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Rekapitulace stavby" sheetId="1" r:id="rId1"/>
    <sheet name="SO 001 - SO 001 VŠEOBECNÉ..." sheetId="2" r:id="rId2"/>
    <sheet name="SO 002 - SO 002 ZAŘÍZENÍ ..." sheetId="3" r:id="rId3"/>
    <sheet name="SO 003 - SO 003 KÁCENÍ ST..." sheetId="4" r:id="rId4"/>
    <sheet name="101.1 - 101.1 KOMUNIKACE" sheetId="5" r:id="rId5"/>
    <sheet name="101.2 - 101.2 VÝMĚNA AKTI..." sheetId="6" r:id="rId6"/>
    <sheet name="201.1 - 201.1 MOST EV. Č ..." sheetId="7" r:id="rId7"/>
    <sheet name="102.1 - 102.1 KOMUNIKACE" sheetId="8" r:id="rId8"/>
    <sheet name="102.2 - 102.2 VÝMĚNA AKTI..." sheetId="9" r:id="rId9"/>
    <sheet name="103.1 - 103.1 KOMUNIKACE" sheetId="10" r:id="rId10"/>
    <sheet name="103.2 - 103.2 VÝMĚNA AKTI..." sheetId="11" r:id="rId11"/>
    <sheet name="104.1 - 104.1 KOMUNIKACE" sheetId="12" r:id="rId12"/>
    <sheet name="104.2 - 104.2 VÝMĚNA AKTI..." sheetId="13" r:id="rId13"/>
    <sheet name="204.1 - 204.1 MOST EV. Č...." sheetId="14" r:id="rId14"/>
    <sheet name="204.2 - 204.2 MOST EV.Č. ..." sheetId="15" r:id="rId15"/>
    <sheet name="105.1 - 105.1 KOMUNIKACE" sheetId="16" r:id="rId16"/>
    <sheet name="105.2 - 105.2 VÝMĚNA AKTI..." sheetId="17" r:id="rId17"/>
    <sheet name="205.1 - 205.1 MOST EV.Č. ..." sheetId="18" r:id="rId18"/>
    <sheet name="205.2 - 205.2 MOST EV.Č. ..." sheetId="19" r:id="rId19"/>
    <sheet name="SO 190 - SO 190 DOPRAVNĚ ..." sheetId="20" r:id="rId20"/>
  </sheets>
  <definedNames>
    <definedName name="_xlnm.Print_Area" localSheetId="4">'101.1 - 101.1 KOMUNIKACE'!$A$2:$K$449</definedName>
    <definedName name="_xlnm.Print_Area" localSheetId="5">'101.2 - 101.2 VÝMĚNA AKTI...'!$A$2:$K$159</definedName>
    <definedName name="_xlnm.Print_Area" localSheetId="7">'102.1 - 102.1 KOMUNIKACE'!$A$2:$K$251</definedName>
    <definedName name="_xlnm.Print_Area" localSheetId="8">'102.2 - 102.2 VÝMĚNA AKTI...'!$A$2:$K$137</definedName>
    <definedName name="_xlnm.Print_Area" localSheetId="9">'103.1 - 103.1 KOMUNIKACE'!$A$2:$K$228</definedName>
    <definedName name="_xlnm.Print_Area" localSheetId="10">'103.2 - 103.2 VÝMĚNA AKTI...'!$A$2:$K$138</definedName>
    <definedName name="_xlnm.Print_Area" localSheetId="11">'104.1 - 104.1 KOMUNIKACE'!$A$2:$K$397</definedName>
    <definedName name="_xlnm.Print_Area" localSheetId="12">'104.2 - 104.2 VÝMĚNA AKTI...'!$A$2:$K$137</definedName>
    <definedName name="_xlnm.Print_Area" localSheetId="15">'105.1 - 105.1 KOMUNIKACE'!$A$2:$K$266</definedName>
    <definedName name="_xlnm.Print_Area" localSheetId="16">'105.2 - 105.2 VÝMĚNA AKTI...'!$A$2:$K$156</definedName>
    <definedName name="_xlnm.Print_Area" localSheetId="6">'201.1 - 201.1 MOST EV. Č ...'!$A$2:$K$126</definedName>
    <definedName name="_xlnm.Print_Area" localSheetId="13">'204.1 - 204.1 MOST EV. Č....'!$A$2:$K$128</definedName>
    <definedName name="_xlnm.Print_Area" localSheetId="14">'204.2 - 204.2 MOST EV.Č. ...'!$A$2:$K$124</definedName>
    <definedName name="_xlnm.Print_Area" localSheetId="17">'205.1 - 205.1 MOST EV.Č. ...'!$A$2:$K$116</definedName>
    <definedName name="_xlnm.Print_Area" localSheetId="18">'205.2 - 205.2 MOST EV.Č. ...'!$A$2:$K$116</definedName>
    <definedName name="_xlnm.Print_Area" localSheetId="0">'Rekapitulace stavby'!$B$3:$AQ$77</definedName>
    <definedName name="_xlnm.Print_Area" localSheetId="1">'SO 001 - SO 001 VŠEOBECNÉ...'!$A$2:$K$103</definedName>
    <definedName name="_xlnm.Print_Area" localSheetId="2">'SO 002 - SO 002 ZAŘÍZENÍ ...'!$A$2:$K$83</definedName>
    <definedName name="_xlnm.Print_Area" localSheetId="3">'SO 003 - SO 003 KÁCENÍ ST...'!$A$2:$K$340</definedName>
    <definedName name="_xlnm.Print_Area" localSheetId="19">'SO 190 - SO 190 DOPRAVNĚ ...'!$A$2:$K$107</definedName>
    <definedName name="_xlnm_Print_Area" localSheetId="0">'Rekapitulace stavby'!$B$3:$AQ$77</definedName>
    <definedName name="_xlnm_Print_Area" localSheetId="1">NA()</definedName>
    <definedName name="_xlnm_Print_Area" localSheetId="2">'SO 002 - SO 002 ZAŘÍZENÍ ...'!$A$2:$K$83</definedName>
    <definedName name="_xlnm_Print_Area" localSheetId="3">'SO 003 - SO 003 KÁCENÍ ST...'!$A$2:$K$340</definedName>
    <definedName name="_xlnm_Print_Area" localSheetId="4">'101.1 - 101.1 KOMUNIKACE'!$A$2:$K$449</definedName>
    <definedName name="_xlnm_Print_Area" localSheetId="5">'101.2 - 101.2 VÝMĚNA AKTI...'!$A$2:$K$159</definedName>
    <definedName name="_xlnm_Print_Area" localSheetId="6">'201.1 - 201.1 MOST EV. Č ...'!$A$2:$K$126</definedName>
    <definedName name="_xlnm_Print_Area" localSheetId="7">'102.1 - 102.1 KOMUNIKACE'!$A$2:$K$251</definedName>
    <definedName name="_xlnm_Print_Area" localSheetId="8">'102.2 - 102.2 VÝMĚNA AKTI...'!$A$2:$K$137</definedName>
    <definedName name="_xlnm_Print_Area" localSheetId="9">'103.1 - 103.1 KOMUNIKACE'!$A$2:$K$228</definedName>
    <definedName name="_xlnm_Print_Area" localSheetId="10">'103.2 - 103.2 VÝMĚNA AKTI...'!$A$2:$K$138</definedName>
    <definedName name="_xlnm_Print_Area" localSheetId="11">'104.1 - 104.1 KOMUNIKACE'!$A$2:$K$397</definedName>
    <definedName name="_xlnm_Print_Area" localSheetId="12">'104.2 - 104.2 VÝMĚNA AKTI...'!$A$2:$K$137</definedName>
    <definedName name="_xlnm_Print_Area" localSheetId="13">'204.1 - 204.1 MOST EV. Č....'!$A$2:$K$128</definedName>
    <definedName name="_xlnm_Print_Area" localSheetId="14">'204.2 - 204.2 MOST EV.Č. ...'!$A$2:$K$124</definedName>
    <definedName name="_xlnm_Print_Area" localSheetId="15">'105.1 - 105.1 KOMUNIKACE'!$A$2:$K$266</definedName>
    <definedName name="_xlnm_Print_Area" localSheetId="16">'105.2 - 105.2 VÝMĚNA AKTI...'!$A$2:$K$156</definedName>
    <definedName name="_xlnm_Print_Area" localSheetId="17">'205.1 - 205.1 MOST EV.Č. ...'!$A$2:$K$116</definedName>
    <definedName name="_xlnm_Print_Area" localSheetId="18">'205.2 - 205.2 MOST EV.Č. ...'!$A$2:$K$116</definedName>
    <definedName name="_xlnm_Print_Area" localSheetId="19">'SO 190 - SO 190 DOPRAVNĚ ...'!$A$2:$K$107</definedName>
  </definedNames>
  <calcPr fullCalcOnLoad="1"/>
</workbook>
</file>

<file path=xl/sharedStrings.xml><?xml version="1.0" encoding="utf-8"?>
<sst xmlns="http://schemas.openxmlformats.org/spreadsheetml/2006/main" count="18712" uniqueCount="1726">
  <si>
    <t>Export VZ</t>
  </si>
  <si>
    <t>List obsahuje:</t>
  </si>
  <si>
    <t>3.0</t>
  </si>
  <si>
    <t>ZAMOK</t>
  </si>
  <si>
    <t>False</t>
  </si>
  <si>
    <t>{1e80f2a2-12e3-471f-a113-5e632276a16d}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</si>
  <si>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</si>
  <si>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</si>
  <si>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</si>
  <si>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</si>
  <si>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</si>
  <si>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</si>
  <si>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</si>
  <si>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001</t>
  </si>
  <si>
    <t>Stavba:</t>
  </si>
  <si>
    <t>Zlepšení dostupnosti turist. atraktivit oblasti masivu Sněžníka, aktivita „Modernizace silnice III/04314 křiž. s I/11</t>
  </si>
  <si>
    <t>0,1</t>
  </si>
  <si>
    <t>KSO:</t>
  </si>
  <si>
    <t>822 24 75</t>
  </si>
  <si>
    <t>CC-CZ:</t>
  </si>
  <si>
    <t>21121</t>
  </si>
  <si>
    <t>1</t>
  </si>
  <si>
    <t>Místo:</t>
  </si>
  <si>
    <t>Červená Voda - Dolní Boříkovice</t>
  </si>
  <si>
    <t>Datum:</t>
  </si>
  <si>
    <t>10. 6. 2017</t>
  </si>
  <si>
    <t>10</t>
  </si>
  <si>
    <t>CZ-CPV:</t>
  </si>
  <si>
    <t>45233200-1</t>
  </si>
  <si>
    <t>CZ-CPA:</t>
  </si>
  <si>
    <t>42.11.10</t>
  </si>
  <si>
    <t>100</t>
  </si>
  <si>
    <t>Zadavatel:</t>
  </si>
  <si>
    <t>IČ:</t>
  </si>
  <si>
    <t>70892822</t>
  </si>
  <si>
    <t>Pardubický kraj</t>
  </si>
  <si>
    <t>DIČ:</t>
  </si>
  <si>
    <t>CZ27466868</t>
  </si>
  <si>
    <t>Uchazeč:</t>
  </si>
  <si>
    <t xml:space="preserve"> </t>
  </si>
  <si>
    <t>Projektant:</t>
  </si>
  <si>
    <t>27466868</t>
  </si>
  <si>
    <t>Dopravně inženýrská kancelář s.r.o.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</si>
  <si>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</si>
  <si>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</si>
  <si>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</si>
  <si>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</si>
  <si>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</si>
  <si>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</si>
  <si>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</si>
  <si>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</si>
  <si>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</si>
  <si>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</si>
  <si>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</si>
  <si>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</si>
  <si>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</si>
  <si>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</si>
  <si>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</si>
  <si>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</si>
  <si>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</si>
  <si>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</si>
  <si>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</si>
  <si>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</si>
  <si>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</si>
  <si>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</si>
  <si>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Ostat._x005F_x000D_
náklady [CZK]</t>
  </si>
  <si>
    <t>DPH [CZK]</t>
  </si>
  <si>
    <t>Normohodiny [h]</t>
  </si>
  <si>
    <t>DPH základní [CZK]</t>
  </si>
  <si>
    <t>DPH snížená [CZK]</t>
  </si>
  <si>
    <t>DPH základní přenesená_x005F_x000D_
[CZK]</t>
  </si>
  <si>
    <t>DPH snížená přenesená_x005F_x000D_
[CZK]</t>
  </si>
  <si>
    <t>Základna_x005F_x000D_
DPH základní</t>
  </si>
  <si>
    <t>Základna_x005F_x000D_
DPH snížená</t>
  </si>
  <si>
    <t>Základna_x005F_x000D_
DPH zákl. přenesená</t>
  </si>
  <si>
    <t>Základna_x005F_x000D_
DPH sníž. přenesená</t>
  </si>
  <si>
    <t>Základna_x005F_x000D_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</si>
  <si>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</si>
  <si>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</si>
  <si>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</si>
  <si>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</si>
  <si>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</si>
  <si>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</si>
  <si>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001</t>
  </si>
  <si>
    <t>SO 001 VŠEOBECNÉ POLOŽKY STAVBY</t>
  </si>
  <si>
    <t>STA</t>
  </si>
  <si>
    <t>{cd6e3efa-18aa-491d-8a78-26339247e329}</t>
  </si>
  <si>
    <t>822 24 7</t>
  </si>
  <si>
    <t>2</t>
  </si>
  <si>
    <t>SO 002</t>
  </si>
  <si>
    <t>SO 002 ZAŘÍZENÍ STAVENIŠTĚ</t>
  </si>
  <si>
    <t>VON</t>
  </si>
  <si>
    <t>{e67207ee-0e4e-4f56-85e1-6f1a27e5c6fe}</t>
  </si>
  <si>
    <t>8222475</t>
  </si>
  <si>
    <t>SO 003</t>
  </si>
  <si>
    <t>SO 003 KÁCENÍ STROMŮ</t>
  </si>
  <si>
    <t>{34df051f-1fbd-4625-85a6-2a6efa3b9a3a}</t>
  </si>
  <si>
    <t>SO 101</t>
  </si>
  <si>
    <t>SO 101  ČERVENÁ VODA (BEZ ÚPRAVY SILNIČNÍHO TĚLESA)</t>
  </si>
  <si>
    <t>{06a4699c-a4b7-4db7-bc52-5be7645b381b}</t>
  </si>
  <si>
    <t>101.1</t>
  </si>
  <si>
    <t>101.1 KOMUNIKACE</t>
  </si>
  <si>
    <t>Soupis</t>
  </si>
  <si>
    <t>{5ac30cd3-48ad-46bc-bd32-0da33ebd61bd}</t>
  </si>
  <si>
    <t>101.2</t>
  </si>
  <si>
    <t>101.2 VÝMĚNA AKTIVNÍ ZÓNY</t>
  </si>
  <si>
    <t>{21f3116f-7363-48a5-aa4d-1bc56228b199}</t>
  </si>
  <si>
    <t>201.1</t>
  </si>
  <si>
    <t>201.1 MOST EV. Č 04314-1</t>
  </si>
  <si>
    <t>{98a9f53e-19e9-4762-9830-42f71c71cfca}</t>
  </si>
  <si>
    <t>SO 102</t>
  </si>
  <si>
    <t>SO 102 ČERVENÁ VODA – DOLNÍ BOŘÍKOVICE (ROZŠÍŘENÍ SILNIČNÍHO TĚLESA)</t>
  </si>
  <si>
    <t>{2000a7e2-2f62-4d2f-8dc9-cf2b6dd7362e}</t>
  </si>
  <si>
    <t>102.1</t>
  </si>
  <si>
    <t>102.1 KOMUNIKACE</t>
  </si>
  <si>
    <t>{169d6c65-8364-4b67-836f-534dfa4b0c80}</t>
  </si>
  <si>
    <t>102.2</t>
  </si>
  <si>
    <t>102.2 VÝMĚNA AKTIVNÍ ZONY</t>
  </si>
  <si>
    <t>{a81572e5-9edb-406b-a139-89346b6aa6ed}</t>
  </si>
  <si>
    <t>SO 103</t>
  </si>
  <si>
    <t>SO 103 ČERVENÁ VODA – DOLNÍ BOŘÍKOVICE (BEZ ÚPRAVY SILNIČNÍHO TĚLESA)</t>
  </si>
  <si>
    <t>{b7a3a3bd-c6e8-4439-a04c-f48a826a91a8}</t>
  </si>
  <si>
    <t>103.1</t>
  </si>
  <si>
    <t>103.1 KOMUNIKACE</t>
  </si>
  <si>
    <t>{a64dc9b6-7df2-4fae-9718-06a9e19b952f}</t>
  </si>
  <si>
    <t>103.2</t>
  </si>
  <si>
    <t>103.2 VÝMĚNA AKTIVNÍ ZÓNY</t>
  </si>
  <si>
    <t>{fefc49e9-a649-42d4-a426-03a10208b855}</t>
  </si>
  <si>
    <t>SO 104</t>
  </si>
  <si>
    <t>SO 104 DOLNÍ BOŘÍKOVICE (BEZ ÚPRAVY SILNIČNÍHO TĚLESA)</t>
  </si>
  <si>
    <t>{daad37a3-61da-489b-a948-31035fdbd135}</t>
  </si>
  <si>
    <t>104.1</t>
  </si>
  <si>
    <t>104.1 KOMUNIKACE</t>
  </si>
  <si>
    <t>{7fc8d69c-4bda-4435-9f27-f7d7bbed48ce}</t>
  </si>
  <si>
    <t>104.2</t>
  </si>
  <si>
    <t>104.2 VÝMĚNA AKTIVNÍ ZÓNY</t>
  </si>
  <si>
    <t>{4579cfa8-a771-4002-9da7-c69b8d9b73f3}</t>
  </si>
  <si>
    <t>204.1</t>
  </si>
  <si>
    <t>204.1 MOST EV. Č. 04314-4</t>
  </si>
  <si>
    <t>{1a98a2de-7afa-4d97-99fd-938fd7dd76c6}</t>
  </si>
  <si>
    <t>204.2</t>
  </si>
  <si>
    <t>204.2 MOST EV.Č. 04314-5</t>
  </si>
  <si>
    <t>{5b2331e6-ebb3-4d3e-92c6-371d5195a3ce}</t>
  </si>
  <si>
    <t>SO 105</t>
  </si>
  <si>
    <t>SO 105  DOLNÍ BOŘÍKOVICE – KŘIŽ. SILNICE I/11 (BEZ ÚPRAVY SILNIČNÍHO TĚLESA)</t>
  </si>
  <si>
    <t>{aa350de6-2b7e-4b29-bb8a-130df73b68dc}</t>
  </si>
  <si>
    <t>822275</t>
  </si>
  <si>
    <t>105.1</t>
  </si>
  <si>
    <t>105.1 KOMUNIKACE</t>
  </si>
  <si>
    <t>{d2b65421-e0c9-45dd-aeaf-3a86b46405e2}</t>
  </si>
  <si>
    <t>105.2</t>
  </si>
  <si>
    <t>105.2 VÝMĚNA AKTIVNÍ ZÓNY</t>
  </si>
  <si>
    <t>{483a7b7d-98eb-4cce-97cc-f9a487698556}</t>
  </si>
  <si>
    <t>205.1</t>
  </si>
  <si>
    <t>205.1 MOST EV.Č. 04314-6</t>
  </si>
  <si>
    <t>{b4942299-de8f-41c7-b0aa-2a75ed43e266}</t>
  </si>
  <si>
    <t>205.2</t>
  </si>
  <si>
    <t>205.2 MOST EV.Č. 04314-7</t>
  </si>
  <si>
    <t>{fd30e7bf-fae3-4fcd-be5e-d0ff4f89a282}</t>
  </si>
  <si>
    <t>SO 190</t>
  </si>
  <si>
    <t>SO 190 DOPRAVNĚ INŽENÝRSKÉ OPATŘENÍ</t>
  </si>
  <si>
    <t>{9e41fb9f-893b-4385-91ed-24059a8e245c}</t>
  </si>
  <si>
    <t>Zpět na list:</t>
  </si>
  <si>
    <t>KRYCÍ LIST SOUPISU</t>
  </si>
  <si>
    <t>Objekt:</t>
  </si>
  <si>
    <t>SO 001 - SO 001 VŠEOBECNÉ POLOŽKY STAVBY</t>
  </si>
  <si>
    <t>45113000-2</t>
  </si>
  <si>
    <t>CZ 70892822</t>
  </si>
  <si>
    <t>Dopravně inženýrská kancelář, s.r.o.</t>
  </si>
  <si>
    <t>REKAPITULACE ČLENĚNÍ SOUPISU PRACÍ</t>
  </si>
  <si>
    <t>Kód dílu - Popis</t>
  </si>
  <si>
    <t>Cena celkem [CZK]</t>
  </si>
  <si>
    <t>Náklady soupisu celkem</t>
  </si>
  <si>
    <t>-1</t>
  </si>
  <si>
    <t>VRN1 - Průzkumné, geodetické a projektové práce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</si>
  <si>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</si>
  <si>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</si>
  <si>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</si>
  <si>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</si>
  <si>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</si>
  <si>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</si>
  <si>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</si>
  <si>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</si>
  <si>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</si>
  <si>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</si>
  <si>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hmotnost_x005F_x000D_
[t]</t>
  </si>
  <si>
    <t>Hmotnost_x005F_x000D_
celkem [t]</t>
  </si>
  <si>
    <t>J. suť [t]</t>
  </si>
  <si>
    <t>Suť Celkem [t]</t>
  </si>
  <si>
    <t>VRN1</t>
  </si>
  <si>
    <t>Průzkumné, geodetické a projektové práce</t>
  </si>
  <si>
    <t>4</t>
  </si>
  <si>
    <t>ROZPOCET</t>
  </si>
  <si>
    <t>K</t>
  </si>
  <si>
    <t>012203000</t>
  </si>
  <si>
    <t>Geodetické práce při provádění stavby</t>
  </si>
  <si>
    <t>kpl</t>
  </si>
  <si>
    <t>CS ÚRS 2016 02</t>
  </si>
  <si>
    <t>2098610691</t>
  </si>
  <si>
    <t>PP</t>
  </si>
  <si>
    <t>Průzkumné, geodetické a projektové práce geodetické práce při provádění stavby</t>
  </si>
  <si>
    <t>012303000</t>
  </si>
  <si>
    <t>Geodetické práce po výstavbě</t>
  </si>
  <si>
    <t>680079288</t>
  </si>
  <si>
    <t>Průzkumné, geodetické a projektové práce geodetické práce po výstavbě</t>
  </si>
  <si>
    <t>3</t>
  </si>
  <si>
    <t>013203000</t>
  </si>
  <si>
    <t>Dokumentace stavby bez rozlišení</t>
  </si>
  <si>
    <t>1861039400</t>
  </si>
  <si>
    <t>Průzkumné, geodetické a projektové práce projektové práce dokumentace stavby (výkresová a textová) bez rozlišení</t>
  </si>
  <si>
    <t>VV</t>
  </si>
  <si>
    <t>""Realizační dokumentace RDS</t>
  </si>
  <si>
    <t>A6</t>
  </si>
  <si>
    <t>013254000</t>
  </si>
  <si>
    <t>Dokumentace skutečného provedení stavby</t>
  </si>
  <si>
    <t>-1255799004</t>
  </si>
  <si>
    <t>Průzkumné, geodetické a projektové práce projektové práce dokumentace stavby (výkresová a textová) skutečného provedení stavby</t>
  </si>
  <si>
    <t>5</t>
  </si>
  <si>
    <t>031002000</t>
  </si>
  <si>
    <t>Související práce pro zařízení staveniště</t>
  </si>
  <si>
    <t>-1791822462</t>
  </si>
  <si>
    <t>Hlavní tituly průvodních činností a nákladů zařízení staveniště související (přípravné) práce</t>
  </si>
  <si>
    <t>A8</t>
  </si>
  <si>
    <t>6</t>
  </si>
  <si>
    <t>043103000</t>
  </si>
  <si>
    <t>Zkoušky bez rozlišení</t>
  </si>
  <si>
    <t>-384672014</t>
  </si>
  <si>
    <t>Inženýrská činnost zkoušky a ostatní měření zkoušky bez rozlišení</t>
  </si>
  <si>
    <t>A11</t>
  </si>
  <si>
    <t>7</t>
  </si>
  <si>
    <t>056002000</t>
  </si>
  <si>
    <t>Bankovní záruka - dle určení zhotovitele</t>
  </si>
  <si>
    <t>1024</t>
  </si>
  <si>
    <t>-110444589</t>
  </si>
  <si>
    <t>Hlavní tituly průvodních činností a nákladů finanční náklady bankovní záruka</t>
  </si>
  <si>
    <t>012403000</t>
  </si>
  <si>
    <t>Kartografické práce</t>
  </si>
  <si>
    <t>1265870787</t>
  </si>
  <si>
    <t>Průzkumné, geodetické a projektové práce geodetické práce kartografické práce</t>
  </si>
  <si>
    <t>Předb.c.  005</t>
  </si>
  <si>
    <t>Náklady související s publikační činností publicita projektu - demontáž vč.likvidace velkoplošného reklamního panelu minimální velikost je 250 cm X 150 cm</t>
  </si>
  <si>
    <t>ks</t>
  </si>
  <si>
    <t>-1244060870</t>
  </si>
  <si>
    <t>Předb.c.  006</t>
  </si>
  <si>
    <t>Náklady související s publikační činností publicita projektu - výroba, dodání, osazení velkoplošného reklamního panelu (rozměr účinné plochy, minimální velikost je 250 cm X 150 cm)</t>
  </si>
  <si>
    <t>1994567323</t>
  </si>
  <si>
    <t>Předb.c.  007</t>
  </si>
  <si>
    <t>Náklady související s publikační činností publicita projektu - výroba, dodání a osazení vysvětlující tabule (rozměr účinné plochy 0,3 x 0,4 m)</t>
  </si>
  <si>
    <t>-718876780</t>
  </si>
  <si>
    <t>SO 002 - SO 002 ZAŘÍZENÍ STAVENIŠTĚ</t>
  </si>
  <si>
    <t>VRN - Vedlejší rozpočtové náklady</t>
  </si>
  <si>
    <t xml:space="preserve">    VRN9 - Ostatní náklady</t>
  </si>
  <si>
    <t>VRN</t>
  </si>
  <si>
    <t>Vedlejší rozpočtové náklady</t>
  </si>
  <si>
    <t>VRN9</t>
  </si>
  <si>
    <t>Ostatní náklady</t>
  </si>
  <si>
    <t>Předb.c.  001</t>
  </si>
  <si>
    <t>Zařízení staveniště - položka obsahuje přípravné práce, pronájem ploch, vybavení staveniště, připojení na inženýrské sítě, zrušení staveniště</t>
  </si>
  <si>
    <t>%</t>
  </si>
  <si>
    <t>-155004323</t>
  </si>
  <si>
    <t>SO 003 - SO 003 KÁCENÍ STROMŮ</t>
  </si>
  <si>
    <t>HSV - Práce a dodávky HSV</t>
  </si>
  <si>
    <t xml:space="preserve">    1 - Zemní práce</t>
  </si>
  <si>
    <t>HSV</t>
  </si>
  <si>
    <t>Práce a dodávky HSV</t>
  </si>
  <si>
    <t>112251223</t>
  </si>
  <si>
    <t>Odstranění pařezů na svahu do 1:1 odfrézováním do hloubky 0,5 m</t>
  </si>
  <si>
    <t>m2</t>
  </si>
  <si>
    <t>179994705</t>
  </si>
  <si>
    <t>Odstranění pařezu odfrézováním nebo odvrtáním hloubky přes 200 do 500 mm na svahu přes 1:2 do 1:1</t>
  </si>
  <si>
    <t>pařez prům 1100 mm</t>
  </si>
  <si>
    <t>0,94*18</t>
  </si>
  <si>
    <t>pařez prům 900 mm</t>
  </si>
  <si>
    <t>0,63*61</t>
  </si>
  <si>
    <t>pařez prům 700 mm</t>
  </si>
  <si>
    <t>0,4*81</t>
  </si>
  <si>
    <t>pařez prům 500 mm</t>
  </si>
  <si>
    <t>0,2*25</t>
  </si>
  <si>
    <t>pařez prům 300 mm</t>
  </si>
  <si>
    <t>0,07*19</t>
  </si>
  <si>
    <t>Součet</t>
  </si>
  <si>
    <t>Zemní práce</t>
  </si>
  <si>
    <t>112101101</t>
  </si>
  <si>
    <t>Kácení stromů listnatých D kmene do 300 mm</t>
  </si>
  <si>
    <t>kus</t>
  </si>
  <si>
    <t>-2097123274</t>
  </si>
  <si>
    <t>Kácení stromů s odřezáním kmene a s odvětvením listnatých, průměru kmene přes 100 do 300 mm</t>
  </si>
  <si>
    <t>DLE DENDROLOGICKÉHO PRŮZKUMU</t>
  </si>
  <si>
    <t>LEVÁ STRANA</t>
  </si>
  <si>
    <t>92,130,131,149,150,153,195,197,212,223</t>
  </si>
  <si>
    <t>PRAVÁ STRANA</t>
  </si>
  <si>
    <t>13,14,16,17,58,67,84,85,119</t>
  </si>
  <si>
    <t>19,00</t>
  </si>
  <si>
    <t>112101102</t>
  </si>
  <si>
    <t>Kácení stromů listnatých D kmene do 500 mm</t>
  </si>
  <si>
    <t>24725715</t>
  </si>
  <si>
    <t>Kácení stromů s odřezáním kmene a s odvětvením listnatých, průměru kmene přes 300 do 500 mm</t>
  </si>
  <si>
    <t xml:space="preserve">LEVÁ STRANA </t>
  </si>
  <si>
    <t>7,15,56,59,83,87,92,129,136,189,190,191,194,214,218</t>
  </si>
  <si>
    <t>12,15,44,50,61,68,95,106,129,130</t>
  </si>
  <si>
    <t>25,00</t>
  </si>
  <si>
    <t>112101103</t>
  </si>
  <si>
    <t>Kácení stromů listnatých D kmene do 700 mm</t>
  </si>
  <si>
    <t>-1037618344</t>
  </si>
  <si>
    <t>Kácení stromů s odřezáním kmene a s odvětvením listnatých, průměru kmene přes 500 do 700 mm</t>
  </si>
  <si>
    <t>12,24,29,33,34,35,36,40,49,51,52,54,55,57,58,60,73,76,78,79,99,100,101,102,103,104,109,123,124,125,137,164,166,167,168,170,192,193,196,202,202,209,210</t>
  </si>
  <si>
    <t>211,213,215,216,220,222</t>
  </si>
  <si>
    <t>26,36,38,40,45,47,48,49,51,53,57,59,65,73,75,77,78,79,80,81,82,92,95,104,148,153,154,156,164,165166,169</t>
  </si>
  <si>
    <t>81</t>
  </si>
  <si>
    <t>112101104</t>
  </si>
  <si>
    <t>Kácení stromů listnatých D kmene do 900 mm</t>
  </si>
  <si>
    <t>-1114576131</t>
  </si>
  <si>
    <t>Kácení stromů s odřezáním kmene a s odvětvením listnatých, průměru kmene přes 700 do 900 mm</t>
  </si>
  <si>
    <t>6,19,25,31,32,37,39,41,48,50,77,80,98,120,128,138,139,157,158,163,165,203,206,208,219,221</t>
  </si>
  <si>
    <t>1,7,18,19,21,22,23,24,25,29,30,32,35,37,39,42,43,46,49,52,60,74,79,83,97,99,103,122,131,135,150,155,157,160,163</t>
  </si>
  <si>
    <t>61</t>
  </si>
  <si>
    <t>112101105</t>
  </si>
  <si>
    <t>Kácení stromů listnatých D kmene do 1100 mm</t>
  </si>
  <si>
    <t>1958956109</t>
  </si>
  <si>
    <t>Kácení stromů s odřezáním kmene a s odvětvením listnatých, průměru kmene přes 900 do 1100 mm</t>
  </si>
  <si>
    <t>8,10,20,27,33,89,96,98,152</t>
  </si>
  <si>
    <t>13,14,16,18,23,27,96,114,171</t>
  </si>
  <si>
    <t>18</t>
  </si>
  <si>
    <t>8</t>
  </si>
  <si>
    <t>112101123</t>
  </si>
  <si>
    <t>Kácení stromů jehličnatých D kmene do 700 mm</t>
  </si>
  <si>
    <t>-2046075963</t>
  </si>
  <si>
    <t>Kácení stromů s odřezáním kmene a s odvětvením jehličnatých bez odkornění, kmene průměru přes 500 do 700 mm</t>
  </si>
  <si>
    <t>L8, L90</t>
  </si>
  <si>
    <t>9</t>
  </si>
  <si>
    <t>112101125</t>
  </si>
  <si>
    <t>Kácení stromů jehličnatých D kmene do 1100 mm</t>
  </si>
  <si>
    <t>966731127</t>
  </si>
  <si>
    <t>Kácení stromů s odřezáním kmene a s odvětvením jehličnatých bez odkornění, kmene průměru přes 900 do 1100 mm</t>
  </si>
  <si>
    <t>L198,199</t>
  </si>
  <si>
    <t>112201101</t>
  </si>
  <si>
    <t>Odstranění pařezů D do 300 mm</t>
  </si>
  <si>
    <t>-1687244405</t>
  </si>
  <si>
    <t>Odstranění pařezů s jejich vykopáním, vytrháním nebo odstřelením, s přesekáním kořenů průměru přes 100 do 300 mm</t>
  </si>
  <si>
    <t>11</t>
  </si>
  <si>
    <t>112201102</t>
  </si>
  <si>
    <t>Odstranění pařezů D do 500 mm</t>
  </si>
  <si>
    <t>1922260067</t>
  </si>
  <si>
    <t>Odstranění pařezů s jejich vykopáním, vytrháním nebo odstřelením, s přesekáním kořenů průměru přes 300 do 500 mm</t>
  </si>
  <si>
    <t>12</t>
  </si>
  <si>
    <t>112201103</t>
  </si>
  <si>
    <t>Odstranění pařezů D do 700 mm</t>
  </si>
  <si>
    <t>-1145153195</t>
  </si>
  <si>
    <t>Odstranění pařezů s jejich vykopáním, vytrháním nebo odstřelením, s přesekáním kořenů průměru přes 500 do 700 mm</t>
  </si>
  <si>
    <t>13</t>
  </si>
  <si>
    <t>112201104</t>
  </si>
  <si>
    <t>Odstranění pařezů D do 900 mm</t>
  </si>
  <si>
    <t>203634010</t>
  </si>
  <si>
    <t>Odstranění pařezů s jejich vykopáním, vytrháním nebo odstřelením, s přesekáním kořenů průměru přes 700 do 900 mm</t>
  </si>
  <si>
    <t>14</t>
  </si>
  <si>
    <t>112201105</t>
  </si>
  <si>
    <t>Odstranění pařezů D přes 900 mm</t>
  </si>
  <si>
    <t>-1292965752</t>
  </si>
  <si>
    <t>Odstranění pařezů s jejich vykopáním, vytrháním nebo odstřelením, s přesekáním kořenů průměru přes 900 mm</t>
  </si>
  <si>
    <t>JEHLIČNATÉ</t>
  </si>
  <si>
    <t>2+2</t>
  </si>
  <si>
    <t>112201201</t>
  </si>
  <si>
    <t>Odřezání pařezů D do 300 mm</t>
  </si>
  <si>
    <t>1927092102</t>
  </si>
  <si>
    <t>Odřezání nebo odsekání pařezů v úrovni přilehlého území s vykopávkou potřebného pracovního prostoru a s jeho zahrnutím výkopkem pro všechny sklony území, průměru přes 100 do 300 mm</t>
  </si>
  <si>
    <t>16</t>
  </si>
  <si>
    <t>112201202</t>
  </si>
  <si>
    <t>Odřezání pařezů D do 500 mm</t>
  </si>
  <si>
    <t>2016152412</t>
  </si>
  <si>
    <t>Odřezání nebo odsekání pařezů v úrovni přilehlého území s vykopávkou potřebného pracovního prostoru a s jeho zahrnutím výkopkem pro všechny sklony území, průměru přes 300 do 500 mm</t>
  </si>
  <si>
    <t>17</t>
  </si>
  <si>
    <t>112201203</t>
  </si>
  <si>
    <t>Odřezání pařezů D do 700 mm</t>
  </si>
  <si>
    <t>-1623994276</t>
  </si>
  <si>
    <t>Odřezání nebo odsekání pařezů v úrovni přilehlého území s vykopávkou potřebného pracovního prostoru a s jeho zahrnutím výkopkem pro všechny sklony území, průměru přes 500 do 700 mm</t>
  </si>
  <si>
    <t>112201204</t>
  </si>
  <si>
    <t>Odřezání pařezů D do 900 mm</t>
  </si>
  <si>
    <t>-630891453</t>
  </si>
  <si>
    <t>Odřezání nebo odsekání pařezů v úrovni přilehlého území s vykopávkou potřebného pracovního prostoru a s jeho zahrnutím výkopkem pro všechny sklony území, průměru přes 700 do 900 mm</t>
  </si>
  <si>
    <t>19</t>
  </si>
  <si>
    <t>162301402</t>
  </si>
  <si>
    <t>Vodorovné přemístění větví stromů listnatých do 5 km D kmene do 500 mm</t>
  </si>
  <si>
    <t>-1596481992</t>
  </si>
  <si>
    <t>Vodorovné přemístění větví, kmenů nebo pařezů s naložením, složením a dopravou do 5000 m větví stromů listnatých, průměru kmene přes 300 do 500 mm</t>
  </si>
  <si>
    <t>20</t>
  </si>
  <si>
    <t>162301403</t>
  </si>
  <si>
    <t>Vodorovné přemístění větví stromů listnatých do 5 km D kmene do 700 mm</t>
  </si>
  <si>
    <t>333856201</t>
  </si>
  <si>
    <t>Vodorovné přemístění větví, kmenů nebo pařezů s naložením, složením a dopravou do 5000 m větví stromů listnatých, průměru kmene přes 500 do 700 mm</t>
  </si>
  <si>
    <t>162301404</t>
  </si>
  <si>
    <t>Vodorovné přemístění větví stromů listnatých do 5 km D kmene do 900 mm</t>
  </si>
  <si>
    <t>-2035546469</t>
  </si>
  <si>
    <t>Vodorovné přemístění větví, kmenů nebo pařezů s naložením, složením a dopravou do 5000 m větví stromů listnatých, průměru kmene přes 700 do 900 mm</t>
  </si>
  <si>
    <t>22</t>
  </si>
  <si>
    <t>162301421</t>
  </si>
  <si>
    <t>Vodorovné přemístění pařezů do 5 km D do 300 mm</t>
  </si>
  <si>
    <t>1847207208</t>
  </si>
  <si>
    <t>Vodorovné přemístění větví, kmenů nebo pařezů s naložením, složením a dopravou do 5000 m pařezů kmenů, průměru přes 100 do 300 mm</t>
  </si>
  <si>
    <t>23</t>
  </si>
  <si>
    <t>162301422</t>
  </si>
  <si>
    <t>Vodorovné přemístění pařezů do 5 km D do 500 mm</t>
  </si>
  <si>
    <t>-1599165155</t>
  </si>
  <si>
    <t>Vodorovné přemístění větví, kmenů nebo pařezů s naložením, složením a dopravou do 5000 m pařezů kmenů, průměru přes 300 do 500 mm</t>
  </si>
  <si>
    <t>24</t>
  </si>
  <si>
    <t>162301423</t>
  </si>
  <si>
    <t>Vodorovné přemístění pařezů do 5 km D do 700 mm</t>
  </si>
  <si>
    <t>-381495274</t>
  </si>
  <si>
    <t>Vodorovné přemístění větví, kmenů nebo pařezů s naložením, složením a dopravou do 5000 m pařezů kmenů, průměru přes 500 do 700 mm</t>
  </si>
  <si>
    <t>25</t>
  </si>
  <si>
    <t>162301424</t>
  </si>
  <si>
    <t>Vodorovné přemístění pařezů do 5 km D do 900 mm</t>
  </si>
  <si>
    <t>1402176984</t>
  </si>
  <si>
    <t>Vodorovné přemístění větví, kmenů nebo pařezů s naložením, složením a dopravou do 5000 m pařezů kmenů, průměru přes 700 do 900 mm</t>
  </si>
  <si>
    <t>26</t>
  </si>
  <si>
    <t>162301901</t>
  </si>
  <si>
    <t>Příplatek k vodorovnému přemístění větví stromů listnatých D kmene do 300 mm ZKD 5 km</t>
  </si>
  <si>
    <t>-1466718791</t>
  </si>
  <si>
    <t>Vodorovné přemístění větví, kmenů nebo pařezů s naložením, složením a dopravou Příplatek k cenám za každých dalších i započatých 5000 m přes 5000 m větví stromů listnatých, průměru kmene přes 100 do 300 mm</t>
  </si>
  <si>
    <t>27</t>
  </si>
  <si>
    <t>162301902</t>
  </si>
  <si>
    <t>Příplatek k vodorovnému přemístění větví stromů listnatých D kmene do 500 mm ZKD 5 km</t>
  </si>
  <si>
    <t>1301423074</t>
  </si>
  <si>
    <t>Vodorovné přemístění větví, kmenů nebo pařezů s naložením, složením a dopravou Příplatek k cenám za každých dalších i započatých 5000 m přes 5000 m větví stromů listnatých, průměru kmene přes 300 do 500 mm</t>
  </si>
  <si>
    <t>28</t>
  </si>
  <si>
    <t>162301903</t>
  </si>
  <si>
    <t>Příplatek k vodorovnému přemístění větví stromů listnatých D kmene do 700 mm ZKD 5 km</t>
  </si>
  <si>
    <t>271210640</t>
  </si>
  <si>
    <t>Vodorovné přemístění větví, kmenů nebo pařezů s naložením, složením a dopravou Příplatek k cenám za každých dalších i započatých 5000 m přes 5000 m větví stromů listnatých, průměru kmene přes 500 do 700 mm</t>
  </si>
  <si>
    <t>29</t>
  </si>
  <si>
    <t>162301904</t>
  </si>
  <si>
    <t>Příplatek k vodorovnému přemístění větví stromů listnatých D kmene do 900 mm ZKD 5 km</t>
  </si>
  <si>
    <t>345255370</t>
  </si>
  <si>
    <t>Vodorovné přemístění větví, kmenů nebo pařezů s naložením, složením a dopravou Příplatek k cenám za každých dalších i započatých 5000 m přes 5000 m větví stromů listnatých, průměru kmene přes 700 do 900 mm</t>
  </si>
  <si>
    <t>30</t>
  </si>
  <si>
    <t>162301911</t>
  </si>
  <si>
    <t>Příplatek k vodorovnému přemístění kmenů stromů listnatých D kmene do 300 mm ZKD 5 km</t>
  </si>
  <si>
    <t>1968145658</t>
  </si>
  <si>
    <t>Vodorovné přemístění větví, kmenů nebo pařezů s naložením, složením a dopravou Příplatek k cenám za každých dalších i započatých 5000 m přes 5000 m kmenů stromů listnatých, o průměru přes 100 do 300 mm</t>
  </si>
  <si>
    <t>31</t>
  </si>
  <si>
    <t>162301912</t>
  </si>
  <si>
    <t>Příplatek k vodorovnému přemístění kmenů stromů listnatých D kmene do 500 mm ZKD 5 km</t>
  </si>
  <si>
    <t>-483104295</t>
  </si>
  <si>
    <t>Vodorovné přemístění větví, kmenů nebo pařezů s naložením, složením a dopravou Příplatek k cenám za každých dalších i započatých 5000 m přes 5000 m kmenů stromů listnatých, o průměru přes 300 do 500 mm</t>
  </si>
  <si>
    <t>32</t>
  </si>
  <si>
    <t>162301913</t>
  </si>
  <si>
    <t>Příplatek k vodorovnému přemístění kmenů stromů listnatých D kmene do 700 mm ZKD 5 km</t>
  </si>
  <si>
    <t>248793792</t>
  </si>
  <si>
    <t>Vodorovné přemístění větví, kmenů nebo pařezů s naložením, složením a dopravou Příplatek k cenám za každých dalších i započatých 5000 m přes 5000 m kmenů stromů listnatých, o průměru přes 500 do 700 mm</t>
  </si>
  <si>
    <t>33</t>
  </si>
  <si>
    <t>162301914</t>
  </si>
  <si>
    <t>Příplatek k vodorovnému přemístění kmenů stromů listnatých D kmene do 900 mm ZKD 5 km</t>
  </si>
  <si>
    <t>-423358416</t>
  </si>
  <si>
    <t>Vodorovné přemístění větví, kmenů nebo pařezů s naložením, složením a dopravou Příplatek k cenám za každých dalších i započatých 5000 m přes 5000 m kmenů stromů listnatých, o průměru přes 700 do 900 mm</t>
  </si>
  <si>
    <t>34</t>
  </si>
  <si>
    <t>174111123</t>
  </si>
  <si>
    <t>Zásyp jam po vyfrézovaných pařezech hloubky do 0,5 m na svahu do 1:1</t>
  </si>
  <si>
    <t>1834445749</t>
  </si>
  <si>
    <t>Zásyp jam po vyfrézovaných pařezech hloubky přes 200 do 500 mm na svahu přes 1:2 do 1:1</t>
  </si>
  <si>
    <t>19+25+81+61+18</t>
  </si>
  <si>
    <t>35</t>
  </si>
  <si>
    <t>184102136</t>
  </si>
  <si>
    <t>Výsadba dřeviny s balem D do 0,8 m do jamky se zalitím ve svahu do 1:1</t>
  </si>
  <si>
    <t>-280596387</t>
  </si>
  <si>
    <t>Výsadba dřeviny s balem do předem vyhloubené jamky se zalitím na svahu přes 1:2 do 1:1, při průměru balu přes 600 do 800 mm</t>
  </si>
  <si>
    <t>výsadba dřevin v SO 102</t>
  </si>
  <si>
    <t>42,00</t>
  </si>
  <si>
    <t>36</t>
  </si>
  <si>
    <t>M</t>
  </si>
  <si>
    <t>026504020</t>
  </si>
  <si>
    <t>Javor mleč /Acer platanoides/ 150 - 200 cm, PK</t>
  </si>
  <si>
    <t>1267086930</t>
  </si>
  <si>
    <t>37</t>
  </si>
  <si>
    <t>998231311</t>
  </si>
  <si>
    <t>Přesun hmot pro sadovnické a krajinářské úpravy vodorovně do 5000 m</t>
  </si>
  <si>
    <t>t</t>
  </si>
  <si>
    <t>640416906</t>
  </si>
  <si>
    <t>Přesun hmot pro sadovnické a krajinářské úpravy dopravní vzdálenost do 5000 m</t>
  </si>
  <si>
    <t>38</t>
  </si>
  <si>
    <t>Předb. cena</t>
  </si>
  <si>
    <t>Nákup vhodného materiálu na zásyp</t>
  </si>
  <si>
    <t>T</t>
  </si>
  <si>
    <t>-562408354</t>
  </si>
  <si>
    <t>94,5*0,5*1,9</t>
  </si>
  <si>
    <t>39</t>
  </si>
  <si>
    <t>PŘEDB.CENA</t>
  </si>
  <si>
    <t>Poplatek za uložení dřevěného materiálu  (pokácené stromy)</t>
  </si>
  <si>
    <t>kompl</t>
  </si>
  <si>
    <t>1369301506</t>
  </si>
  <si>
    <t>SO 101 - SO 101  ČERVENÁ VODA (BEZ ÚPRAVY SILNIČNÍHO TĚLESA)</t>
  </si>
  <si>
    <t>Soupis:</t>
  </si>
  <si>
    <t>101.1 - 101.1 KOMUNIKACE</t>
  </si>
  <si>
    <t xml:space="preserve">    8 - Trubní vedení</t>
  </si>
  <si>
    <t>1 - Zemní práce</t>
  </si>
  <si>
    <t>5 - Komunikace pozemní</t>
  </si>
  <si>
    <t>9 - Ostatní konstrukce a práce, bourání</t>
  </si>
  <si>
    <t>Trubní vedení</t>
  </si>
  <si>
    <t>212752213</t>
  </si>
  <si>
    <t>Trativod z drenážních trubek plastových flexibilních D do 160 mm včetně lože otevřený výkop</t>
  </si>
  <si>
    <t>m</t>
  </si>
  <si>
    <t>1859234197</t>
  </si>
  <si>
    <t>Trativody z drenážních trubek se zřízením štěrkopískového lože pod trubky a s jejich obsypem v průměrném celkovém množství do 0,15 m3/m v otevřeném výkopu z trubek plastových flexibilních D přes 100 do 160 mm</t>
  </si>
  <si>
    <t>viz přílohy A 4.Koordinační výkresy a přílohy B.1.1 -  B.1.5</t>
  </si>
  <si>
    <t>947</t>
  </si>
  <si>
    <t>871310310</t>
  </si>
  <si>
    <t>Montáž kanalizačního potrubí hladkého plnostěnného SN 10  z polypropylenu DN 150</t>
  </si>
  <si>
    <t>425354859</t>
  </si>
  <si>
    <t>Montáž kanalizačního potrubí z plastů z polypropylenu PP hladkého plnostěnného SN 10 DN 150</t>
  </si>
  <si>
    <t>9*1,5</t>
  </si>
  <si>
    <t>286113140</t>
  </si>
  <si>
    <t>trubka kanalizace plastová KGEM-160x3000 mm SN4</t>
  </si>
  <si>
    <t>-1425304326</t>
  </si>
  <si>
    <t>trubka kanalizační plastová KG - DN 160x3000 mm SN4</t>
  </si>
  <si>
    <t>113107224</t>
  </si>
  <si>
    <t>Odstranění podkladu pl přes 200 m2 z kameniva drceného tl 400 mm</t>
  </si>
  <si>
    <t>M2</t>
  </si>
  <si>
    <t>1634090541</t>
  </si>
  <si>
    <t>Odstranění podkladů nebo krytů s přemístěním hmot na skládku na vzdálenost do 20 m nebo s naložením na dopravní prostředek v ploše jednotlivě přes 200 m2 z kameniva hrubého drceného, o tl. vrstvy přes 300 do 400 mm</t>
  </si>
  <si>
    <t>""Sanace kraje vozovky</t>
  </si>
  <si>
    <t>A1</t>
  </si>
  <si>
    <t>2*1180*1,25*0,75</t>
  </si>
  <si>
    <t>""Lokalní sanace kce vozovky celé šířka</t>
  </si>
  <si>
    <t>""km 0,566 – km 0,568</t>
  </si>
  <si>
    <t>B1</t>
  </si>
  <si>
    <t>2*6.4</t>
  </si>
  <si>
    <t>113107242</t>
  </si>
  <si>
    <t>Odstranění podkladu pl přes 200 m2 živičných tl 100 mm</t>
  </si>
  <si>
    <t>794960328</t>
  </si>
  <si>
    <t>Odstranění podkladů nebo krytů s přemístěním hmot na skládku na vzdálenost do 20 m nebo s naložením na dopravní prostředek v ploše jednotlivě přes 200 m2 živičných, o tl. vrstvy přes 50 do 100 mm</t>
  </si>
  <si>
    <t>A2</t>
  </si>
  <si>
    <t>B2</t>
  </si>
  <si>
    <t>113154364</t>
  </si>
  <si>
    <t>Frézování živičného krytu tl 100 mm pruh š 2 m pl do 10000 m2 s překážkami v trase</t>
  </si>
  <si>
    <t>1175215810</t>
  </si>
  <si>
    <t>Frézování živičného podkladu nebo krytu s naložením na dopravní prostředek plochy přes 1 000 do 10 000 m2 s překážkami v trase pruhu šířky přes 1 m do 2 m, tloušťky vrstvy 100 mm</t>
  </si>
  <si>
    <t>""km 0,000 – km 1,013 72</t>
  </si>
  <si>
    <t>""odměřeno v situaci</t>
  </si>
  <si>
    <t>A3</t>
  </si>
  <si>
    <t>6350</t>
  </si>
  <si>
    <t>""km 1,013 72 – km 1,180</t>
  </si>
  <si>
    <t>B3</t>
  </si>
  <si>
    <t>380</t>
  </si>
  <si>
    <t>C3</t>
  </si>
  <si>
    <t>"Celkem: "6350+380</t>
  </si>
  <si>
    <t>132201102</t>
  </si>
  <si>
    <t>Hloubení rýh š do 600 mm v hornině tř. 3 objemu přes 100 m3</t>
  </si>
  <si>
    <t>m3</t>
  </si>
  <si>
    <t>1697868482</t>
  </si>
  <si>
    <t>Hloubení zapažených i nezapažených rýh šířky do 600 mm s urovnáním dna do předepsaného profilu a spádu v hornině tř. 3 přes 100 m3</t>
  </si>
  <si>
    <t>947*0,5*0,5</t>
  </si>
  <si>
    <t>9*1,5*0,5*1,0</t>
  </si>
  <si>
    <t>133201101</t>
  </si>
  <si>
    <t>Hloubení šachet v hornině tř. 3 objemu do 100 m3</t>
  </si>
  <si>
    <t>-532790189</t>
  </si>
  <si>
    <t>9*1,5*1,5*1</t>
  </si>
  <si>
    <t>162701105</t>
  </si>
  <si>
    <t>Vodorovné přemístění do 10000 m výkopku/sypaniny z horniny tř. 1 až 4</t>
  </si>
  <si>
    <t>M3</t>
  </si>
  <si>
    <t>1028534543</t>
  </si>
  <si>
    <t>Vodorovné přemístění výkopku nebo sypaniny po suchu na obvyklém dopravním prostředku, bez naložení výkopku, avšak se složením bez rozhrnutí z horniny tř. 1 až 4 na vzdálenost přes 9 000 do 10 000 m</t>
  </si>
  <si>
    <t>243,50+20,25</t>
  </si>
  <si>
    <t>171201201</t>
  </si>
  <si>
    <t>Uložení sypaniny na skládky</t>
  </si>
  <si>
    <t>1830249167</t>
  </si>
  <si>
    <t>263,75</t>
  </si>
  <si>
    <t>171201211</t>
  </si>
  <si>
    <t>Poplatek za uložení odpadu ze sypaniny na skládce (skládkovné)</t>
  </si>
  <si>
    <t>750663397</t>
  </si>
  <si>
    <t>Uložení sypaniny poplatek za uložení sypaniny na skládce (skládkovné)</t>
  </si>
  <si>
    <t>A5_1</t>
  </si>
  <si>
    <t>(243,50+20,25)*1.90</t>
  </si>
  <si>
    <t>181102302</t>
  </si>
  <si>
    <t>Úprava pláně v zářezech se zhutněním</t>
  </si>
  <si>
    <t>-1905682830</t>
  </si>
  <si>
    <t>Úprava pláně na stavbách dálnic v zářezech mimo skalních se zhutněním</t>
  </si>
  <si>
    <t>A4</t>
  </si>
  <si>
    <t>2*1160*1,25*0,75</t>
  </si>
  <si>
    <t>B4</t>
  </si>
  <si>
    <t>Komunikace pozemní</t>
  </si>
  <si>
    <t>569951133</t>
  </si>
  <si>
    <t>Zpevnění krajnic asfaltovým recyklátem tl 150 mm</t>
  </si>
  <si>
    <t>1819336265</t>
  </si>
  <si>
    <t>Zpevnění krajnic nebo komunikací pro pěší s rozprostřením a zhutněním, po zhutnění asfaltovým recyklátem tl. 150 mm</t>
  </si>
  <si>
    <t>""Pravá strana</t>
  </si>
  <si>
    <t>""km 0,057 – km 0,085: 13,7</t>
  </si>
  <si>
    <t>A5</t>
  </si>
  <si>
    <t>13.7</t>
  </si>
  <si>
    <t>""km 0,085 – km 0,115: 15,2</t>
  </si>
  <si>
    <t>B5</t>
  </si>
  <si>
    <t>15.2</t>
  </si>
  <si>
    <t>""km 0,115 – km 0,128: 3,9</t>
  </si>
  <si>
    <t>C5</t>
  </si>
  <si>
    <t>3.9</t>
  </si>
  <si>
    <t>""km 0,128 – km 0,154: 11,3</t>
  </si>
  <si>
    <t>D5</t>
  </si>
  <si>
    <t>11.3</t>
  </si>
  <si>
    <t>""km 0,172 – km 0,178: 2,9</t>
  </si>
  <si>
    <t>E5</t>
  </si>
  <si>
    <t>2.9</t>
  </si>
  <si>
    <t>""km 0,182 – km 0,195: 5,0</t>
  </si>
  <si>
    <t>F5</t>
  </si>
  <si>
    <t>5.0</t>
  </si>
  <si>
    <t>""km 0,200 – km 0,245: 15,1</t>
  </si>
  <si>
    <t>G5</t>
  </si>
  <si>
    <t>15.1</t>
  </si>
  <si>
    <t>""km 0,255 – km 0,269: 7,6</t>
  </si>
  <si>
    <t>H5</t>
  </si>
  <si>
    <t>7.6</t>
  </si>
  <si>
    <t>""km 0,295 – km 0,308: 4,8</t>
  </si>
  <si>
    <t>I5</t>
  </si>
  <si>
    <t>4.8</t>
  </si>
  <si>
    <t>""km 0,308 – km 0,375: 27,3</t>
  </si>
  <si>
    <t>J5</t>
  </si>
  <si>
    <t>27.3</t>
  </si>
  <si>
    <t>""km 0,388 – km 0,412: 9,7</t>
  </si>
  <si>
    <t>K5</t>
  </si>
  <si>
    <t>9.7</t>
  </si>
  <si>
    <t>""km 0,412 – km 0,417: 4,1</t>
  </si>
  <si>
    <t>L5</t>
  </si>
  <si>
    <t>4.1</t>
  </si>
  <si>
    <t>""km 0,417 – km 0,475: 23,6</t>
  </si>
  <si>
    <t>M5</t>
  </si>
  <si>
    <t>23.6</t>
  </si>
  <si>
    <t>""km 0,480 – km 0,493: 9,8</t>
  </si>
  <si>
    <t>N5</t>
  </si>
  <si>
    <t>9.8</t>
  </si>
  <si>
    <t>""km 0,538 – km 0,603: 32,8</t>
  </si>
  <si>
    <t>O5</t>
  </si>
  <si>
    <t>32.8</t>
  </si>
  <si>
    <t>""km 0,625 – km 0,727: 50,0</t>
  </si>
  <si>
    <t>P5</t>
  </si>
  <si>
    <t>50</t>
  </si>
  <si>
    <t>""km 0,727 – km 0,744: 4,6</t>
  </si>
  <si>
    <t>Q5</t>
  </si>
  <si>
    <t>4.60</t>
  </si>
  <si>
    <t>""km 0,744 – km 0,785: 17,2</t>
  </si>
  <si>
    <t>R5</t>
  </si>
  <si>
    <t>17.2</t>
  </si>
  <si>
    <t>""km 0,785 – km 0,820: 16,1</t>
  </si>
  <si>
    <t>S5</t>
  </si>
  <si>
    <t>16.1</t>
  </si>
  <si>
    <t>""km 0,820 – km 0,848: 13,7</t>
  </si>
  <si>
    <t>T5</t>
  </si>
  <si>
    <t>""km 0,857 – km 0,880: 10,2</t>
  </si>
  <si>
    <t>U5</t>
  </si>
  <si>
    <t>10.2</t>
  </si>
  <si>
    <t>""km 0,880 – km 0,890: 3,1</t>
  </si>
  <si>
    <t>V5</t>
  </si>
  <si>
    <t>3.1</t>
  </si>
  <si>
    <t>""km 0,893 – km 0,905: 4,6</t>
  </si>
  <si>
    <t>W5</t>
  </si>
  <si>
    <t>4.6</t>
  </si>
  <si>
    <t>""km 0,905 – km 0,910: 2,3</t>
  </si>
  <si>
    <t>X5</t>
  </si>
  <si>
    <t>2.3</t>
  </si>
  <si>
    <t>""km 0,910 – km 0,927: 7,3</t>
  </si>
  <si>
    <t>Y5</t>
  </si>
  <si>
    <t>7.3</t>
  </si>
  <si>
    <t>""km 0,935 – km 0,970: 16,7</t>
  </si>
  <si>
    <t>Z5</t>
  </si>
  <si>
    <t>16.7</t>
  </si>
  <si>
    <t>""km 1,020 – km 1,028: 3,6</t>
  </si>
  <si>
    <t>AA5</t>
  </si>
  <si>
    <t>3.6</t>
  </si>
  <si>
    <t>""km 1,053 – km 1,083: 15,0</t>
  </si>
  <si>
    <t>AB5</t>
  </si>
  <si>
    <t>""km 1,120 – km 1,180: 39,7</t>
  </si>
  <si>
    <t>AC5</t>
  </si>
  <si>
    <t>39.7</t>
  </si>
  <si>
    <t>""Levá strana</t>
  </si>
  <si>
    <t>""km 1,112 – km 1,180: 44</t>
  </si>
  <si>
    <t>AD5</t>
  </si>
  <si>
    <t>44</t>
  </si>
  <si>
    <t>AE5</t>
  </si>
  <si>
    <t>"Celkem: "13.7+15.2+3.9+11.3+2.9+5+15.1+7.6+4.8+27.3+9.7+4.1+23.6+9.8+32.8+50+4.6+17.2+16.1+13.7+10.2+3.1+4.6+2.3+7.3+16.7+3.6+15+39.7+44</t>
  </si>
  <si>
    <t>564851111</t>
  </si>
  <si>
    <t>Podklad ze štěrkodrtě ŠD tl 150 mm</t>
  </si>
  <si>
    <t>-1148431341</t>
  </si>
  <si>
    <t>Podklad ze štěrkodrti ŠD s rozprostřením a zhutněním, po zhutnění tl. 150 mm</t>
  </si>
  <si>
    <t>2*1.25*1180</t>
  </si>
  <si>
    <t>B6</t>
  </si>
  <si>
    <t>564851111.1</t>
  </si>
  <si>
    <t>-1639744901</t>
  </si>
  <si>
    <t>A7</t>
  </si>
  <si>
    <t>2*1.25*1160</t>
  </si>
  <si>
    <t>B7</t>
  </si>
  <si>
    <t>573211108</t>
  </si>
  <si>
    <t>Postřik živičný spojovací z asfaltu v množství 0,40 kg/m2</t>
  </si>
  <si>
    <t>-843011994</t>
  </si>
  <si>
    <t>Postřik spojovací PS bez posypu kamenivem z asfaltu silničního, v množství 0,40 kg/m2</t>
  </si>
  <si>
    <t>A9</t>
  </si>
  <si>
    <t>1584.9</t>
  </si>
  <si>
    <t>B9</t>
  </si>
  <si>
    <t>(6457.703*2)+(2*1217.19*0.25)</t>
  </si>
  <si>
    <t>C9</t>
  </si>
  <si>
    <t>449</t>
  </si>
  <si>
    <t>D9</t>
  </si>
  <si>
    <t>"Celkem: "1584.9+13524.001+449</t>
  </si>
  <si>
    <t>577134211</t>
  </si>
  <si>
    <t>Asfaltový beton vrstva obrusná ACO 11 (ABS) tř. II tl 40 mm š do 3 m z nemodifikovaného asfaltu</t>
  </si>
  <si>
    <t>-597413504</t>
  </si>
  <si>
    <t>Asfaltový beton vrstva obrusná ACO 11 (ABS) s rozprostřením a se zhutněním z nemodifikovaného asfaltu v pruhu šířky do 3 m tř. II, po zhutnění tl. 40 mm</t>
  </si>
  <si>
    <t>7034,298</t>
  </si>
  <si>
    <t>577155132</t>
  </si>
  <si>
    <t>Asfaltový beton vrstva ložní ACL 16 (ABH) tl 60 mm š do 3 m z modifikovaného asfaltu</t>
  </si>
  <si>
    <t>-1815786691</t>
  </si>
  <si>
    <t>Asfaltový beton vrstva ložní ACL 16 (ABH) s rozprostřením a zhutněním z modifikovaného asfaltu v pruhu šířky do 3 m, po zhutnění tl. 60 mm</t>
  </si>
  <si>
    <t xml:space="preserve">""km 0,000 – km 1,013 72: </t>
  </si>
  <si>
    <t>6350+(0.08 *1013.72)+(1217.19*0.25)</t>
  </si>
  <si>
    <t>B11</t>
  </si>
  <si>
    <t>380+(2*0.08*166.28)</t>
  </si>
  <si>
    <t>C11</t>
  </si>
  <si>
    <t>"Celkem: "6735.395+406.605</t>
  </si>
  <si>
    <t>567521141</t>
  </si>
  <si>
    <t>Recyklace podkladu za studena na místě - rozpojení a reprofilace tl 200 mm plochy do 10000 m2</t>
  </si>
  <si>
    <t>-1276785989</t>
  </si>
  <si>
    <t>Recyklace podkladní vrstvy za studena na místě rozpojení a reprofilace podkladu s hutněním plochy přes 6 000 do 10 000 m2, tloušťky přes 150 do 200 mm</t>
  </si>
  <si>
    <t>A12</t>
  </si>
  <si>
    <t>B12</t>
  </si>
  <si>
    <t>C12</t>
  </si>
  <si>
    <t>585211300</t>
  </si>
  <si>
    <t>cement portlandský CEM I 42.5 R VL</t>
  </si>
  <si>
    <t>-280219852</t>
  </si>
  <si>
    <t>cement portlandský 42,5 MPa, pro nízké teploty VL</t>
  </si>
  <si>
    <t>P</t>
  </si>
  <si>
    <t>Poznámka k položce:
portlandský cement</t>
  </si>
  <si>
    <t>A13</t>
  </si>
  <si>
    <t>7142*0.16*1.2*0.04</t>
  </si>
  <si>
    <t>567522141</t>
  </si>
  <si>
    <t>Recyklace podkladu za studena na místě - promísení s pojivem, kamenivem tl 160 mm do 10000 m2</t>
  </si>
  <si>
    <t>997294400</t>
  </si>
  <si>
    <t>Recyklace podkladní vrstvy za studena na místě promísení rozpojené směsi s kamenivem a pojivem (materiál ve specifikaci) s rozhrnutím, zhutněním a vlhčením plochy přes 6 000 do 10 000 m2, tloušťky po zhutnění přes 150 do 160 mm</t>
  </si>
  <si>
    <t>A14</t>
  </si>
  <si>
    <t>B14</t>
  </si>
  <si>
    <t>C14</t>
  </si>
  <si>
    <t>583439630</t>
  </si>
  <si>
    <t>kamenivo drcené hrubé prané (Olbramovice) frakce 32-63 praná</t>
  </si>
  <si>
    <t>1856051234</t>
  </si>
  <si>
    <t>kamenivo drcené hrubé prané frakce 32-63 praná</t>
  </si>
  <si>
    <t>A15</t>
  </si>
  <si>
    <t>7142*0.16*2.3*0.3</t>
  </si>
  <si>
    <t>Ostatní konstrukce a práce, bourání</t>
  </si>
  <si>
    <t>113201112</t>
  </si>
  <si>
    <t>Vytrhání obrub silničních ležatých</t>
  </si>
  <si>
    <t>-1769778400</t>
  </si>
  <si>
    <t>Vytrhání obrub s vybouráním lože, s přemístěním hmot na skládku na vzdálenost do 3 m nebo s naložením na dopravní prostředek silničních ležatých</t>
  </si>
  <si>
    <t>A16</t>
  </si>
  <si>
    <t>14.00</t>
  </si>
  <si>
    <t>895941111</t>
  </si>
  <si>
    <t>Zřízení vpusti kanalizační uliční z betonových dílců typ UV-50 normální</t>
  </si>
  <si>
    <t>KUS</t>
  </si>
  <si>
    <t>897361839</t>
  </si>
  <si>
    <t>A17</t>
  </si>
  <si>
    <t>B17</t>
  </si>
  <si>
    <t>592238620</t>
  </si>
  <si>
    <t>skruž betonová pro uliční vpusť středová TBV-Q 450/295/6a 45x29,5x5 cm</t>
  </si>
  <si>
    <t>280803859</t>
  </si>
  <si>
    <t>skruž betonová pro uliční vpusť středová 45 x 29,5 x 5 cm</t>
  </si>
  <si>
    <t>592238580</t>
  </si>
  <si>
    <t>skruž betonová pro uliční vpusť horní TBV-Q 450/570/5d, 45x57x5 cm</t>
  </si>
  <si>
    <t>1185498480</t>
  </si>
  <si>
    <t>skruž betonová pro uliční vpusť horní 45 x 57 x 5 cm</t>
  </si>
  <si>
    <t>592238500</t>
  </si>
  <si>
    <t>dno betonové pro uliční vpusť s výtokovým otvorem TBV-Q 450/330/1a 45x33x5 cm</t>
  </si>
  <si>
    <t>-1600422198</t>
  </si>
  <si>
    <t>dno betonové pro uliční vpusť s výtokovým otvorem 45x33x5 cm</t>
  </si>
  <si>
    <t>592238640</t>
  </si>
  <si>
    <t>prstenec betonový pro uliční vpusť vyrovnávací TBV-Q 390/60/10a, 39x6x13 cm</t>
  </si>
  <si>
    <t>-1479932007</t>
  </si>
  <si>
    <t>prstenec betonový pro uliční vpusť vyrovnávací 39 x 6 x 13 cm</t>
  </si>
  <si>
    <t>592238740</t>
  </si>
  <si>
    <t>koš pozink. C3 DIN 4052, vysoký, pro rám 500/300</t>
  </si>
  <si>
    <t>-1614508066</t>
  </si>
  <si>
    <t>koš vysoký pro uliční vpusti, žárově zinkovaný plech,pro rám 500/300</t>
  </si>
  <si>
    <t>592238780</t>
  </si>
  <si>
    <t>mříž M1 D400 DIN 19583-13, 500/500 mm</t>
  </si>
  <si>
    <t>-1258909016</t>
  </si>
  <si>
    <t>mříž vtoková pro uliční vpusti 500/500 mm</t>
  </si>
  <si>
    <t>899231111</t>
  </si>
  <si>
    <t>Výšková úprava uličního vstupu nebo vpusti do 200 mm zvýšením mříže</t>
  </si>
  <si>
    <t>-888901243</t>
  </si>
  <si>
    <t>A18</t>
  </si>
  <si>
    <t>899331111</t>
  </si>
  <si>
    <t>Výšková úprava uličního vstupu nebo vpusti do 200 mm zvýšením poklopu</t>
  </si>
  <si>
    <t>-1621091537</t>
  </si>
  <si>
    <t>A19</t>
  </si>
  <si>
    <t>914111111</t>
  </si>
  <si>
    <t>Montáž svislé dopravní značky do velikosti 1 m2 objímkami na sloupek nebo konzolu</t>
  </si>
  <si>
    <t>512</t>
  </si>
  <si>
    <t>601577790</t>
  </si>
  <si>
    <t>Montáž svislé dopravní značky základní velikosti do 1 m2 objímkami na sloupky nebo konzoly</t>
  </si>
  <si>
    <t>41</t>
  </si>
  <si>
    <t>404440000</t>
  </si>
  <si>
    <t>značka dopravní svislá výstražná FeZn A1 - A30, P1,P4 700 mm</t>
  </si>
  <si>
    <t>638402679</t>
  </si>
  <si>
    <t>914511111</t>
  </si>
  <si>
    <t>Montáž sloupku dopravních značek délky do 3,5 m s betonovým základem</t>
  </si>
  <si>
    <t>452378715</t>
  </si>
  <si>
    <t>Montáž sloupku dopravních značek délky do 3,5 m do betonového základu</t>
  </si>
  <si>
    <t>404452560</t>
  </si>
  <si>
    <t>upínací svorka na sloupek US 60</t>
  </si>
  <si>
    <t>175634827</t>
  </si>
  <si>
    <t>upínací svorka na sloupek D 60 mm</t>
  </si>
  <si>
    <t>404452250</t>
  </si>
  <si>
    <t>sloupek Zn 60 - 350</t>
  </si>
  <si>
    <t>-921241246</t>
  </si>
  <si>
    <t>915211112</t>
  </si>
  <si>
    <t>Vodorovné dopravní značení dělící čáry souvislé š 125 mm retroreflexní bílý plast</t>
  </si>
  <si>
    <t>-24740067</t>
  </si>
  <si>
    <t>1180*2</t>
  </si>
  <si>
    <t>915231112</t>
  </si>
  <si>
    <t>Vodorovné dopravní značení přechody pro chodce, šipky, symboly retroreflexní bílý plast</t>
  </si>
  <si>
    <t>-33198151</t>
  </si>
  <si>
    <t>Vodorovné dopravní značení stříkaným plastem přechody pro chodce, šipky, symboly nápisy bílé retroreflexní</t>
  </si>
  <si>
    <t>2,5*0,5*5*2</t>
  </si>
  <si>
    <t>2,5*0,25*6*2</t>
  </si>
  <si>
    <t>40</t>
  </si>
  <si>
    <t>915611111</t>
  </si>
  <si>
    <t>Předznačení vodorovného liniového značení</t>
  </si>
  <si>
    <t>-189632863</t>
  </si>
  <si>
    <t>Předznačení pro vodorovné značení stříkané barvou nebo prováděné z nátěrových hmot liniové dělicí čáry, vodicí proužky</t>
  </si>
  <si>
    <t>916131113</t>
  </si>
  <si>
    <t>Osazení silničního obrubníku betonového ležatého s boční opěrou do lože z betonu prostého</t>
  </si>
  <si>
    <t>-776360703</t>
  </si>
  <si>
    <t>Osazení silničního obrubníku betonového se zřízením lože, s vyplněním a zatřením spár cementovou maltou ležatého s boční opěrou z betonu prostého tř. C 12/15, do lože z betonu prostého téže značky</t>
  </si>
  <si>
    <t>1217,19</t>
  </si>
  <si>
    <t>42</t>
  </si>
  <si>
    <t>592174960</t>
  </si>
  <si>
    <t>obrubník betonový silniční 100x15x25 cm šedá</t>
  </si>
  <si>
    <t>-204640293</t>
  </si>
  <si>
    <t>43</t>
  </si>
  <si>
    <t>916431111</t>
  </si>
  <si>
    <t>Osazení bezbariérového betonového obrubníku do betonového lože tl 150 mm</t>
  </si>
  <si>
    <t>1264348737</t>
  </si>
  <si>
    <t>Osazení betonového bezbariérového obrubníku z betonu prostého tř. C 30/37 s ložem betonovým tl. 150 mm úložná šířka do 400 mm</t>
  </si>
  <si>
    <t>12,15+12.18+12,17</t>
  </si>
  <si>
    <t>7,03+12,12+12,13</t>
  </si>
  <si>
    <t>592175400</t>
  </si>
  <si>
    <t>obrubník HK přímý 40x33x100 cm šedý</t>
  </si>
  <si>
    <t>-792536262</t>
  </si>
  <si>
    <t>obrubník bezbariérový betonový přímý 40x33x100 cm šedý</t>
  </si>
  <si>
    <t>68-12</t>
  </si>
  <si>
    <t>45</t>
  </si>
  <si>
    <t>592175410</t>
  </si>
  <si>
    <t>obrubník HK náběhový pravý 40x33-31x100 cm šedý</t>
  </si>
  <si>
    <t>-382039677</t>
  </si>
  <si>
    <t>obrubník bezbariérový betonový náběhový pravý 40x33-31x100 cm šedý</t>
  </si>
  <si>
    <t>46</t>
  </si>
  <si>
    <t>592175420</t>
  </si>
  <si>
    <t>obrubník HK náběhový levý 40x31-33x100 cm šedý</t>
  </si>
  <si>
    <t>-1373330857</t>
  </si>
  <si>
    <t>obrubník bezbariérový betonový náběhový levý 40x31-33x100 cm šedý</t>
  </si>
  <si>
    <t>47</t>
  </si>
  <si>
    <t>592175380</t>
  </si>
  <si>
    <t>obrubník HK přechodový pravý 40x31-H25x100 cm šedý</t>
  </si>
  <si>
    <t>-437258245</t>
  </si>
  <si>
    <t>obrubník bezbariérový betonový přechodový pravý 40x31-H25x100 cm šedý</t>
  </si>
  <si>
    <t>48</t>
  </si>
  <si>
    <t>592175390</t>
  </si>
  <si>
    <t>obrubník HK přechodový levý 40xH25-31x100 cm šedý</t>
  </si>
  <si>
    <t>-459958975</t>
  </si>
  <si>
    <t>obrubník bezbariérový betonový přechodový levý 40xH25-31x100 cm šedý</t>
  </si>
  <si>
    <t>49</t>
  </si>
  <si>
    <t>919122132</t>
  </si>
  <si>
    <t>Těsnění spár zálivkou za tepla pro komůrky š 20 mm hl 40 mm s těsnicím profilem</t>
  </si>
  <si>
    <t>-940914683</t>
  </si>
  <si>
    <t>Utěsnění dilatačních spár zálivkou za tepla v cementobetonovém nebo živičném krytu včetně adhezního nátěru s těsnicím profilem pod zálivkou, pro komůrky šířky 20 mm, hloubky 40 mm</t>
  </si>
  <si>
    <t>262,826</t>
  </si>
  <si>
    <t>938909311</t>
  </si>
  <si>
    <t>Čištění vozovek metením strojně podkladu nebo krytu betonového nebo živičného</t>
  </si>
  <si>
    <t>-549843517</t>
  </si>
  <si>
    <t>Čištění vozovek metením bláta, prachu nebo hlinitého nánosu s odklizením na hromady na vzdálenost do 20 m nebo naložením na dopravní prostředek strojně povrchu podkladu nebo krytu betonového nebo živičného</t>
  </si>
  <si>
    <t>A23</t>
  </si>
  <si>
    <t>B23</t>
  </si>
  <si>
    <t>C23</t>
  </si>
  <si>
    <t>D23</t>
  </si>
  <si>
    <t>51</t>
  </si>
  <si>
    <t>919731123</t>
  </si>
  <si>
    <t>Zarovnání styčné plochy podkladu nebo krytu živičného tl do 200 mm</t>
  </si>
  <si>
    <t>1872608008</t>
  </si>
  <si>
    <t>Zarovnání styčné plochy podkladu nebo krytu podél vybourané části komunikace nebo zpevněné plochy živičné tl. přes 100 do 200 mm</t>
  </si>
  <si>
    <t>52</t>
  </si>
  <si>
    <t>919735114</t>
  </si>
  <si>
    <t>Řezání stávajícího živičného krytu hl do 200 mm</t>
  </si>
  <si>
    <t>-2127219811</t>
  </si>
  <si>
    <t>Řezání stávajícího živičného krytu nebo podkladu hloubky přes 150 do 200 mm</t>
  </si>
  <si>
    <t>53</t>
  </si>
  <si>
    <t>919111112</t>
  </si>
  <si>
    <t>Řezání dilatačních spár š 4 mm hl do 80 mm příčných nebo podélných v čerstvém CB krytu</t>
  </si>
  <si>
    <t>-295780015</t>
  </si>
  <si>
    <t>Řezání dilatačních spár v čerstvém cementobetonovém krytu příčných nebo podélných, šířky 4 mm, hloubky přes 60 do 80 mm</t>
  </si>
  <si>
    <t>54</t>
  </si>
  <si>
    <t>966006221</t>
  </si>
  <si>
    <t>Odstranění trubkového nástavce ze sloupku včetně demontáže dopravní značky</t>
  </si>
  <si>
    <t>1951730341</t>
  </si>
  <si>
    <t>Odstranění trubkového nástavce ze sloupku s odklizením materiálu na vzdálenost do 20 m nebo s naložením na dopravní prostředek včetně demontáže dopravní značky</t>
  </si>
  <si>
    <t>55</t>
  </si>
  <si>
    <t>966006132</t>
  </si>
  <si>
    <t>Odstranění značek dopravních nebo orientačních se sloupky s betonovými patkami</t>
  </si>
  <si>
    <t>-911178254</t>
  </si>
  <si>
    <t>Odstranění dopravních nebo orientačních značek se sloupkem s uložením hmot na vzdálenost do 20 m nebo s naložením na dopravní prostředek, se zásypem jam a jeho zhutněním s betonovou patkou</t>
  </si>
  <si>
    <t>56</t>
  </si>
  <si>
    <t>997221551</t>
  </si>
  <si>
    <t>Vodorovná doprava suti ze sypkých materiálů do 1 km</t>
  </si>
  <si>
    <t>6331486</t>
  </si>
  <si>
    <t>Vodorovná doprava suti bez naložení, ale se složením a s hrubým urovnáním ze sypkých materiálů, na vzdálenost do 1 km</t>
  </si>
  <si>
    <t>3689,626-140,908</t>
  </si>
  <si>
    <t>57</t>
  </si>
  <si>
    <t>997221559</t>
  </si>
  <si>
    <t>Příplatek ZKD 1 km u vodorovné dopravy suti ze sypkých materiálů</t>
  </si>
  <si>
    <t>734599513</t>
  </si>
  <si>
    <t>Vodorovná doprava suti bez naložení, ale se složením a s hrubým urovnáním Příplatek k ceně za každý další i započatý 1 km přes 1 km</t>
  </si>
  <si>
    <t>A28</t>
  </si>
  <si>
    <t>19*(3689,626-140,908)</t>
  </si>
  <si>
    <t>58</t>
  </si>
  <si>
    <t>997221571</t>
  </si>
  <si>
    <t>Vodorovná doprava vybouraných hmot do 1 km</t>
  </si>
  <si>
    <t>257436487</t>
  </si>
  <si>
    <t>Vodorovná doprava vybouraných hmot bez naložení, ale se složením a s hrubým urovnáním na vzdálenost do 1 km</t>
  </si>
  <si>
    <t>6,641</t>
  </si>
  <si>
    <t>59</t>
  </si>
  <si>
    <t>997221579</t>
  </si>
  <si>
    <t>Příplatek ZKD 1 km u vodorovné dopravy vybouraných hmot</t>
  </si>
  <si>
    <t>161720513</t>
  </si>
  <si>
    <t>Vodorovná doprava vybouraných hmot bez naložení, ale se složením a s hrubým urovnáním na vzdálenost Příplatek k ceně za každý další i započatý 1 km přes 1 km</t>
  </si>
  <si>
    <t>60</t>
  </si>
  <si>
    <t>997221845</t>
  </si>
  <si>
    <t>Poplatek za uložení odpadu z asfaltových povrchů na skládce (skládkovné)</t>
  </si>
  <si>
    <t>1058520749</t>
  </si>
  <si>
    <t>Poplatek za uložení stavebního odpadu na skládce (skládkovné) z asfaltových povrchů</t>
  </si>
  <si>
    <t>A29</t>
  </si>
  <si>
    <t>(842,05+1722,88-140,908)*0.1</t>
  </si>
  <si>
    <t>997221855</t>
  </si>
  <si>
    <t>Poplatek za uložení odpadu z kameniva na skládce (skládkovné)</t>
  </si>
  <si>
    <t>-200292800</t>
  </si>
  <si>
    <t>Poplatek za uložení stavebního odpadu na skládce (skládkovné) z kameniva</t>
  </si>
  <si>
    <t>1246,168</t>
  </si>
  <si>
    <t>62</t>
  </si>
  <si>
    <t>998225111</t>
  </si>
  <si>
    <t>Přesun hmot pro pozemní komunikace s krytem z kamene, monolitickým betonovým nebo živičným</t>
  </si>
  <si>
    <t>41497527</t>
  </si>
  <si>
    <t>Přesun hmot pro komunikace s krytem z kameniva, monolitickým betonovým nebo živičným dopravní vzdálenost do 200 m jakékoliv délky objektu</t>
  </si>
  <si>
    <t>101.2 - 101.2 VÝMĚNA AKTIVNÍ ZÓNY</t>
  </si>
  <si>
    <t>122201102</t>
  </si>
  <si>
    <t>Odkopávky a prokopávky nezapažené v hornině tř. 3 objem do 1000 m3</t>
  </si>
  <si>
    <t>-1549551982</t>
  </si>
  <si>
    <t>Odkopávky a prokopávky nezapažené s přehozením výkopku na vzdálenost do 3 m nebo s naložením na dopravní prostředek v hornině tř. 3 přes 100 do 1 000 m3</t>
  </si>
  <si>
    <t>""sanace kraje vozovky</t>
  </si>
  <si>
    <t>1160*1,25*0.3*2*0,75</t>
  </si>
  <si>
    <t xml:space="preserve">""Lokální sanace kce vozovky </t>
  </si>
  <si>
    <t xml:space="preserve">""km 0,566 - 0,568 </t>
  </si>
  <si>
    <t>2*5.70*0.3</t>
  </si>
  <si>
    <t>1541416644</t>
  </si>
  <si>
    <t>167101102</t>
  </si>
  <si>
    <t>Nakládání výkopku z hornin tř. 1 až 4 přes 100 m3</t>
  </si>
  <si>
    <t>1643819996</t>
  </si>
  <si>
    <t>Nakládání, skládání a překládání neulehlého výkopku nebo sypaniny nakládání, množství přes 100 m3, z hornin tř. 1 až 4</t>
  </si>
  <si>
    <t>171101103</t>
  </si>
  <si>
    <t>Uložení sypaniny z hornin soudržných do násypů zhutněných do 100 % PS</t>
  </si>
  <si>
    <t>1970262472</t>
  </si>
  <si>
    <t>Uložení sypaniny do násypů s rozprostřením sypaniny ve vrstvách a s hrubým urovnáním zhutněných s uzavřením povrchu násypu z hornin soudržných s předepsanou mírou zhutnění v procentech výsledků zkoušek Proctor-Standard (dále jen PS) přes 96 do 100 % PS</t>
  </si>
  <si>
    <t>1273126971</t>
  </si>
  <si>
    <t>655,92</t>
  </si>
  <si>
    <t>1211624913</t>
  </si>
  <si>
    <t>655,920*1.90</t>
  </si>
  <si>
    <t>-1879828309</t>
  </si>
  <si>
    <t>1180*1,25*2*0,75</t>
  </si>
  <si>
    <t>2*5.70</t>
  </si>
  <si>
    <t>Předb.c. 002</t>
  </si>
  <si>
    <t>Zemina vhodná do násypu</t>
  </si>
  <si>
    <t>53654143</t>
  </si>
  <si>
    <t>655,920*1.9</t>
  </si>
  <si>
    <t>919726123</t>
  </si>
  <si>
    <t>Geotextilie pro ochranu, separaci a filtraci netkaná měrná hmotnost do 500 g/m2</t>
  </si>
  <si>
    <t>-826699065</t>
  </si>
  <si>
    <t>Geotextilie netkaná pro ochranu, separaci nebo filtraci měrná hmotnost přes 300 do 500 g/m2</t>
  </si>
  <si>
    <t>1160*1,25*2*0,5</t>
  </si>
  <si>
    <t>162701109</t>
  </si>
  <si>
    <t>Příplatek k vodorovnému přemístění výkopku/sypaniny z horniny tř. 1 až 4 ZKD 1000 m přes 10000 m</t>
  </si>
  <si>
    <t>-1690223311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</si>
  <si>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</si>
  <si>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10*655,920</t>
  </si>
  <si>
    <t>998225194</t>
  </si>
  <si>
    <t>Příplatek k přesunu hmot pro pozemní komunikace s krytem z kamene, živičným, betonovým do 5000 m</t>
  </si>
  <si>
    <t>-1624691611</t>
  </si>
  <si>
    <t>Přesun hmot pro komunikace s krytem z kameniva, monolitickým betonovým nebo živičným Příplatek k ceně za zvětšený přesun přes vymezenou největší dopravní vzdálenost do 5000 m</t>
  </si>
  <si>
    <t>-1651009861</t>
  </si>
  <si>
    <t>15,552</t>
  </si>
  <si>
    <t>B13</t>
  </si>
  <si>
    <t>B15</t>
  </si>
  <si>
    <t>201.1 - 201.1 MOST EV. Č 04314-1</t>
  </si>
  <si>
    <t>911121211</t>
  </si>
  <si>
    <t>Výroba ocelového zábradli při opravách mostů</t>
  </si>
  <si>
    <t>-869517066</t>
  </si>
  <si>
    <t>Oprava ocelového zábradlí svařovaného nebo šroubovaného výroba</t>
  </si>
  <si>
    <t>911121311</t>
  </si>
  <si>
    <t>Montáž ocelového zábradli při opravách mostů</t>
  </si>
  <si>
    <t>853061075</t>
  </si>
  <si>
    <t>Oprava ocelového zábradlí svařovaného nebo šroubovaného montáž</t>
  </si>
  <si>
    <t>914112111</t>
  </si>
  <si>
    <t>Tabulka s označením evidenčního čísla mostu</t>
  </si>
  <si>
    <t>2001168729</t>
  </si>
  <si>
    <t>Tabulka s označením evidenčního čísla mostu na sloupek</t>
  </si>
  <si>
    <t>938111111</t>
  </si>
  <si>
    <t>Čištění zdiva opěr, pilířů, křídel od mechu a jiné vegetace</t>
  </si>
  <si>
    <t>2084782805</t>
  </si>
  <si>
    <t>4*1.5*1.0</t>
  </si>
  <si>
    <t>938121111</t>
  </si>
  <si>
    <t>Odstranění náletových křovin, dřevin a travnatého porostu ve výškách v okolí říms a křídel</t>
  </si>
  <si>
    <t>-1269674147</t>
  </si>
  <si>
    <t>Odstraňování náletových křovin, dřevin a travnatého porostu ve výškách v okolí mostních říms a křídel</t>
  </si>
  <si>
    <t>966075141</t>
  </si>
  <si>
    <t>Odstranění kovového zábradlí vcelku</t>
  </si>
  <si>
    <t>637089106</t>
  </si>
  <si>
    <t>Odstranění různých konstrukcí na mostech kovového zábradlí vcelku</t>
  </si>
  <si>
    <t>A10</t>
  </si>
  <si>
    <t>985132111</t>
  </si>
  <si>
    <t>Očištění ploch líce kleneb a podhledů tlakovou vodou</t>
  </si>
  <si>
    <t>274453303</t>
  </si>
  <si>
    <t>4*9.72</t>
  </si>
  <si>
    <t>2*9.72*0.8</t>
  </si>
  <si>
    <t>"Celkem: "A12+B12</t>
  </si>
  <si>
    <t>985132311</t>
  </si>
  <si>
    <t>Ruční dočištění ploch líce kleneb a podhledů ocelových kartáči</t>
  </si>
  <si>
    <t>1492323287</t>
  </si>
  <si>
    <t>Očištění ploch líce kleneb a podhledů ruční dočištění ocelovými kartáči</t>
  </si>
  <si>
    <t>C13</t>
  </si>
  <si>
    <t>"Celkem: "A13+B13</t>
  </si>
  <si>
    <t>985311213</t>
  </si>
  <si>
    <t>Reprofilace líce kleneb a podhledů cementovými sanačními maltami tl 30 mm</t>
  </si>
  <si>
    <t>628021344</t>
  </si>
  <si>
    <t>Reprofilace betonu sanačními maltami na cementové bázi ručně líce kleneb a podhledů, tloušťky přes 20 do 30 mm</t>
  </si>
  <si>
    <t>"Celkem: "A14+B14</t>
  </si>
  <si>
    <t>985312121</t>
  </si>
  <si>
    <t>Stěrka k vyrovnání betonových ploch líce kleneb a podhledů tl 2 mm</t>
  </si>
  <si>
    <t>91190221</t>
  </si>
  <si>
    <t>Stěrka k vyrovnání ploch reprofilovaného betonu líce kleneb a podhledů, tloušťky do 2 mm</t>
  </si>
  <si>
    <t>C15</t>
  </si>
  <si>
    <t>"Celkem: "A15+B15</t>
  </si>
  <si>
    <t>-971715384</t>
  </si>
  <si>
    <t>18*0,05</t>
  </si>
  <si>
    <t>728389901</t>
  </si>
  <si>
    <t>0,9*10</t>
  </si>
  <si>
    <t>102,4</t>
  </si>
  <si>
    <t>2918,4</t>
  </si>
  <si>
    <t>B8</t>
  </si>
  <si>
    <t>204,8</t>
  </si>
  <si>
    <t>SO 102 - SO 102 ČERVENÁ VODA – DOLNÍ BOŘÍKOVICE (ROZŠÍŘENÍ SILNIČNÍHO TĚLESA)</t>
  </si>
  <si>
    <t>102.1 - 102.1 KOMUNIKACE</t>
  </si>
  <si>
    <t>-1917913590</t>
  </si>
  <si>
    <t>viz přílohy A 4.Koordinační výkresy a přílohy B.2.1 -  B.2.5</t>
  </si>
  <si>
    <t>2*512*1,5</t>
  </si>
  <si>
    <t>1558032559</t>
  </si>
  <si>
    <t>122201101</t>
  </si>
  <si>
    <t>Odkopávky a prokopávky nezapažené v hornině tř. 3 objem do 100 m3</t>
  </si>
  <si>
    <t>1345076734</t>
  </si>
  <si>
    <t>Odkopávky a prokopávky nezapažené s přehozením výkopku na vzdálenost do 3 m nebo s naložením na dopravní prostředek v hornině tř. 3 do 100 m3</t>
  </si>
  <si>
    <t>20*0,8*0,8</t>
  </si>
  <si>
    <t>-888117908</t>
  </si>
  <si>
    <t>12,80</t>
  </si>
  <si>
    <t>-1332206154</t>
  </si>
  <si>
    <t>113154464</t>
  </si>
  <si>
    <t>Frézování živičného krytu tl 100 mm pruh š 2 m pl přes 10000 m2 s překážkami v trase</t>
  </si>
  <si>
    <t>1674370794</t>
  </si>
  <si>
    <t>Frézování živičného podkladu nebo krytu s naložením na dopravní prostředek plochy přes 10 000 m2 s překážkami v trase pruhu šířky do 2 m, tloušťky vrstvy 100 mm</t>
  </si>
  <si>
    <t>2940</t>
  </si>
  <si>
    <t>564951413</t>
  </si>
  <si>
    <t>Podklad z asfaltového recyklátu tl 150 mm</t>
  </si>
  <si>
    <t>-2052777867</t>
  </si>
  <si>
    <t>Podklad nebo podsyp z asfaltového recyklátu s rozprostřením a zhutněním, po zhutnění tl. 150 mm</t>
  </si>
  <si>
    <t>Sjezdy</t>
  </si>
  <si>
    <t>18+20</t>
  </si>
  <si>
    <t>612738599</t>
  </si>
  <si>
    <t>2*512*0.75</t>
  </si>
  <si>
    <t>35787770</t>
  </si>
  <si>
    <t>564410414</t>
  </si>
  <si>
    <t>567521111</t>
  </si>
  <si>
    <t>Recyklace podkladu za studena na místě - rozpojení a reprofilace tl 200 mm plochy do 1000 m2</t>
  </si>
  <si>
    <t>1247224</t>
  </si>
  <si>
    <t>Recyklace podkladní vrstvy za studena na místě rozpojení a reprofilace podkladu s hutněním plochy do 1 000 m2, tloušťky přes 150 do 200 mm</t>
  </si>
  <si>
    <t>3080</t>
  </si>
  <si>
    <t>0.2*2*512</t>
  </si>
  <si>
    <t>C8</t>
  </si>
  <si>
    <t>"Celkem: "A8+B8</t>
  </si>
  <si>
    <t>1292428761</t>
  </si>
  <si>
    <t>3080*0.16*1.2*0.04</t>
  </si>
  <si>
    <t>-769248067</t>
  </si>
  <si>
    <t>3284.8+3182.40</t>
  </si>
  <si>
    <t>"Celkem: "A11</t>
  </si>
  <si>
    <t>-1963438628</t>
  </si>
  <si>
    <t>""obrusná vrstva</t>
  </si>
  <si>
    <t>""km 3,119 – km 3,850: 3890  m2</t>
  </si>
  <si>
    <t>"Celkem: "A12</t>
  </si>
  <si>
    <t>2135267670</t>
  </si>
  <si>
    <t>0.10*2*512</t>
  </si>
  <si>
    <t>-567313711</t>
  </si>
  <si>
    <t>"Celkem: "A9+B9</t>
  </si>
  <si>
    <t>-746140043</t>
  </si>
  <si>
    <t>3284.8*0.16*2.3*0.5</t>
  </si>
  <si>
    <t>938909612</t>
  </si>
  <si>
    <t>Odstranění nánosu na krajnicích tl do 200 mm</t>
  </si>
  <si>
    <t>1907129489</t>
  </si>
  <si>
    <t>Čištění krajnic odstraněním nánosu (ulehlého, popř. zaježděného) naneseného vlivem silničního provozu, s přemístěním na hromady na vzdálenost do 50 m nebo s naložením na dopravní prostředek, ale bez složení průměrné tloušťky přes 100 do 200 mm</t>
  </si>
  <si>
    <t>A11_1</t>
  </si>
  <si>
    <t>768</t>
  </si>
  <si>
    <t>912221111</t>
  </si>
  <si>
    <t>Montáž směrového sloupku silničního ocelového pružného zinkovaného ručním beraněním</t>
  </si>
  <si>
    <t>-1815880367</t>
  </si>
  <si>
    <t>Montáž směrového sloupku ocelového pružného ručním beraněním silničního</t>
  </si>
  <si>
    <t>404451650</t>
  </si>
  <si>
    <t>sloupek směrový silniční ocelový GS-SF 800</t>
  </si>
  <si>
    <t>-785210977</t>
  </si>
  <si>
    <t>sloupek směrový silniční ocelový</t>
  </si>
  <si>
    <t>1559713489</t>
  </si>
  <si>
    <t>282054590</t>
  </si>
  <si>
    <t>-99756175</t>
  </si>
  <si>
    <t>807956928</t>
  </si>
  <si>
    <t>31685643</t>
  </si>
  <si>
    <t>2019638223</t>
  </si>
  <si>
    <t>Vodorovné dopravní značení stříkaným plastem dělící čára šířky 125 mm souvislá bílá retroreflexní</t>
  </si>
  <si>
    <t>2*512</t>
  </si>
  <si>
    <t>-1603537206</t>
  </si>
  <si>
    <t>919411111</t>
  </si>
  <si>
    <t>Čelo propustku z betonu prostého pro propustek z trub DN 300 až 500</t>
  </si>
  <si>
    <t>-975129072</t>
  </si>
  <si>
    <t>Čelo propustku včetně římsy z betonu prostého bez zvláštních nároků na prostředí, pro propustek z trub DN 300 až 500 mm</t>
  </si>
  <si>
    <t>919521140</t>
  </si>
  <si>
    <t>Zřízení silničního propustku z trub betonových nebo ŽB DN 600</t>
  </si>
  <si>
    <t>-879890150</t>
  </si>
  <si>
    <t>Zřízení silničního propustku z trub betonových nebo železobetonových DN 600 mm</t>
  </si>
  <si>
    <t>12+8</t>
  </si>
  <si>
    <t>592236940</t>
  </si>
  <si>
    <t>trouba betonová integrovaná dříková TBH-Q 50/230/DZ D 50x230x8,5 cm</t>
  </si>
  <si>
    <t>-1565872130</t>
  </si>
  <si>
    <t>trouba betonová integrovaná dříková D 50x230x8,5 cm</t>
  </si>
  <si>
    <t>9*1,1 'Přepočtené koeficientem množství</t>
  </si>
  <si>
    <t>919535557</t>
  </si>
  <si>
    <t>Obetonování trubního propustku betonem prostým tř. C 16/20</t>
  </si>
  <si>
    <t>-555196880</t>
  </si>
  <si>
    <t>Obetonování trubního propustku betonem prostým bez zvýšených nároků na prostředí tř. C 16/20</t>
  </si>
  <si>
    <t>938902113</t>
  </si>
  <si>
    <t>Čištění příkopů komunikací příkopovým rypadlem objem nánosu do 0,5 m3/m</t>
  </si>
  <si>
    <t>175898536</t>
  </si>
  <si>
    <t>Profilace a čištění příkopů komunikací příkopovým rypadlem s odstraněním travnatého porostu nebo nánosu, s úpravou dna a svahů do předepsaného profilu a s naložením na dopravní prostředek nebo s přemístěním na hromady na vzdálenost do 20 m nezpevněných nebo zpevněných objemu nánosu přes 0,30 do 0,50 m3/m</t>
  </si>
  <si>
    <t>1326796006</t>
  </si>
  <si>
    <t>3020.8</t>
  </si>
  <si>
    <t>2918.4</t>
  </si>
  <si>
    <t>C17</t>
  </si>
  <si>
    <t>"Celkem: "A17+B17</t>
  </si>
  <si>
    <t>434009416</t>
  </si>
  <si>
    <t>-10376714</t>
  </si>
  <si>
    <t>2535,076-(6,84-248,832)</t>
  </si>
  <si>
    <t>-276069239</t>
  </si>
  <si>
    <t>A17_1</t>
  </si>
  <si>
    <t>19*(2535,076-(6,84-248,832))</t>
  </si>
  <si>
    <t>975969074</t>
  </si>
  <si>
    <t>(752,64+370)*0.1</t>
  </si>
  <si>
    <t>1252376114</t>
  </si>
  <si>
    <t>860,16</t>
  </si>
  <si>
    <t>102.2 - 102.2 VÝMĚNA AKTIVNÍ ZONY</t>
  </si>
  <si>
    <t>-1217471917</t>
  </si>
  <si>
    <t>2*512*1,50*0.3</t>
  </si>
  <si>
    <t>1151389793</t>
  </si>
  <si>
    <t>2*512*1,5*0.3</t>
  </si>
  <si>
    <t>-1637771624</t>
  </si>
  <si>
    <t>10*460,80</t>
  </si>
  <si>
    <t>-1279027167</t>
  </si>
  <si>
    <t>460,80</t>
  </si>
  <si>
    <t>-685982678</t>
  </si>
  <si>
    <t>-1162310313</t>
  </si>
  <si>
    <t>-1019952223</t>
  </si>
  <si>
    <t>614,40*1.9</t>
  </si>
  <si>
    <t>-1623740755</t>
  </si>
  <si>
    <t>1510778369</t>
  </si>
  <si>
    <t>460,80*1.9</t>
  </si>
  <si>
    <t>-48640177</t>
  </si>
  <si>
    <t>583349292</t>
  </si>
  <si>
    <t>-889098013</t>
  </si>
  <si>
    <t>1.43</t>
  </si>
  <si>
    <t>SO 103 - SO 103 ČERVENÁ VODA – DOLNÍ BOŘÍKOVICE (BEZ ÚPRAVY SILNIČNÍHO TĚLESA)</t>
  </si>
  <si>
    <t>103.1 - 103.1 KOMUNIKACE</t>
  </si>
  <si>
    <t>-1285276881</t>
  </si>
  <si>
    <t>viz přílohy A 4.Koordinační výkresy a přílohy B.3.1 -  B.3.5</t>
  </si>
  <si>
    <t>2*1427*1,5*0,75</t>
  </si>
  <si>
    <t>933671320</t>
  </si>
  <si>
    <t>-1081436644</t>
  </si>
  <si>
    <t>2*1427*1.5*0,75</t>
  </si>
  <si>
    <t>-1719204271</t>
  </si>
  <si>
    <t>-1821490936</t>
  </si>
  <si>
    <t>665841693</t>
  </si>
  <si>
    <t>2021651052</t>
  </si>
  <si>
    <t>38+11+33+8+5,5+14+32+6,5+5,5+7,0+39</t>
  </si>
  <si>
    <t>565165111</t>
  </si>
  <si>
    <t>Asfaltový beton vrstva podkladní ACP 16 (obalované kamenivo OKS) tl 80 mm š do 3 m</t>
  </si>
  <si>
    <t>2069568077</t>
  </si>
  <si>
    <t>Asfaltový beton vrstva podkladní ACP 16 (obalované kamenivo střednězrnné - OKS) s rozprostřením a zhutněním v pruhu šířky do 3 m, po zhutnění tl. 80 mm</t>
  </si>
  <si>
    <t>2*1427*1.25*0.75</t>
  </si>
  <si>
    <t>-965431015</t>
  </si>
  <si>
    <t>3573</t>
  </si>
  <si>
    <t>4994.5*2</t>
  </si>
  <si>
    <t>5708</t>
  </si>
  <si>
    <t>D8</t>
  </si>
  <si>
    <t>"Celkem: "3573+9989+5708</t>
  </si>
  <si>
    <t>577144111</t>
  </si>
  <si>
    <t>Asfaltový beton vrstva obrusná ACO 11 (ABS) tř. I tl 50 mm š do 3 m z nemodifikovaného asfaltu</t>
  </si>
  <si>
    <t>-1917071007</t>
  </si>
  <si>
    <t>Asfaltový beton vrstva obrusná ACO 11 (ABS) s rozprostřením a se zhutněním z nemodifikovaného asfaltu v pruhu šířky do 3 m tř. I, po zhutnění tl. 50 mm</t>
  </si>
  <si>
    <t>7573</t>
  </si>
  <si>
    <t>1505035485</t>
  </si>
  <si>
    <t>1427*0.5*2</t>
  </si>
  <si>
    <t>-724674614</t>
  </si>
  <si>
    <t>2*1427*0.5</t>
  </si>
  <si>
    <t>577165132</t>
  </si>
  <si>
    <t>Asfaltový beton vrstva ložní ACL 16 (ABH) tl 70 mm š do 3 m z modifikovaného asfaltu</t>
  </si>
  <si>
    <t>-2074620268</t>
  </si>
  <si>
    <t>Asfaltový beton vrstva ložní ACL 16 (ABH) s rozprostřením a zhutněním z modifikovaného asfaltu v pruhu šířky do 3 m, po zhutnění tl. 70 mm</t>
  </si>
  <si>
    <t>4994.5</t>
  </si>
  <si>
    <t>-228532137</t>
  </si>
  <si>
    <t>-1082569259</t>
  </si>
  <si>
    <t>-1611777533</t>
  </si>
  <si>
    <t>1949778444</t>
  </si>
  <si>
    <t>1839111288</t>
  </si>
  <si>
    <t>-1477622826</t>
  </si>
  <si>
    <t>232850226</t>
  </si>
  <si>
    <t>770278880</t>
  </si>
  <si>
    <t>1422*2</t>
  </si>
  <si>
    <t>1934072487</t>
  </si>
  <si>
    <t>-265369228</t>
  </si>
  <si>
    <t>-1218927346</t>
  </si>
  <si>
    <t>-1074582457</t>
  </si>
  <si>
    <t>75948954</t>
  </si>
  <si>
    <t>-347747809</t>
  </si>
  <si>
    <t>779718606</t>
  </si>
  <si>
    <t>4569,610</t>
  </si>
  <si>
    <t>-35,91</t>
  </si>
  <si>
    <t>-1427</t>
  </si>
  <si>
    <t>400868693</t>
  </si>
  <si>
    <t>19*3106,700</t>
  </si>
  <si>
    <t>1098494156</t>
  </si>
  <si>
    <t>(1309,558-462,348-35,91)*0,1</t>
  </si>
  <si>
    <t>-221704981</t>
  </si>
  <si>
    <t>2*1427</t>
  </si>
  <si>
    <t>919411121</t>
  </si>
  <si>
    <t>Čelo propustku z betonu prostého pro propustek z trub DN 600 až 800</t>
  </si>
  <si>
    <t>154651603</t>
  </si>
  <si>
    <t>Čelo propustku včetně římsy z betonu prostého bez zvláštních nároků na prostředí, pro propustek z trub DN 600 až 800 mm</t>
  </si>
  <si>
    <t>938902432</t>
  </si>
  <si>
    <t>Čištění propustků strojně tlakovou vodou D do 1000 mm při tl nánosu do 75% DN</t>
  </si>
  <si>
    <t>-1923317875</t>
  </si>
  <si>
    <t>Čištění propustků s odstraněním travnatého porostu nebo nánosu, s naložením na dopravní prostředek nebo s přemístěním na hromady na vzdálenost do 20 m strojně tlakovou vodou tloušťky nánosu přes 50 do 75% průměru propustku přes 500 do 1000 mm</t>
  </si>
  <si>
    <t>A20</t>
  </si>
  <si>
    <t>8*6</t>
  </si>
  <si>
    <t>710428106</t>
  </si>
  <si>
    <t>1798+359+604</t>
  </si>
  <si>
    <t>1509717833</t>
  </si>
  <si>
    <t>103.2 - 103.2 VÝMĚNA AKTIVNÍ ZÓNY</t>
  </si>
  <si>
    <t>1679289260</t>
  </si>
  <si>
    <t>2*1427*1,5*0.3*0,8</t>
  </si>
  <si>
    <t>175640526</t>
  </si>
  <si>
    <t>-657615670</t>
  </si>
  <si>
    <t>10*1027,44</t>
  </si>
  <si>
    <t>-1012963314</t>
  </si>
  <si>
    <t>-1797569526</t>
  </si>
  <si>
    <t>1937451792</t>
  </si>
  <si>
    <t>1027,44</t>
  </si>
  <si>
    <t>-1651433385</t>
  </si>
  <si>
    <t>1027,44*1.9</t>
  </si>
  <si>
    <t>-1902391419</t>
  </si>
  <si>
    <t>579353565</t>
  </si>
  <si>
    <t>4281*0.3*1.9*0,75</t>
  </si>
  <si>
    <t>-1534786797</t>
  </si>
  <si>
    <t>2*1427*1,5*0,60</t>
  </si>
  <si>
    <t>-325426901</t>
  </si>
  <si>
    <t>-493196950</t>
  </si>
  <si>
    <t>SO 104 - SO 104 DOLNÍ BOŘÍKOVICE (BEZ ÚPRAVY SILNIČNÍHO TĚLESA)</t>
  </si>
  <si>
    <t>104.1 - 104.1 KOMUNIKACE</t>
  </si>
  <si>
    <t>-485480433</t>
  </si>
  <si>
    <t>viz přílohy A 4.Koordinační výkresy a přílohy B.4.1 -  B.4.5</t>
  </si>
  <si>
    <t>8*1,5</t>
  </si>
  <si>
    <t>30+1</t>
  </si>
  <si>
    <t>-1322102884</t>
  </si>
  <si>
    <t>1050518004</t>
  </si>
  <si>
    <t>2*2391*1,10</t>
  </si>
  <si>
    <t>-1131354124</t>
  </si>
  <si>
    <t>-496255230</t>
  </si>
  <si>
    <t>30*1,5*0,6</t>
  </si>
  <si>
    <t>8*1,5*0,5*1,0</t>
  </si>
  <si>
    <t>-51855145</t>
  </si>
  <si>
    <t>10*1,5*1,5*1</t>
  </si>
  <si>
    <t>-29301559</t>
  </si>
  <si>
    <t>55,5</t>
  </si>
  <si>
    <t>-1625849153</t>
  </si>
  <si>
    <t>55,5*1.90</t>
  </si>
  <si>
    <t>-880199054</t>
  </si>
  <si>
    <t>-848717972</t>
  </si>
  <si>
    <t xml:space="preserve">""Frézování vozovky </t>
  </si>
  <si>
    <t>3890</t>
  </si>
  <si>
    <t>""km 3,850 – km 4,350: 2650  m2</t>
  </si>
  <si>
    <t>2650</t>
  </si>
  <si>
    <t>""km 4,350 – km 5,2184: 4710  m2</t>
  </si>
  <si>
    <t>C4</t>
  </si>
  <si>
    <t>4710</t>
  </si>
  <si>
    <t>""km 5,2184 – km 5,233: 85  m2</t>
  </si>
  <si>
    <t>D4</t>
  </si>
  <si>
    <t>85</t>
  </si>
  <si>
    <t>""km 5,233 – km 5,501: 1461  m2</t>
  </si>
  <si>
    <t>E4</t>
  </si>
  <si>
    <t>1461</t>
  </si>
  <si>
    <t>""km 5,501 – km 5,506: 27  m2</t>
  </si>
  <si>
    <t>F4</t>
  </si>
  <si>
    <t>""km 5,506 – km 5,510: 35  m2</t>
  </si>
  <si>
    <t>G4</t>
  </si>
  <si>
    <t>H4</t>
  </si>
  <si>
    <t>"Celkem: "3890+2650+4710+85+1461+27+35</t>
  </si>
  <si>
    <t>-1419038998</t>
  </si>
  <si>
    <t>58*6*3</t>
  </si>
  <si>
    <t>567522151</t>
  </si>
  <si>
    <t>Recyklace podkladu za studena na místě - promísení s pojivem, kamenivem tl 160 mm přes 10000 m2</t>
  </si>
  <si>
    <t>1523644361</t>
  </si>
  <si>
    <t>""km 3,119 – km 3,850: 3890 + (2 x 0,23 x 731) = 4227 m2</t>
  </si>
  <si>
    <t>4227</t>
  </si>
  <si>
    <t>""km 4,350 – km 5,2184: 4710 + (0,23 x 868,4) = 4910 m2</t>
  </si>
  <si>
    <t>4910</t>
  </si>
  <si>
    <t>""km 5,233 – km 5,501: 1461 + (2 x 0,23 x 268) = 1585 m2</t>
  </si>
  <si>
    <t>1585</t>
  </si>
  <si>
    <t>""km 5,506 – km 5,510: 35 + (2 x 0,23 x 4) = 37 m2</t>
  </si>
  <si>
    <t>"Celkem: "4227+4910+1585+37</t>
  </si>
  <si>
    <t>-1584009843</t>
  </si>
  <si>
    <t>1557,5</t>
  </si>
  <si>
    <t>2141360041</t>
  </si>
  <si>
    <t>4974,78</t>
  </si>
  <si>
    <t>-1601713184</t>
  </si>
  <si>
    <t>567521151</t>
  </si>
  <si>
    <t>Recyklace podkladu za studena na místě - rozpojení a reprofilace tl 200 mm plochy přes 10000m2</t>
  </si>
  <si>
    <t>-1735238282</t>
  </si>
  <si>
    <t>E9</t>
  </si>
  <si>
    <t>-216555233</t>
  </si>
  <si>
    <t>10759*0.16*2.3*0.1</t>
  </si>
  <si>
    <t>-1385209296</t>
  </si>
  <si>
    <t>10759</t>
  </si>
  <si>
    <t>13143</t>
  </si>
  <si>
    <t>"Celkem: "10759+13143</t>
  </si>
  <si>
    <t>-1501416514</t>
  </si>
  <si>
    <t>D12</t>
  </si>
  <si>
    <t>E12</t>
  </si>
  <si>
    <t>F12</t>
  </si>
  <si>
    <t>G12</t>
  </si>
  <si>
    <t>H12</t>
  </si>
  <si>
    <t>-833310638</t>
  </si>
  <si>
    <t>""km 3,119 – km 3,850: 3890 + (2 x 0,08 x 731) = 4007 m2</t>
  </si>
  <si>
    <t>4007</t>
  </si>
  <si>
    <t>""km 3,850 – km 4,006: 814 + (2 x 0,08 x 156) = 839 m2</t>
  </si>
  <si>
    <t>839</t>
  </si>
  <si>
    <t>""km 4,006 – km 4,350: 1836 + (0,08 x 344) = 1864 m2</t>
  </si>
  <si>
    <t>1864</t>
  </si>
  <si>
    <t>""km 4,350 – km 5,2184: 4710 + (0,08 x 868,4) = 4780 m2</t>
  </si>
  <si>
    <t>D13</t>
  </si>
  <si>
    <t>4780</t>
  </si>
  <si>
    <t>""km 5,2184 – km 5,233: 85 + (0,08 x 14,6) = 86 m2</t>
  </si>
  <si>
    <t>E13</t>
  </si>
  <si>
    <t>86</t>
  </si>
  <si>
    <t>""km 5,233 – km 5,501: 1461 + (2 x 0,08 x 268) = 1504 m2</t>
  </si>
  <si>
    <t>F13</t>
  </si>
  <si>
    <t>1504</t>
  </si>
  <si>
    <t>""km 5,501 – km 5,506: 27 m2</t>
  </si>
  <si>
    <t>G13</t>
  </si>
  <si>
    <t>""km 5,506 – km 5,510: 35 + (2 x 0,08 x 4) = 36 m2</t>
  </si>
  <si>
    <t>H13</t>
  </si>
  <si>
    <t>I13</t>
  </si>
  <si>
    <t>"Celkem: "4007+839+1864+4780+86+1504+27+36</t>
  </si>
  <si>
    <t>1855636310</t>
  </si>
  <si>
    <t>A13_1</t>
  </si>
  <si>
    <t>10759*0.16*1.2*0.04</t>
  </si>
  <si>
    <t>-190394022</t>
  </si>
  <si>
    <t>1827891910</t>
  </si>
  <si>
    <t>1980498648</t>
  </si>
  <si>
    <t>283573669</t>
  </si>
  <si>
    <t>-2073721454</t>
  </si>
  <si>
    <t>-1782977571</t>
  </si>
  <si>
    <t>-1120544794</t>
  </si>
  <si>
    <t>7475079</t>
  </si>
  <si>
    <t>169586975</t>
  </si>
  <si>
    <t>-1020615723</t>
  </si>
  <si>
    <t>404442920</t>
  </si>
  <si>
    <t>značka svislá reflexní AL- 3M 700 x 200 mm</t>
  </si>
  <si>
    <t>1182493300</t>
  </si>
  <si>
    <t>značka dopravní svislá reflexní AL- 3M 700 x 200 mm</t>
  </si>
  <si>
    <t>700871260</t>
  </si>
  <si>
    <t>997606890</t>
  </si>
  <si>
    <t>-1626314139</t>
  </si>
  <si>
    <t>915491111</t>
  </si>
  <si>
    <t>Vyznačení dopravních pásů z desek z bílého betonu 250/500/100 mm do betonového lože š 250 mm</t>
  </si>
  <si>
    <t>-400491110</t>
  </si>
  <si>
    <t>Vyznačení dopravních pásů nebo pruhů deskami z desek z bílého betonu 250/500/100 mm do lože z betonu prostého tl. 100 až 150 mm šířky 250 mm</t>
  </si>
  <si>
    <t>1149,85</t>
  </si>
  <si>
    <t>-1441440544</t>
  </si>
  <si>
    <t>""Obruba levá SO 104 (nášlap 15cm a 2cm)</t>
  </si>
  <si>
    <t>""km 4,48590 – km 4,49991: 15,50</t>
  </si>
  <si>
    <t>15.50</t>
  </si>
  <si>
    <t>""km 4,51693 – km 4,53498: 21,20</t>
  </si>
  <si>
    <t>B19</t>
  </si>
  <si>
    <t>21.20</t>
  </si>
  <si>
    <t>""km 4,54010 – km 4,56005: 23,10</t>
  </si>
  <si>
    <t>C19</t>
  </si>
  <si>
    <t>23.10</t>
  </si>
  <si>
    <t>""km 4,63969 – km 4,65269: 15,00</t>
  </si>
  <si>
    <t>D19</t>
  </si>
  <si>
    <t>""km 4,65755 – km 4,78876: 134,60</t>
  </si>
  <si>
    <t>E19</t>
  </si>
  <si>
    <t>134.60</t>
  </si>
  <si>
    <t>""km 4,79201 – km 4,99308: 205,00</t>
  </si>
  <si>
    <t>F19</t>
  </si>
  <si>
    <t>205</t>
  </si>
  <si>
    <t>""Obruba pravá SO 104 (nášlap 15cm a 2cm)</t>
  </si>
  <si>
    <t>""km 4,00506 – km 4,00606: 1,00</t>
  </si>
  <si>
    <t>G19</t>
  </si>
  <si>
    <t>""km 4,02234 – km 4,10343: 83,55</t>
  </si>
  <si>
    <t>H19</t>
  </si>
  <si>
    <t>83.55</t>
  </si>
  <si>
    <t>""km 4,10691 – km 4,12513: 22,70</t>
  </si>
  <si>
    <t>I19</t>
  </si>
  <si>
    <t>22.70</t>
  </si>
  <si>
    <t>""km 4,13778 – km 4,24384: 110,00</t>
  </si>
  <si>
    <t>J19</t>
  </si>
  <si>
    <t>110</t>
  </si>
  <si>
    <t>""km 4,24761 – km 4,49856: 251,65</t>
  </si>
  <si>
    <t>K19</t>
  </si>
  <si>
    <t>251.65</t>
  </si>
  <si>
    <t>""km 4,55504 – km 4,59407: 39,25</t>
  </si>
  <si>
    <t>L19</t>
  </si>
  <si>
    <t>39.25</t>
  </si>
  <si>
    <t>""km 4,60998 – km 4,64574: 36,10</t>
  </si>
  <si>
    <t>M19</t>
  </si>
  <si>
    <t>36.10</t>
  </si>
  <si>
    <t>""km 4,98512 – km 5,01545: 31,00</t>
  </si>
  <si>
    <t>N19</t>
  </si>
  <si>
    <t>""km 5,01954 – km 5,06008: 43,60</t>
  </si>
  <si>
    <t>O19</t>
  </si>
  <si>
    <t>43.60</t>
  </si>
  <si>
    <t>""km 5,06284 – km 5,17720: 116,60</t>
  </si>
  <si>
    <t>P19</t>
  </si>
  <si>
    <t>116.60</t>
  </si>
  <si>
    <t>Q19</t>
  </si>
  <si>
    <t>"Celkem: "15.5+21.2+23.1+15+134.6+205+1+83.55+22.7+110+251.65+39.25+36.1+31+43.6+116.6</t>
  </si>
  <si>
    <t>1818357414</t>
  </si>
  <si>
    <t>279662281</t>
  </si>
  <si>
    <t>49,30</t>
  </si>
  <si>
    <t>1045682925</t>
  </si>
  <si>
    <t>919521230</t>
  </si>
  <si>
    <t>Zřízení silničního propustku z trub betonových nebo ŽB DN 1400</t>
  </si>
  <si>
    <t>-903608235</t>
  </si>
  <si>
    <t>Zřízení silničního propustku z trub betonových nebo železobetonových DN 1400 mm</t>
  </si>
  <si>
    <t>5*5</t>
  </si>
  <si>
    <t>593834520</t>
  </si>
  <si>
    <t>propust rámová IZM 35/10 100x150x200 cm</t>
  </si>
  <si>
    <t>1343579389</t>
  </si>
  <si>
    <t>propust rámová 100x150x200 cm</t>
  </si>
  <si>
    <t>Poznámka k položce:
Ceny nabídkou</t>
  </si>
  <si>
    <t>1996572077</t>
  </si>
  <si>
    <t>-865080505</t>
  </si>
  <si>
    <t>A22</t>
  </si>
  <si>
    <t>B22</t>
  </si>
  <si>
    <t>C22</t>
  </si>
  <si>
    <t>-1500493204</t>
  </si>
  <si>
    <t>2391*2</t>
  </si>
  <si>
    <t>1717139912</t>
  </si>
  <si>
    <t>50-12</t>
  </si>
  <si>
    <t>-305514354</t>
  </si>
  <si>
    <t>-339417970</t>
  </si>
  <si>
    <t>-996165840</t>
  </si>
  <si>
    <t>640487984</t>
  </si>
  <si>
    <t>41472270</t>
  </si>
  <si>
    <t>1651442087</t>
  </si>
  <si>
    <t>63606880</t>
  </si>
  <si>
    <t>-743037294</t>
  </si>
  <si>
    <t>19*(7456-187,92-504,63)</t>
  </si>
  <si>
    <t>-1156414766</t>
  </si>
  <si>
    <t>0,1*(900,435+3291,648-187,92-504,63)</t>
  </si>
  <si>
    <t>693102594</t>
  </si>
  <si>
    <t>2785,87</t>
  </si>
  <si>
    <t>-2041762804</t>
  </si>
  <si>
    <t>104.2 - 104.2 VÝMĚNA AKTIVNÍ ZÓNY</t>
  </si>
  <si>
    <t>-661021871</t>
  </si>
  <si>
    <t>2*2391*1,20*0.3*0,75</t>
  </si>
  <si>
    <t>-186873562</t>
  </si>
  <si>
    <t>2*2391*0.3*1,20*0,75</t>
  </si>
  <si>
    <t>-844913576</t>
  </si>
  <si>
    <t>885785857</t>
  </si>
  <si>
    <t>2*2391*1,2*0.3*0,75</t>
  </si>
  <si>
    <t>1803859732</t>
  </si>
  <si>
    <t>1291,14</t>
  </si>
  <si>
    <t>-497713103</t>
  </si>
  <si>
    <t>1291,14*1.8</t>
  </si>
  <si>
    <t>644882840</t>
  </si>
  <si>
    <t>2*2391*1,25*0,75</t>
  </si>
  <si>
    <t>881389066</t>
  </si>
  <si>
    <t>2*2391*1,25*0,50</t>
  </si>
  <si>
    <t>xxxx1.1</t>
  </si>
  <si>
    <t>-338248759</t>
  </si>
  <si>
    <t>1081475696</t>
  </si>
  <si>
    <t>10*1291,14</t>
  </si>
  <si>
    <t>204.1 - 204.1 MOST EV. Č. 04314-4</t>
  </si>
  <si>
    <t>-847066260</t>
  </si>
  <si>
    <t>2*5,80</t>
  </si>
  <si>
    <t>1766239819</t>
  </si>
  <si>
    <t>1794611443</t>
  </si>
  <si>
    <t>-1089191769</t>
  </si>
  <si>
    <t>2*7,90*1,9</t>
  </si>
  <si>
    <t>416317626</t>
  </si>
  <si>
    <t>10*2</t>
  </si>
  <si>
    <t>200830836</t>
  </si>
  <si>
    <t>-808264734</t>
  </si>
  <si>
    <t>5,80*7,90</t>
  </si>
  <si>
    <t>108739138</t>
  </si>
  <si>
    <t>1530560180</t>
  </si>
  <si>
    <t>-496315739</t>
  </si>
  <si>
    <t>985321111</t>
  </si>
  <si>
    <t>Ochranný nátěr výztuže na cementové bázi stěn, líce kleneb a podhledů 1 vrstva tl 1 mm</t>
  </si>
  <si>
    <t>-2095902965</t>
  </si>
  <si>
    <t>Ochranný nátěr betonářské výztuže 1 vrstva tloušťky 1 mm na cementové bázi stěn, líce kleneb a podhledů</t>
  </si>
  <si>
    <t>985323111</t>
  </si>
  <si>
    <t>Spojovací můstek reprofilovaného betonu na cementové bázi tl 1 mm</t>
  </si>
  <si>
    <t>1749962006</t>
  </si>
  <si>
    <t>Spojovací můstek reprofilovaného betonu na cementové bázi, tloušťky 1 mm</t>
  </si>
  <si>
    <t>985324111</t>
  </si>
  <si>
    <t>Impregnační nátěr betonu dvojnásobný (OS-A)</t>
  </si>
  <si>
    <t>1043465704</t>
  </si>
  <si>
    <t>Ochranný nátěr betonu na bázi silanu impregnační dvojnásobný (OS-A)</t>
  </si>
  <si>
    <t>-1365393868</t>
  </si>
  <si>
    <t>293008877</t>
  </si>
  <si>
    <t>204.2 - 204.2 MOST EV.Č. 04314-5</t>
  </si>
  <si>
    <t>-1197739507</t>
  </si>
  <si>
    <t>2*3,60</t>
  </si>
  <si>
    <t>874776469</t>
  </si>
  <si>
    <t>-493423777</t>
  </si>
  <si>
    <t>1470782198</t>
  </si>
  <si>
    <t>2*2,40*3,60</t>
  </si>
  <si>
    <t>-1788199065</t>
  </si>
  <si>
    <t>-103105809</t>
  </si>
  <si>
    <t>7,20</t>
  </si>
  <si>
    <t>-2064045607</t>
  </si>
  <si>
    <t>2*3,60*1,5*2</t>
  </si>
  <si>
    <t>-452189693</t>
  </si>
  <si>
    <t>-1714104340</t>
  </si>
  <si>
    <t>924461217</t>
  </si>
  <si>
    <t>-1575717623</t>
  </si>
  <si>
    <t>-53397964</t>
  </si>
  <si>
    <t>SO 105 - SO 105  DOLNÍ BOŘÍKOVICE – KŘIŽ. SILNICE I/11 (BEZ ÚPRAVY SILNIČNÍHO TĚLESA)</t>
  </si>
  <si>
    <t>105.1 - 105.1 KOMUNIKACE</t>
  </si>
  <si>
    <t>1219989674</t>
  </si>
  <si>
    <t>viz přílohy A 4.Koordinační výkresy a přílohy B.5.1 -  B.5.5</t>
  </si>
  <si>
    <t>""Sanace kraje vozovky š. 1.5</t>
  </si>
  <si>
    <t>2*464*1,5*0,75</t>
  </si>
  <si>
    <t>""Lokální sanace konstrukce vozovky</t>
  </si>
  <si>
    <t xml:space="preserve">""km 5,815 – km 5,825: </t>
  </si>
  <si>
    <t>10*2.70</t>
  </si>
  <si>
    <t>2134839001</t>
  </si>
  <si>
    <t>-752797492</t>
  </si>
  <si>
    <t>2725</t>
  </si>
  <si>
    <t>644035871</t>
  </si>
  <si>
    <t>-1520927114</t>
  </si>
  <si>
    <t>842</t>
  </si>
  <si>
    <t>-1799157693</t>
  </si>
  <si>
    <t>501354988</t>
  </si>
  <si>
    <t>""km 5,510 – km 5,620: 64,5</t>
  </si>
  <si>
    <t>64.5</t>
  </si>
  <si>
    <t>""km 5,620 – km 5,667: 33</t>
  </si>
  <si>
    <t>""km 5,677 – km 5,697: 14,5</t>
  </si>
  <si>
    <t>14.5</t>
  </si>
  <si>
    <t>""km 5,708 – km 5,975: 206,3</t>
  </si>
  <si>
    <t>206.3</t>
  </si>
  <si>
    <t>""km 5,510 – km 5,624: 66,2</t>
  </si>
  <si>
    <t>66.2</t>
  </si>
  <si>
    <t>""km 5,624 – km 5,667: 31</t>
  </si>
  <si>
    <t>""km 5,677 – km 5,695: 13,4</t>
  </si>
  <si>
    <t>13.4</t>
  </si>
  <si>
    <t>""km 5,719 – km 5,975: 197</t>
  </si>
  <si>
    <t>197</t>
  </si>
  <si>
    <t>1916246363</t>
  </si>
  <si>
    <t>""Sanace kraje vozovky š. 1.0</t>
  </si>
  <si>
    <t>2*464*1,5</t>
  </si>
  <si>
    <t>-1560591463</t>
  </si>
  <si>
    <t>-1535007989</t>
  </si>
  <si>
    <t>2*464*1,20*0,75</t>
  </si>
  <si>
    <t>997394247</t>
  </si>
  <si>
    <t>2725*2</t>
  </si>
  <si>
    <t>"Celkem: "5450</t>
  </si>
  <si>
    <t>2057261330</t>
  </si>
  <si>
    <t>69+8+10</t>
  </si>
  <si>
    <t>1315482818</t>
  </si>
  <si>
    <t>""odměrěno v situaci</t>
  </si>
  <si>
    <t>B10</t>
  </si>
  <si>
    <t>"Celkem: "2725</t>
  </si>
  <si>
    <t>1179520100</t>
  </si>
  <si>
    <t>2725+(2* 0.08* 471)</t>
  </si>
  <si>
    <t>"Celkem: "2800.36</t>
  </si>
  <si>
    <t>1528995042</t>
  </si>
  <si>
    <t>842*0.16*2.3*0.1</t>
  </si>
  <si>
    <t>1589044631</t>
  </si>
  <si>
    <t>842*0.16*1.2*0.04</t>
  </si>
  <si>
    <t>1466997024</t>
  </si>
  <si>
    <t>618967532</t>
  </si>
  <si>
    <t>439151469</t>
  </si>
  <si>
    <t>66890817</t>
  </si>
  <si>
    <t>1375102676</t>
  </si>
  <si>
    <t>-1622509326</t>
  </si>
  <si>
    <t>-273969459</t>
  </si>
  <si>
    <t>893626045</t>
  </si>
  <si>
    <t>911,6</t>
  </si>
  <si>
    <t>915211122</t>
  </si>
  <si>
    <t>Vodorovné dopravní značení dělící čáry přerušované š 125 mm retroreflexní bílý plast</t>
  </si>
  <si>
    <t>1544570133</t>
  </si>
  <si>
    <t>11,1</t>
  </si>
  <si>
    <t>-1731641704</t>
  </si>
  <si>
    <t>92,770</t>
  </si>
  <si>
    <t>645957666</t>
  </si>
  <si>
    <t>-863344534</t>
  </si>
  <si>
    <t>1838737278</t>
  </si>
  <si>
    <t>-415614610</t>
  </si>
  <si>
    <t>-1917091527</t>
  </si>
  <si>
    <t>(1907,723-15,66-63,828)</t>
  </si>
  <si>
    <t>1138764925</t>
  </si>
  <si>
    <t>19*(1907,237-15,66-63,828)</t>
  </si>
  <si>
    <t>42378860</t>
  </si>
  <si>
    <t>(340,823+697,60-63,828-15,66)*0.1</t>
  </si>
  <si>
    <t>251848857</t>
  </si>
  <si>
    <t>794,64</t>
  </si>
  <si>
    <t>105.2 - 105.2 VÝMĚNA AKTIVNÍ ZÓNY</t>
  </si>
  <si>
    <t xml:space="preserve">    9 - Ostatní konstrukce a práce, bourání</t>
  </si>
  <si>
    <t>1114592197</t>
  </si>
  <si>
    <t>2*464*1.5*0.3*0,75</t>
  </si>
  <si>
    <t>10*2.70*0.3</t>
  </si>
  <si>
    <t>1989140414</t>
  </si>
  <si>
    <t>2*464*1,5*0.3*0,75</t>
  </si>
  <si>
    <t>-797292360</t>
  </si>
  <si>
    <t>308700850</t>
  </si>
  <si>
    <t>-1028311589</t>
  </si>
  <si>
    <t>321,30</t>
  </si>
  <si>
    <t>xxxx1</t>
  </si>
  <si>
    <t>-120452889</t>
  </si>
  <si>
    <t>321,300*1.9</t>
  </si>
  <si>
    <t>-555482801</t>
  </si>
  <si>
    <t>1448229666</t>
  </si>
  <si>
    <t>-1009706183</t>
  </si>
  <si>
    <t>10*321,300</t>
  </si>
  <si>
    <t>-41539371</t>
  </si>
  <si>
    <t>-740160025</t>
  </si>
  <si>
    <t>540541583</t>
  </si>
  <si>
    <t>205.1 - 205.1 MOST EV.Č. 04314-6</t>
  </si>
  <si>
    <t>-1656198223</t>
  </si>
  <si>
    <t>2*9,30</t>
  </si>
  <si>
    <t>-588615718</t>
  </si>
  <si>
    <t>-886256110</t>
  </si>
  <si>
    <t>856461679</t>
  </si>
  <si>
    <t>2*((9,25*2,4)-(2*(3*1,5)))</t>
  </si>
  <si>
    <t>2122257603</t>
  </si>
  <si>
    <t>90,00</t>
  </si>
  <si>
    <t>-1907514507</t>
  </si>
  <si>
    <t>7,40*6,50</t>
  </si>
  <si>
    <t>-611937801</t>
  </si>
  <si>
    <t>1,9*7,4*2</t>
  </si>
  <si>
    <t>-2035304572</t>
  </si>
  <si>
    <t>-6857076</t>
  </si>
  <si>
    <t>-117985922</t>
  </si>
  <si>
    <t>-902005886</t>
  </si>
  <si>
    <t>205.2 - 205.2 MOST EV.Č. 04314-7</t>
  </si>
  <si>
    <t>-305009958</t>
  </si>
  <si>
    <t>2*12,50</t>
  </si>
  <si>
    <t>-1161892021</t>
  </si>
  <si>
    <t>2*12,5</t>
  </si>
  <si>
    <t>529176395</t>
  </si>
  <si>
    <t>-1343417965</t>
  </si>
  <si>
    <t>2*10*2,0</t>
  </si>
  <si>
    <t>-1417270436</t>
  </si>
  <si>
    <t>304303021</t>
  </si>
  <si>
    <t>9,20*5,60</t>
  </si>
  <si>
    <t>-2074173715</t>
  </si>
  <si>
    <t>1,9*9,20*2</t>
  </si>
  <si>
    <t>-1646153125</t>
  </si>
  <si>
    <t>1100828878</t>
  </si>
  <si>
    <t>-905944205</t>
  </si>
  <si>
    <t>105784395</t>
  </si>
  <si>
    <t>SO 190 - SO 190 DOPRAVNĚ INŽENÝRSKÉ OPATŘENÍ</t>
  </si>
  <si>
    <t>Červená Voda - Boříkovice</t>
  </si>
  <si>
    <t>034002000</t>
  </si>
  <si>
    <t>Zabezpečení staveniště</t>
  </si>
  <si>
    <t>…kompl</t>
  </si>
  <si>
    <t>-1342878773</t>
  </si>
  <si>
    <t>Hlavní tituly průvodních činností a nákladů zařízení staveniště zabezpečení staveniště</t>
  </si>
  <si>
    <t>913111111</t>
  </si>
  <si>
    <t>Montáž a demontáž plastového podstavce dočasné dopravní značky</t>
  </si>
  <si>
    <t>-1162739449</t>
  </si>
  <si>
    <t>Montáž a demontáž dočasných dopravních značek zařízení pro upevnění samostatných značek podstavce plastového</t>
  </si>
  <si>
    <t>913111112</t>
  </si>
  <si>
    <t>Montáž a demontáž sloupku délky do 2 m dočasné dopravní značky</t>
  </si>
  <si>
    <t>1229759919</t>
  </si>
  <si>
    <t>Montáž a demontáž dočasných dopravních značek zařízení pro upevnění samostatných značek sloupku délky do 2 m</t>
  </si>
  <si>
    <t>913111115</t>
  </si>
  <si>
    <t>Montáž a demontáž dočasné dopravní značky samostatné základní</t>
  </si>
  <si>
    <t>1962150271</t>
  </si>
  <si>
    <t>Montáž a demontáž dočasných dopravních značek samostatných značek základních</t>
  </si>
  <si>
    <t>913111211</t>
  </si>
  <si>
    <t>Příplatek k dočasnému podstavci plastovému za první a ZKD den použití</t>
  </si>
  <si>
    <t>1774849566</t>
  </si>
  <si>
    <t>Montáž a demontáž dočasných dopravních značek Příplatek za první a každý další den použití dočasných dopravních značek k ceně 11-1111</t>
  </si>
  <si>
    <t>510*54</t>
  </si>
  <si>
    <t>913111212</t>
  </si>
  <si>
    <t>Příplatek k dočasnému sloupku délky do 2 m za první a ZKD den použití</t>
  </si>
  <si>
    <t>-852942158</t>
  </si>
  <si>
    <t>Montáž a demontáž dočasných dopravních značek Příplatek za první a každý další den použití dočasných dopravních značek k ceně 11-1112</t>
  </si>
  <si>
    <t>913111215</t>
  </si>
  <si>
    <t>Příplatek k dočasné dopravní značce samostatné základní za první a ZKD den použití</t>
  </si>
  <si>
    <t>925720187</t>
  </si>
  <si>
    <t>Montáž a demontáž dočasných dopravních značek Příplatek za první a každý další den použití dočasných dopravních značek k ceně 11-1115</t>
  </si>
  <si>
    <t>913211112</t>
  </si>
  <si>
    <t>Montáž a demontáž dočasné dopravní zábrany reflexní šířky 2,5 m</t>
  </si>
  <si>
    <t>-1610979748</t>
  </si>
  <si>
    <t>Montáž a demontáž dočasných dopravních zábran reflexních, šířky 2,5 m</t>
  </si>
  <si>
    <t>913211212</t>
  </si>
  <si>
    <t>Příplatek k dočasné dopravní zábraně reflexní 2,5 m za první a ZKD den použití</t>
  </si>
  <si>
    <t>-1559141479</t>
  </si>
  <si>
    <t>Montáž a demontáž dočasných dopravních zábran Příplatek za první a každý další den použití dočasných dopravních zábran k ceně 21-1112</t>
  </si>
  <si>
    <t>2*510</t>
  </si>
  <si>
    <t>913331115</t>
  </si>
  <si>
    <t>Montáž a demontáž dočasného dopravní signální svítilny EKO včetně akumulátoru</t>
  </si>
  <si>
    <t>-1424230239</t>
  </si>
  <si>
    <t>Montáž a demontáž dočasných dopravních vodících zařízení signální svítilny [EKO] včetně akumulátoru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</si>
</sst>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"/>
    <numFmt numFmtId="166" formatCode="#,##0.00%"/>
    <numFmt numFmtId="167" formatCode="DD/MM/YYYY"/>
    <numFmt numFmtId="168" formatCode="#,##0.00000"/>
    <numFmt numFmtId="169" formatCode="@"/>
    <numFmt numFmtId="170" formatCode="#,##0.000"/>
  </numFmts>
  <fonts count="39">
    <font>
      <sz val="8"/>
      <name val="Trebuchet MS"/>
      <family val="2"/>
    </font>
    <font>
      <sz val="10"/>
      <name val="Arial"/>
      <family val="0"/>
    </font>
    <font>
      <sz val="8"/>
      <color indexed="43"/>
      <name val="Trebuchet MS"/>
      <family val="2"/>
    </font>
    <font>
      <sz val="10"/>
      <color indexed="37"/>
      <name val="Trebuchet MS"/>
      <family val="2"/>
    </font>
    <font>
      <b/>
      <sz val="16"/>
      <name val="Trebuchet MS"/>
      <family val="2"/>
    </font>
    <font>
      <sz val="8"/>
      <color indexed="48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8"/>
      <color indexed="55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37"/>
      <name val="Trebuchet MS"/>
      <family val="2"/>
    </font>
    <font>
      <sz val="12"/>
      <name val="Trebuchet MS"/>
      <family val="2"/>
    </font>
    <font>
      <sz val="11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b/>
      <sz val="11"/>
      <name val="Trebuchet MS"/>
      <family val="2"/>
    </font>
    <font>
      <sz val="11"/>
      <color indexed="55"/>
      <name val="Trebuchet MS"/>
      <family val="2"/>
    </font>
    <font>
      <sz val="10"/>
      <name val="Trebuchet MS"/>
      <family val="2"/>
    </font>
    <font>
      <sz val="10"/>
      <color indexed="56"/>
      <name val="Trebuchet MS"/>
      <family val="2"/>
    </font>
    <font>
      <b/>
      <sz val="10"/>
      <color indexed="56"/>
      <name val="Trebuchet MS"/>
      <family val="2"/>
    </font>
    <font>
      <sz val="10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color indexed="56"/>
      <name val="Trebuchet MS"/>
      <family val="2"/>
    </font>
    <font>
      <sz val="9"/>
      <color indexed="8"/>
      <name val="Trebuchet MS"/>
      <family val="2"/>
    </font>
    <font>
      <sz val="8"/>
      <color indexed="37"/>
      <name val="Trebuchet MS"/>
      <family val="2"/>
    </font>
    <font>
      <b/>
      <sz val="8"/>
      <name val="Trebuchet MS"/>
      <family val="2"/>
    </font>
    <font>
      <sz val="8"/>
      <color indexed="56"/>
      <name val="Trebuchet MS"/>
      <family val="2"/>
    </font>
    <font>
      <sz val="7"/>
      <color indexed="55"/>
      <name val="Trebuchet MS"/>
      <family val="2"/>
    </font>
    <font>
      <sz val="7"/>
      <name val="Trebuchet MS"/>
      <family val="2"/>
    </font>
    <font>
      <sz val="8"/>
      <color indexed="20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i/>
      <sz val="8"/>
      <color indexed="12"/>
      <name val="Trebuchet MS"/>
      <family val="2"/>
    </font>
    <font>
      <i/>
      <sz val="7"/>
      <color indexed="55"/>
      <name val="Trebuchet MS"/>
      <family val="2"/>
    </font>
    <font>
      <sz val="8"/>
      <color indexed="8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55"/>
      </bottom>
    </border>
    <border>
      <left>
        <color indexed="63"/>
      </left>
      <right style="thin">
        <color indexed="8"/>
      </right>
      <top style="hair">
        <color indexed="55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76">
    <xf numFmtId="164" fontId="0" fillId="0" borderId="0" xfId="0" applyAlignment="1">
      <alignment/>
    </xf>
    <xf numFmtId="164" fontId="2" fillId="2" borderId="0" xfId="0" applyFont="1" applyFill="1" applyAlignment="1">
      <alignment horizontal="left" vertical="center"/>
    </xf>
    <xf numFmtId="164" fontId="0" fillId="2" borderId="0" xfId="0" applyFill="1" applyAlignment="1">
      <alignment/>
    </xf>
    <xf numFmtId="164" fontId="3" fillId="2" borderId="0" xfId="0" applyFont="1" applyFill="1" applyAlignment="1">
      <alignment horizontal="left" vertical="center"/>
    </xf>
    <xf numFmtId="164" fontId="2" fillId="0" borderId="0" xfId="0" applyFont="1" applyAlignment="1">
      <alignment horizontal="left" vertical="center"/>
    </xf>
    <xf numFmtId="164" fontId="0" fillId="0" borderId="0" xfId="0" applyBorder="1" applyAlignment="1">
      <alignment/>
    </xf>
    <xf numFmtId="164" fontId="0" fillId="0" borderId="0" xfId="0" applyFont="1" applyAlignment="1">
      <alignment horizontal="left" vertical="center"/>
    </xf>
    <xf numFmtId="164" fontId="0" fillId="0" borderId="1" xfId="0" applyBorder="1" applyAlignment="1" applyProtection="1">
      <alignment/>
      <protection/>
    </xf>
    <xf numFmtId="164" fontId="0" fillId="0" borderId="2" xfId="0" applyBorder="1" applyAlignment="1" applyProtection="1">
      <alignment/>
      <protection/>
    </xf>
    <xf numFmtId="164" fontId="0" fillId="0" borderId="3" xfId="0" applyBorder="1" applyAlignment="1" applyProtection="1">
      <alignment/>
      <protection/>
    </xf>
    <xf numFmtId="164" fontId="0" fillId="0" borderId="4" xfId="0" applyBorder="1" applyAlignment="1" applyProtection="1">
      <alignment/>
      <protection/>
    </xf>
    <xf numFmtId="164" fontId="0" fillId="0" borderId="0" xfId="0" applyBorder="1" applyAlignment="1" applyProtection="1">
      <alignment/>
      <protection/>
    </xf>
    <xf numFmtId="164" fontId="4" fillId="0" borderId="0" xfId="0" applyFont="1" applyBorder="1" applyAlignment="1" applyProtection="1">
      <alignment horizontal="left" vertical="center"/>
      <protection/>
    </xf>
    <xf numFmtId="164" fontId="0" fillId="0" borderId="5" xfId="0" applyBorder="1" applyAlignment="1" applyProtection="1">
      <alignment/>
      <protection/>
    </xf>
    <xf numFmtId="164" fontId="5" fillId="0" borderId="0" xfId="0" applyFont="1" applyAlignment="1">
      <alignment horizontal="left" vertical="center"/>
    </xf>
    <xf numFmtId="164" fontId="6" fillId="0" borderId="0" xfId="0" applyFont="1" applyBorder="1" applyAlignment="1" applyProtection="1">
      <alignment horizontal="left" vertical="top"/>
      <protection/>
    </xf>
    <xf numFmtId="164" fontId="7" fillId="0" borderId="0" xfId="0" applyFont="1" applyBorder="1" applyAlignment="1" applyProtection="1">
      <alignment horizontal="left" vertical="center"/>
      <protection/>
    </xf>
    <xf numFmtId="164" fontId="8" fillId="0" borderId="0" xfId="0" applyFont="1" applyBorder="1" applyAlignment="1" applyProtection="1">
      <alignment horizontal="left" vertical="top"/>
      <protection/>
    </xf>
    <xf numFmtId="164" fontId="8" fillId="0" borderId="0" xfId="0" applyFont="1" applyBorder="1" applyAlignment="1" applyProtection="1">
      <alignment horizontal="left" vertical="top" wrapText="1"/>
      <protection/>
    </xf>
    <xf numFmtId="164" fontId="6" fillId="0" borderId="0" xfId="0" applyFont="1" applyBorder="1" applyAlignment="1" applyProtection="1">
      <alignment horizontal="left" vertical="center"/>
      <protection/>
    </xf>
    <xf numFmtId="164" fontId="7" fillId="0" borderId="0" xfId="0" applyFont="1" applyBorder="1" applyAlignment="1" applyProtection="1">
      <alignment horizontal="left" vertical="top"/>
      <protection/>
    </xf>
    <xf numFmtId="164" fontId="7" fillId="0" borderId="0" xfId="0" applyFont="1" applyBorder="1" applyAlignment="1" applyProtection="1">
      <alignment horizontal="left" vertical="center" wrapText="1"/>
      <protection/>
    </xf>
    <xf numFmtId="164" fontId="0" fillId="0" borderId="6" xfId="0" applyBorder="1" applyAlignment="1" applyProtection="1">
      <alignment/>
      <protection/>
    </xf>
    <xf numFmtId="164" fontId="0" fillId="0" borderId="0" xfId="0" applyFont="1" applyAlignment="1">
      <alignment vertical="center"/>
    </xf>
    <xf numFmtId="164" fontId="0" fillId="0" borderId="4" xfId="0" applyFont="1" applyBorder="1" applyAlignment="1" applyProtection="1">
      <alignment vertical="center"/>
      <protection/>
    </xf>
    <xf numFmtId="164" fontId="0" fillId="0" borderId="0" xfId="0" applyFont="1" applyBorder="1" applyAlignment="1" applyProtection="1">
      <alignment vertical="center"/>
      <protection/>
    </xf>
    <xf numFmtId="164" fontId="9" fillId="0" borderId="7" xfId="0" applyFont="1" applyBorder="1" applyAlignment="1" applyProtection="1">
      <alignment horizontal="left" vertical="center"/>
      <protection/>
    </xf>
    <xf numFmtId="164" fontId="0" fillId="0" borderId="7" xfId="0" applyFont="1" applyBorder="1" applyAlignment="1" applyProtection="1">
      <alignment vertical="center"/>
      <protection/>
    </xf>
    <xf numFmtId="165" fontId="9" fillId="0" borderId="7" xfId="0" applyNumberFormat="1" applyFont="1" applyBorder="1" applyAlignment="1" applyProtection="1">
      <alignment vertical="center"/>
      <protection/>
    </xf>
    <xf numFmtId="164" fontId="0" fillId="0" borderId="5" xfId="0" applyFont="1" applyBorder="1" applyAlignment="1" applyProtection="1">
      <alignment vertical="center"/>
      <protection/>
    </xf>
    <xf numFmtId="164" fontId="10" fillId="0" borderId="0" xfId="0" applyFont="1" applyBorder="1" applyAlignment="1" applyProtection="1">
      <alignment horizontal="right" vertical="center"/>
      <protection/>
    </xf>
    <xf numFmtId="164" fontId="10" fillId="0" borderId="0" xfId="0" applyFont="1" applyAlignment="1">
      <alignment vertical="center"/>
    </xf>
    <xf numFmtId="164" fontId="10" fillId="0" borderId="4" xfId="0" applyFont="1" applyBorder="1" applyAlignment="1" applyProtection="1">
      <alignment vertical="center"/>
      <protection/>
    </xf>
    <xf numFmtId="164" fontId="10" fillId="0" borderId="0" xfId="0" applyFont="1" applyBorder="1" applyAlignment="1" applyProtection="1">
      <alignment vertical="center"/>
      <protection/>
    </xf>
    <xf numFmtId="164" fontId="10" fillId="0" borderId="0" xfId="0" applyFont="1" applyBorder="1" applyAlignment="1" applyProtection="1">
      <alignment horizontal="left" vertical="center"/>
      <protection/>
    </xf>
    <xf numFmtId="166" fontId="10" fillId="0" borderId="0" xfId="0" applyNumberFormat="1" applyFont="1" applyBorder="1" applyAlignment="1" applyProtection="1">
      <alignment horizontal="center" vertical="center"/>
      <protection/>
    </xf>
    <xf numFmtId="165" fontId="11" fillId="0" borderId="0" xfId="0" applyNumberFormat="1" applyFont="1" applyBorder="1" applyAlignment="1" applyProtection="1">
      <alignment vertical="center"/>
      <protection/>
    </xf>
    <xf numFmtId="164" fontId="10" fillId="0" borderId="5" xfId="0" applyFont="1" applyBorder="1" applyAlignment="1" applyProtection="1">
      <alignment vertical="center"/>
      <protection/>
    </xf>
    <xf numFmtId="164" fontId="0" fillId="3" borderId="0" xfId="0" applyFont="1" applyFill="1" applyBorder="1" applyAlignment="1" applyProtection="1">
      <alignment vertical="center"/>
      <protection/>
    </xf>
    <xf numFmtId="164" fontId="8" fillId="3" borderId="8" xfId="0" applyFont="1" applyFill="1" applyBorder="1" applyAlignment="1" applyProtection="1">
      <alignment horizontal="left" vertical="center"/>
      <protection/>
    </xf>
    <xf numFmtId="164" fontId="0" fillId="3" borderId="9" xfId="0" applyFont="1" applyFill="1" applyBorder="1" applyAlignment="1" applyProtection="1">
      <alignment vertical="center"/>
      <protection/>
    </xf>
    <xf numFmtId="164" fontId="8" fillId="3" borderId="9" xfId="0" applyFont="1" applyFill="1" applyBorder="1" applyAlignment="1" applyProtection="1">
      <alignment horizontal="center" vertical="center"/>
      <protection/>
    </xf>
    <xf numFmtId="164" fontId="8" fillId="3" borderId="9" xfId="0" applyFont="1" applyFill="1" applyBorder="1" applyAlignment="1" applyProtection="1">
      <alignment horizontal="left" vertical="center"/>
      <protection/>
    </xf>
    <xf numFmtId="165" fontId="8" fillId="3" borderId="10" xfId="0" applyNumberFormat="1" applyFont="1" applyFill="1" applyBorder="1" applyAlignment="1" applyProtection="1">
      <alignment vertical="center"/>
      <protection/>
    </xf>
    <xf numFmtId="164" fontId="0" fillId="3" borderId="5" xfId="0" applyFont="1" applyFill="1" applyBorder="1" applyAlignment="1" applyProtection="1">
      <alignment vertical="center"/>
      <protection/>
    </xf>
    <xf numFmtId="164" fontId="0" fillId="0" borderId="11" xfId="0" applyFont="1" applyBorder="1" applyAlignment="1" applyProtection="1">
      <alignment vertical="center"/>
      <protection/>
    </xf>
    <xf numFmtId="164" fontId="0" fillId="0" borderId="12" xfId="0" applyFont="1" applyBorder="1" applyAlignment="1" applyProtection="1">
      <alignment vertical="center"/>
      <protection/>
    </xf>
    <xf numFmtId="164" fontId="0" fillId="0" borderId="13" xfId="0" applyFont="1" applyBorder="1" applyAlignment="1" applyProtection="1">
      <alignment vertical="center"/>
      <protection/>
    </xf>
    <xf numFmtId="164" fontId="0" fillId="0" borderId="1" xfId="0" applyFont="1" applyBorder="1" applyAlignment="1" applyProtection="1">
      <alignment vertical="center"/>
      <protection/>
    </xf>
    <xf numFmtId="164" fontId="0" fillId="0" borderId="2" xfId="0" applyFont="1" applyBorder="1" applyAlignment="1" applyProtection="1">
      <alignment vertical="center"/>
      <protection/>
    </xf>
    <xf numFmtId="164" fontId="0" fillId="0" borderId="4" xfId="0" applyFont="1" applyBorder="1" applyAlignment="1">
      <alignment vertical="center"/>
    </xf>
    <xf numFmtId="164" fontId="4" fillId="0" borderId="0" xfId="0" applyFont="1" applyAlignment="1" applyProtection="1">
      <alignment horizontal="left" vertical="center"/>
      <protection/>
    </xf>
    <xf numFmtId="164" fontId="0" fillId="0" borderId="0" xfId="0" applyFont="1" applyAlignment="1" applyProtection="1">
      <alignment vertical="center"/>
      <protection/>
    </xf>
    <xf numFmtId="164" fontId="7" fillId="0" borderId="0" xfId="0" applyFont="1" applyAlignment="1">
      <alignment vertical="center"/>
    </xf>
    <xf numFmtId="164" fontId="7" fillId="0" borderId="4" xfId="0" applyFont="1" applyBorder="1" applyAlignment="1" applyProtection="1">
      <alignment vertical="center"/>
      <protection/>
    </xf>
    <xf numFmtId="164" fontId="6" fillId="0" borderId="0" xfId="0" applyFont="1" applyAlignment="1" applyProtection="1">
      <alignment horizontal="left" vertical="center"/>
      <protection/>
    </xf>
    <xf numFmtId="164" fontId="7" fillId="0" borderId="0" xfId="0" applyFont="1" applyAlignment="1" applyProtection="1">
      <alignment vertical="center"/>
      <protection/>
    </xf>
    <xf numFmtId="164" fontId="7" fillId="0" borderId="4" xfId="0" applyFont="1" applyBorder="1" applyAlignment="1">
      <alignment vertical="center"/>
    </xf>
    <xf numFmtId="164" fontId="8" fillId="0" borderId="0" xfId="0" applyFont="1" applyAlignment="1">
      <alignment vertical="center"/>
    </xf>
    <xf numFmtId="164" fontId="8" fillId="0" borderId="4" xfId="0" applyFont="1" applyBorder="1" applyAlignment="1" applyProtection="1">
      <alignment vertical="center"/>
      <protection/>
    </xf>
    <xf numFmtId="164" fontId="8" fillId="0" borderId="0" xfId="0" applyFont="1" applyAlignment="1" applyProtection="1">
      <alignment horizontal="left" vertical="center"/>
      <protection/>
    </xf>
    <xf numFmtId="164" fontId="8" fillId="0" borderId="0" xfId="0" applyFont="1" applyAlignment="1" applyProtection="1">
      <alignment vertical="center"/>
      <protection/>
    </xf>
    <xf numFmtId="164" fontId="8" fillId="0" borderId="0" xfId="0" applyFont="1" applyBorder="1" applyAlignment="1" applyProtection="1">
      <alignment horizontal="left" vertical="center" wrapText="1"/>
      <protection/>
    </xf>
    <xf numFmtId="164" fontId="8" fillId="0" borderId="4" xfId="0" applyFont="1" applyBorder="1" applyAlignment="1">
      <alignment vertical="center"/>
    </xf>
    <xf numFmtId="164" fontId="12" fillId="0" borderId="0" xfId="0" applyFont="1" applyAlignment="1" applyProtection="1">
      <alignment vertical="center"/>
      <protection/>
    </xf>
    <xf numFmtId="167" fontId="7" fillId="0" borderId="0" xfId="0" applyNumberFormat="1" applyFont="1" applyBorder="1" applyAlignment="1" applyProtection="1">
      <alignment horizontal="left" vertical="center"/>
      <protection/>
    </xf>
    <xf numFmtId="164" fontId="7" fillId="0" borderId="0" xfId="0" applyFont="1" applyBorder="1" applyAlignment="1" applyProtection="1">
      <alignment vertical="center"/>
      <protection/>
    </xf>
    <xf numFmtId="164" fontId="13" fillId="0" borderId="14" xfId="0" applyFont="1" applyBorder="1" applyAlignment="1">
      <alignment horizontal="center" vertical="center"/>
    </xf>
    <xf numFmtId="164" fontId="0" fillId="0" borderId="15" xfId="0" applyFont="1" applyBorder="1" applyAlignment="1">
      <alignment vertical="center"/>
    </xf>
    <xf numFmtId="164" fontId="0" fillId="0" borderId="16" xfId="0" applyFont="1" applyBorder="1" applyAlignment="1">
      <alignment vertical="center"/>
    </xf>
    <xf numFmtId="164" fontId="0" fillId="0" borderId="0" xfId="0" applyFont="1" applyBorder="1" applyAlignment="1">
      <alignment vertical="center"/>
    </xf>
    <xf numFmtId="164" fontId="0" fillId="0" borderId="17" xfId="0" applyFont="1" applyBorder="1" applyAlignment="1">
      <alignment vertical="center"/>
    </xf>
    <xf numFmtId="164" fontId="0" fillId="0" borderId="17" xfId="0" applyFont="1" applyBorder="1" applyAlignment="1" applyProtection="1">
      <alignment vertical="center"/>
      <protection/>
    </xf>
    <xf numFmtId="164" fontId="7" fillId="4" borderId="8" xfId="0" applyFont="1" applyFill="1" applyBorder="1" applyAlignment="1" applyProtection="1">
      <alignment horizontal="center" vertical="center"/>
      <protection/>
    </xf>
    <xf numFmtId="164" fontId="0" fillId="4" borderId="9" xfId="0" applyFont="1" applyFill="1" applyBorder="1" applyAlignment="1" applyProtection="1">
      <alignment vertical="center"/>
      <protection/>
    </xf>
    <xf numFmtId="164" fontId="7" fillId="4" borderId="9" xfId="0" applyFont="1" applyFill="1" applyBorder="1" applyAlignment="1" applyProtection="1">
      <alignment horizontal="center" vertical="center"/>
      <protection/>
    </xf>
    <xf numFmtId="164" fontId="7" fillId="4" borderId="9" xfId="0" applyFont="1" applyFill="1" applyBorder="1" applyAlignment="1" applyProtection="1">
      <alignment horizontal="right" vertical="center"/>
      <protection/>
    </xf>
    <xf numFmtId="164" fontId="7" fillId="4" borderId="10" xfId="0" applyFont="1" applyFill="1" applyBorder="1" applyAlignment="1" applyProtection="1">
      <alignment horizontal="center" vertical="center"/>
      <protection/>
    </xf>
    <xf numFmtId="164" fontId="6" fillId="0" borderId="18" xfId="0" applyFont="1" applyBorder="1" applyAlignment="1" applyProtection="1">
      <alignment horizontal="center" vertical="center" wrapText="1"/>
      <protection/>
    </xf>
    <xf numFmtId="164" fontId="6" fillId="0" borderId="19" xfId="0" applyFont="1" applyBorder="1" applyAlignment="1" applyProtection="1">
      <alignment horizontal="center" vertical="center" wrapText="1"/>
      <protection/>
    </xf>
    <xf numFmtId="164" fontId="6" fillId="0" borderId="20" xfId="0" applyFont="1" applyBorder="1" applyAlignment="1" applyProtection="1">
      <alignment horizontal="center" vertical="center" wrapText="1"/>
      <protection/>
    </xf>
    <xf numFmtId="164" fontId="0" fillId="0" borderId="14" xfId="0" applyFont="1" applyBorder="1" applyAlignment="1" applyProtection="1">
      <alignment vertical="center"/>
      <protection/>
    </xf>
    <xf numFmtId="164" fontId="0" fillId="0" borderId="15" xfId="0" applyFont="1" applyBorder="1" applyAlignment="1" applyProtection="1">
      <alignment vertical="center"/>
      <protection/>
    </xf>
    <xf numFmtId="164" fontId="0" fillId="0" borderId="16" xfId="0" applyFont="1" applyBorder="1" applyAlignment="1" applyProtection="1">
      <alignment vertical="center"/>
      <protection/>
    </xf>
    <xf numFmtId="164" fontId="14" fillId="0" borderId="0" xfId="0" applyFont="1" applyAlignment="1" applyProtection="1">
      <alignment horizontal="left" vertical="center"/>
      <protection/>
    </xf>
    <xf numFmtId="164" fontId="14" fillId="0" borderId="0" xfId="0" applyFont="1" applyAlignment="1" applyProtection="1">
      <alignment vertical="center"/>
      <protection/>
    </xf>
    <xf numFmtId="165" fontId="14" fillId="0" borderId="0" xfId="0" applyNumberFormat="1" applyFont="1" applyBorder="1" applyAlignment="1" applyProtection="1">
      <alignment horizontal="right" vertical="center"/>
      <protection/>
    </xf>
    <xf numFmtId="165" fontId="14" fillId="0" borderId="0" xfId="0" applyNumberFormat="1" applyFont="1" applyBorder="1" applyAlignment="1" applyProtection="1">
      <alignment vertical="center"/>
      <protection/>
    </xf>
    <xf numFmtId="164" fontId="8" fillId="0" borderId="0" xfId="0" applyFont="1" applyAlignment="1" applyProtection="1">
      <alignment horizontal="center" vertical="center"/>
      <protection/>
    </xf>
    <xf numFmtId="165" fontId="13" fillId="0" borderId="21" xfId="0" applyNumberFormat="1" applyFont="1" applyBorder="1" applyAlignment="1" applyProtection="1">
      <alignment vertical="center"/>
      <protection/>
    </xf>
    <xf numFmtId="165" fontId="13" fillId="0" borderId="0" xfId="0" applyNumberFormat="1" applyFont="1" applyBorder="1" applyAlignment="1" applyProtection="1">
      <alignment vertical="center"/>
      <protection/>
    </xf>
    <xf numFmtId="168" fontId="13" fillId="0" borderId="0" xfId="0" applyNumberFormat="1" applyFont="1" applyBorder="1" applyAlignment="1" applyProtection="1">
      <alignment vertical="center"/>
      <protection/>
    </xf>
    <xf numFmtId="165" fontId="13" fillId="0" borderId="17" xfId="0" applyNumberFormat="1" applyFont="1" applyBorder="1" applyAlignment="1" applyProtection="1">
      <alignment vertical="center"/>
      <protection/>
    </xf>
    <xf numFmtId="164" fontId="8" fillId="0" borderId="0" xfId="0" applyFont="1" applyAlignment="1">
      <alignment horizontal="left" vertical="center"/>
    </xf>
    <xf numFmtId="164" fontId="15" fillId="0" borderId="0" xfId="0" applyFont="1" applyAlignment="1">
      <alignment horizontal="left" vertical="center"/>
    </xf>
    <xf numFmtId="164" fontId="16" fillId="0" borderId="0" xfId="0" applyFont="1" applyAlignment="1">
      <alignment vertical="center"/>
    </xf>
    <xf numFmtId="164" fontId="16" fillId="0" borderId="4" xfId="0" applyFont="1" applyBorder="1" applyAlignment="1" applyProtection="1">
      <alignment vertical="center"/>
      <protection/>
    </xf>
    <xf numFmtId="164" fontId="17" fillId="0" borderId="0" xfId="0" applyFont="1" applyAlignment="1" applyProtection="1">
      <alignment vertical="center"/>
      <protection/>
    </xf>
    <xf numFmtId="164" fontId="17" fillId="0" borderId="0" xfId="0" applyFont="1" applyBorder="1" applyAlignment="1" applyProtection="1">
      <alignment horizontal="left" vertical="center" wrapText="1"/>
      <protection/>
    </xf>
    <xf numFmtId="164" fontId="18" fillId="0" borderId="0" xfId="0" applyFont="1" applyAlignment="1" applyProtection="1">
      <alignment vertical="center"/>
      <protection/>
    </xf>
    <xf numFmtId="165" fontId="18" fillId="0" borderId="0" xfId="0" applyNumberFormat="1" applyFont="1" applyBorder="1" applyAlignment="1" applyProtection="1">
      <alignment vertical="center"/>
      <protection/>
    </xf>
    <xf numFmtId="164" fontId="19" fillId="0" borderId="0" xfId="0" applyFont="1" applyAlignment="1" applyProtection="1">
      <alignment horizontal="center" vertical="center"/>
      <protection/>
    </xf>
    <xf numFmtId="164" fontId="16" fillId="0" borderId="4" xfId="0" applyFont="1" applyBorder="1" applyAlignment="1">
      <alignment vertical="center"/>
    </xf>
    <xf numFmtId="165" fontId="20" fillId="0" borderId="21" xfId="0" applyNumberFormat="1" applyFont="1" applyBorder="1" applyAlignment="1" applyProtection="1">
      <alignment vertical="center"/>
      <protection/>
    </xf>
    <xf numFmtId="165" fontId="20" fillId="0" borderId="0" xfId="0" applyNumberFormat="1" applyFont="1" applyBorder="1" applyAlignment="1" applyProtection="1">
      <alignment vertical="center"/>
      <protection/>
    </xf>
    <xf numFmtId="168" fontId="20" fillId="0" borderId="0" xfId="0" applyNumberFormat="1" applyFont="1" applyBorder="1" applyAlignment="1" applyProtection="1">
      <alignment vertical="center"/>
      <protection/>
    </xf>
    <xf numFmtId="165" fontId="20" fillId="0" borderId="17" xfId="0" applyNumberFormat="1" applyFont="1" applyBorder="1" applyAlignment="1" applyProtection="1">
      <alignment vertical="center"/>
      <protection/>
    </xf>
    <xf numFmtId="164" fontId="16" fillId="0" borderId="0" xfId="0" applyFont="1" applyAlignment="1">
      <alignment horizontal="left" vertical="center"/>
    </xf>
    <xf numFmtId="165" fontId="18" fillId="0" borderId="0" xfId="0" applyNumberFormat="1" applyFont="1" applyBorder="1" applyAlignment="1" applyProtection="1">
      <alignment horizontal="right" vertical="center"/>
      <protection/>
    </xf>
    <xf numFmtId="164" fontId="21" fillId="0" borderId="0" xfId="0" applyFont="1" applyAlignment="1">
      <alignment vertical="center"/>
    </xf>
    <xf numFmtId="164" fontId="21" fillId="0" borderId="4" xfId="0" applyFont="1" applyBorder="1" applyAlignment="1" applyProtection="1">
      <alignment vertical="center"/>
      <protection/>
    </xf>
    <xf numFmtId="164" fontId="22" fillId="0" borderId="0" xfId="0" applyFont="1" applyAlignment="1" applyProtection="1">
      <alignment vertical="center"/>
      <protection/>
    </xf>
    <xf numFmtId="164" fontId="23" fillId="0" borderId="0" xfId="0" applyFont="1" applyBorder="1" applyAlignment="1" applyProtection="1">
      <alignment horizontal="left" vertical="center" wrapText="1"/>
      <protection/>
    </xf>
    <xf numFmtId="165" fontId="22" fillId="0" borderId="0" xfId="0" applyNumberFormat="1" applyFont="1" applyBorder="1" applyAlignment="1" applyProtection="1">
      <alignment vertical="center"/>
      <protection/>
    </xf>
    <xf numFmtId="164" fontId="21" fillId="0" borderId="0" xfId="0" applyFont="1" applyAlignment="1" applyProtection="1">
      <alignment horizontal="center" vertical="center"/>
      <protection/>
    </xf>
    <xf numFmtId="164" fontId="21" fillId="0" borderId="4" xfId="0" applyFont="1" applyBorder="1" applyAlignment="1">
      <alignment vertical="center"/>
    </xf>
    <xf numFmtId="165" fontId="24" fillId="0" borderId="21" xfId="0" applyNumberFormat="1" applyFont="1" applyBorder="1" applyAlignment="1" applyProtection="1">
      <alignment vertical="center"/>
      <protection/>
    </xf>
    <xf numFmtId="165" fontId="24" fillId="0" borderId="0" xfId="0" applyNumberFormat="1" applyFont="1" applyBorder="1" applyAlignment="1" applyProtection="1">
      <alignment vertical="center"/>
      <protection/>
    </xf>
    <xf numFmtId="168" fontId="24" fillId="0" borderId="0" xfId="0" applyNumberFormat="1" applyFont="1" applyBorder="1" applyAlignment="1" applyProtection="1">
      <alignment vertical="center"/>
      <protection/>
    </xf>
    <xf numFmtId="165" fontId="24" fillId="0" borderId="17" xfId="0" applyNumberFormat="1" applyFont="1" applyBorder="1" applyAlignment="1" applyProtection="1">
      <alignment vertical="center"/>
      <protection/>
    </xf>
    <xf numFmtId="164" fontId="21" fillId="0" borderId="0" xfId="0" applyFont="1" applyAlignment="1">
      <alignment horizontal="left" vertical="center"/>
    </xf>
    <xf numFmtId="165" fontId="20" fillId="0" borderId="22" xfId="0" applyNumberFormat="1" applyFont="1" applyBorder="1" applyAlignment="1" applyProtection="1">
      <alignment vertical="center"/>
      <protection/>
    </xf>
    <xf numFmtId="165" fontId="20" fillId="0" borderId="23" xfId="0" applyNumberFormat="1" applyFont="1" applyBorder="1" applyAlignment="1" applyProtection="1">
      <alignment vertical="center"/>
      <protection/>
    </xf>
    <xf numFmtId="168" fontId="20" fillId="0" borderId="23" xfId="0" applyNumberFormat="1" applyFont="1" applyBorder="1" applyAlignment="1" applyProtection="1">
      <alignment vertical="center"/>
      <protection/>
    </xf>
    <xf numFmtId="165" fontId="20" fillId="0" borderId="24" xfId="0" applyNumberFormat="1" applyFont="1" applyBorder="1" applyAlignment="1" applyProtection="1">
      <alignment vertical="center"/>
      <protection/>
    </xf>
    <xf numFmtId="164" fontId="0" fillId="2" borderId="0" xfId="0" applyFill="1" applyBorder="1" applyAlignment="1">
      <alignment/>
    </xf>
    <xf numFmtId="164" fontId="6" fillId="0" borderId="0" xfId="0" applyFont="1" applyBorder="1" applyAlignment="1" applyProtection="1">
      <alignment horizontal="left" vertical="center" wrapText="1"/>
      <protection/>
    </xf>
    <xf numFmtId="164" fontId="0" fillId="0" borderId="0" xfId="0" applyFont="1" applyAlignment="1">
      <alignment vertical="center" wrapText="1"/>
    </xf>
    <xf numFmtId="164" fontId="0" fillId="0" borderId="4" xfId="0" applyFont="1" applyBorder="1" applyAlignment="1" applyProtection="1">
      <alignment vertical="center" wrapText="1"/>
      <protection/>
    </xf>
    <xf numFmtId="164" fontId="0" fillId="0" borderId="0" xfId="0" applyFont="1" applyBorder="1" applyAlignment="1" applyProtection="1">
      <alignment vertical="center" wrapText="1"/>
      <protection/>
    </xf>
    <xf numFmtId="164" fontId="0" fillId="0" borderId="5" xfId="0" applyFont="1" applyBorder="1" applyAlignment="1" applyProtection="1">
      <alignment vertical="center" wrapText="1"/>
      <protection/>
    </xf>
    <xf numFmtId="164" fontId="0" fillId="0" borderId="25" xfId="0" applyFont="1" applyBorder="1" applyAlignment="1" applyProtection="1">
      <alignment vertical="center"/>
      <protection/>
    </xf>
    <xf numFmtId="164" fontId="9" fillId="0" borderId="0" xfId="0" applyFont="1" applyBorder="1" applyAlignment="1" applyProtection="1">
      <alignment horizontal="left" vertical="center"/>
      <protection/>
    </xf>
    <xf numFmtId="165" fontId="10" fillId="0" borderId="0" xfId="0" applyNumberFormat="1" applyFont="1" applyBorder="1" applyAlignment="1" applyProtection="1">
      <alignment vertical="center"/>
      <protection/>
    </xf>
    <xf numFmtId="166" fontId="10" fillId="0" borderId="0" xfId="0" applyNumberFormat="1" applyFont="1" applyBorder="1" applyAlignment="1" applyProtection="1">
      <alignment horizontal="right" vertical="center"/>
      <protection/>
    </xf>
    <xf numFmtId="164" fontId="0" fillId="4" borderId="0" xfId="0" applyFont="1" applyFill="1" applyBorder="1" applyAlignment="1" applyProtection="1">
      <alignment vertical="center"/>
      <protection/>
    </xf>
    <xf numFmtId="164" fontId="8" fillId="4" borderId="8" xfId="0" applyFont="1" applyFill="1" applyBorder="1" applyAlignment="1" applyProtection="1">
      <alignment horizontal="left" vertical="center"/>
      <protection/>
    </xf>
    <xf numFmtId="164" fontId="8" fillId="4" borderId="9" xfId="0" applyFont="1" applyFill="1" applyBorder="1" applyAlignment="1" applyProtection="1">
      <alignment horizontal="right" vertical="center"/>
      <protection/>
    </xf>
    <xf numFmtId="164" fontId="8" fillId="4" borderId="9" xfId="0" applyFont="1" applyFill="1" applyBorder="1" applyAlignment="1" applyProtection="1">
      <alignment horizontal="center" vertical="center"/>
      <protection/>
    </xf>
    <xf numFmtId="165" fontId="8" fillId="4" borderId="9" xfId="0" applyNumberFormat="1" applyFont="1" applyFill="1" applyBorder="1" applyAlignment="1" applyProtection="1">
      <alignment vertical="center"/>
      <protection/>
    </xf>
    <xf numFmtId="164" fontId="0" fillId="4" borderId="26" xfId="0" applyFont="1" applyFill="1" applyBorder="1" applyAlignment="1" applyProtection="1">
      <alignment vertical="center"/>
      <protection/>
    </xf>
    <xf numFmtId="164" fontId="0" fillId="0" borderId="1" xfId="0" applyFont="1" applyBorder="1" applyAlignment="1">
      <alignment vertical="center"/>
    </xf>
    <xf numFmtId="164" fontId="0" fillId="0" borderId="2" xfId="0" applyFont="1" applyBorder="1" applyAlignment="1">
      <alignment vertical="center"/>
    </xf>
    <xf numFmtId="164" fontId="0" fillId="0" borderId="3" xfId="0" applyFont="1" applyBorder="1" applyAlignment="1">
      <alignment vertical="center"/>
    </xf>
    <xf numFmtId="164" fontId="7" fillId="4" borderId="0" xfId="0" applyFont="1" applyFill="1" applyBorder="1" applyAlignment="1" applyProtection="1">
      <alignment horizontal="left" vertical="center"/>
      <protection/>
    </xf>
    <xf numFmtId="164" fontId="7" fillId="4" borderId="0" xfId="0" applyFont="1" applyFill="1" applyBorder="1" applyAlignment="1" applyProtection="1">
      <alignment horizontal="right" vertical="center"/>
      <protection/>
    </xf>
    <xf numFmtId="164" fontId="0" fillId="4" borderId="5" xfId="0" applyFont="1" applyFill="1" applyBorder="1" applyAlignment="1" applyProtection="1">
      <alignment vertical="center"/>
      <protection/>
    </xf>
    <xf numFmtId="164" fontId="25" fillId="0" borderId="0" xfId="0" applyFont="1" applyBorder="1" applyAlignment="1" applyProtection="1">
      <alignment horizontal="left" vertical="center"/>
      <protection/>
    </xf>
    <xf numFmtId="164" fontId="26" fillId="0" borderId="0" xfId="0" applyFont="1" applyAlignment="1">
      <alignment vertical="center"/>
    </xf>
    <xf numFmtId="164" fontId="26" fillId="0" borderId="4" xfId="0" applyFont="1" applyBorder="1" applyAlignment="1" applyProtection="1">
      <alignment vertical="center"/>
      <protection/>
    </xf>
    <xf numFmtId="164" fontId="26" fillId="0" borderId="0" xfId="0" applyFont="1" applyBorder="1" applyAlignment="1" applyProtection="1">
      <alignment vertical="center"/>
      <protection/>
    </xf>
    <xf numFmtId="164" fontId="26" fillId="0" borderId="23" xfId="0" applyFont="1" applyBorder="1" applyAlignment="1" applyProtection="1">
      <alignment horizontal="left" vertical="center"/>
      <protection/>
    </xf>
    <xf numFmtId="164" fontId="26" fillId="0" borderId="23" xfId="0" applyFont="1" applyBorder="1" applyAlignment="1" applyProtection="1">
      <alignment vertical="center"/>
      <protection/>
    </xf>
    <xf numFmtId="165" fontId="26" fillId="0" borderId="23" xfId="0" applyNumberFormat="1" applyFont="1" applyBorder="1" applyAlignment="1" applyProtection="1">
      <alignment vertical="center"/>
      <protection/>
    </xf>
    <xf numFmtId="164" fontId="26" fillId="0" borderId="5" xfId="0" applyFont="1" applyBorder="1" applyAlignment="1" applyProtection="1">
      <alignment vertical="center"/>
      <protection/>
    </xf>
    <xf numFmtId="164" fontId="7" fillId="0" borderId="0" xfId="0" applyFont="1" applyAlignment="1" applyProtection="1">
      <alignment horizontal="left" vertical="center"/>
      <protection/>
    </xf>
    <xf numFmtId="167" fontId="7" fillId="0" borderId="0" xfId="0" applyNumberFormat="1" applyFont="1" applyAlignment="1" applyProtection="1">
      <alignment horizontal="left" vertical="center"/>
      <protection/>
    </xf>
    <xf numFmtId="164" fontId="0" fillId="0" borderId="0" xfId="0" applyFont="1" applyAlignment="1">
      <alignment horizontal="center" vertical="center" wrapText="1"/>
    </xf>
    <xf numFmtId="164" fontId="0" fillId="0" borderId="4" xfId="0" applyFont="1" applyBorder="1" applyAlignment="1" applyProtection="1">
      <alignment horizontal="center" vertical="center" wrapText="1"/>
      <protection/>
    </xf>
    <xf numFmtId="164" fontId="7" fillId="4" borderId="18" xfId="0" applyFont="1" applyFill="1" applyBorder="1" applyAlignment="1" applyProtection="1">
      <alignment horizontal="center" vertical="center" wrapText="1"/>
      <protection/>
    </xf>
    <xf numFmtId="164" fontId="7" fillId="4" borderId="19" xfId="0" applyFont="1" applyFill="1" applyBorder="1" applyAlignment="1" applyProtection="1">
      <alignment horizontal="center" vertical="center" wrapText="1"/>
      <protection/>
    </xf>
    <xf numFmtId="164" fontId="27" fillId="4" borderId="19" xfId="0" applyFont="1" applyFill="1" applyBorder="1" applyAlignment="1" applyProtection="1">
      <alignment horizontal="center" vertical="center" wrapText="1"/>
      <protection/>
    </xf>
    <xf numFmtId="164" fontId="7" fillId="4" borderId="20" xfId="0" applyFont="1" applyFill="1" applyBorder="1" applyAlignment="1" applyProtection="1">
      <alignment horizontal="center" vertical="center" wrapText="1"/>
      <protection/>
    </xf>
    <xf numFmtId="164" fontId="0" fillId="0" borderId="4" xfId="0" applyFont="1" applyBorder="1" applyAlignment="1">
      <alignment horizontal="center" vertical="center" wrapText="1"/>
    </xf>
    <xf numFmtId="165" fontId="14" fillId="0" borderId="0" xfId="0" applyNumberFormat="1" applyFont="1" applyAlignment="1" applyProtection="1">
      <alignment/>
      <protection/>
    </xf>
    <xf numFmtId="168" fontId="28" fillId="0" borderId="15" xfId="0" applyNumberFormat="1" applyFont="1" applyBorder="1" applyAlignment="1" applyProtection="1">
      <alignment/>
      <protection/>
    </xf>
    <xf numFmtId="168" fontId="28" fillId="0" borderId="16" xfId="0" applyNumberFormat="1" applyFont="1" applyBorder="1" applyAlignment="1" applyProtection="1">
      <alignment/>
      <protection/>
    </xf>
    <xf numFmtId="165" fontId="29" fillId="0" borderId="0" xfId="0" applyNumberFormat="1" applyFont="1" applyAlignment="1">
      <alignment vertical="center"/>
    </xf>
    <xf numFmtId="164" fontId="30" fillId="0" borderId="0" xfId="0" applyFont="1" applyAlignment="1">
      <alignment/>
    </xf>
    <xf numFmtId="164" fontId="30" fillId="0" borderId="4" xfId="0" applyFont="1" applyBorder="1" applyAlignment="1" applyProtection="1">
      <alignment/>
      <protection/>
    </xf>
    <xf numFmtId="164" fontId="30" fillId="0" borderId="0" xfId="0" applyFont="1" applyAlignment="1" applyProtection="1">
      <alignment/>
      <protection/>
    </xf>
    <xf numFmtId="164" fontId="30" fillId="0" borderId="0" xfId="0" applyFont="1" applyBorder="1" applyAlignment="1" applyProtection="1">
      <alignment horizontal="left"/>
      <protection/>
    </xf>
    <xf numFmtId="164" fontId="26" fillId="0" borderId="0" xfId="0" applyFont="1" applyBorder="1" applyAlignment="1" applyProtection="1">
      <alignment horizontal="left"/>
      <protection/>
    </xf>
    <xf numFmtId="165" fontId="26" fillId="0" borderId="0" xfId="0" applyNumberFormat="1" applyFont="1" applyBorder="1" applyAlignment="1" applyProtection="1">
      <alignment/>
      <protection/>
    </xf>
    <xf numFmtId="164" fontId="30" fillId="0" borderId="4" xfId="0" applyFont="1" applyBorder="1" applyAlignment="1">
      <alignment/>
    </xf>
    <xf numFmtId="164" fontId="30" fillId="0" borderId="21" xfId="0" applyFont="1" applyBorder="1" applyAlignment="1" applyProtection="1">
      <alignment/>
      <protection/>
    </xf>
    <xf numFmtId="164" fontId="30" fillId="0" borderId="0" xfId="0" applyFont="1" applyBorder="1" applyAlignment="1" applyProtection="1">
      <alignment/>
      <protection/>
    </xf>
    <xf numFmtId="168" fontId="30" fillId="0" borderId="0" xfId="0" applyNumberFormat="1" applyFont="1" applyBorder="1" applyAlignment="1" applyProtection="1">
      <alignment/>
      <protection/>
    </xf>
    <xf numFmtId="168" fontId="30" fillId="0" borderId="17" xfId="0" applyNumberFormat="1" applyFont="1" applyBorder="1" applyAlignment="1" applyProtection="1">
      <alignment/>
      <protection/>
    </xf>
    <xf numFmtId="164" fontId="30" fillId="0" borderId="0" xfId="0" applyFont="1" applyAlignment="1">
      <alignment horizontal="left"/>
    </xf>
    <xf numFmtId="164" fontId="30" fillId="0" borderId="0" xfId="0" applyFont="1" applyAlignment="1">
      <alignment horizontal="center"/>
    </xf>
    <xf numFmtId="165" fontId="30" fillId="0" borderId="0" xfId="0" applyNumberFormat="1" applyFont="1" applyAlignment="1">
      <alignment vertical="center"/>
    </xf>
    <xf numFmtId="164" fontId="0" fillId="0" borderId="27" xfId="0" applyFont="1" applyBorder="1" applyAlignment="1" applyProtection="1">
      <alignment horizontal="center" vertical="center"/>
      <protection/>
    </xf>
    <xf numFmtId="169" fontId="0" fillId="0" borderId="27" xfId="0" applyNumberFormat="1" applyFont="1" applyBorder="1" applyAlignment="1" applyProtection="1">
      <alignment horizontal="left" vertical="center" wrapText="1"/>
      <protection/>
    </xf>
    <xf numFmtId="164" fontId="0" fillId="0" borderId="27" xfId="0" applyFont="1" applyBorder="1" applyAlignment="1" applyProtection="1">
      <alignment horizontal="left" vertical="center" wrapText="1"/>
      <protection/>
    </xf>
    <xf numFmtId="164" fontId="0" fillId="0" borderId="27" xfId="0" applyFont="1" applyBorder="1" applyAlignment="1" applyProtection="1">
      <alignment horizontal="center" vertical="center" wrapText="1"/>
      <protection/>
    </xf>
    <xf numFmtId="170" fontId="0" fillId="0" borderId="27" xfId="0" applyNumberFormat="1" applyFont="1" applyBorder="1" applyAlignment="1" applyProtection="1">
      <alignment vertical="center"/>
      <protection/>
    </xf>
    <xf numFmtId="165" fontId="0" fillId="0" borderId="27" xfId="0" applyNumberFormat="1" applyFont="1" applyBorder="1" applyAlignment="1" applyProtection="1">
      <alignment vertical="center"/>
      <protection/>
    </xf>
    <xf numFmtId="164" fontId="10" fillId="0" borderId="27" xfId="0" applyFont="1" applyBorder="1" applyAlignment="1" applyProtection="1">
      <alignment horizontal="left" vertical="center"/>
      <protection/>
    </xf>
    <xf numFmtId="164" fontId="10" fillId="0" borderId="0" xfId="0" applyFont="1" applyBorder="1" applyAlignment="1" applyProtection="1">
      <alignment horizontal="center" vertical="center"/>
      <protection/>
    </xf>
    <xf numFmtId="168" fontId="10" fillId="0" borderId="0" xfId="0" applyNumberFormat="1" applyFont="1" applyBorder="1" applyAlignment="1" applyProtection="1">
      <alignment vertical="center"/>
      <protection/>
    </xf>
    <xf numFmtId="168" fontId="10" fillId="0" borderId="17" xfId="0" applyNumberFormat="1" applyFont="1" applyBorder="1" applyAlignment="1" applyProtection="1">
      <alignment vertical="center"/>
      <protection/>
    </xf>
    <xf numFmtId="165" fontId="0" fillId="0" borderId="0" xfId="0" applyNumberFormat="1" applyFont="1" applyAlignment="1">
      <alignment vertical="center"/>
    </xf>
    <xf numFmtId="164" fontId="31" fillId="0" borderId="0" xfId="0" applyFont="1" applyBorder="1" applyAlignment="1" applyProtection="1">
      <alignment horizontal="left" vertical="center"/>
      <protection/>
    </xf>
    <xf numFmtId="164" fontId="32" fillId="0" borderId="0" xfId="0" applyFont="1" applyBorder="1" applyAlignment="1" applyProtection="1">
      <alignment horizontal="left" vertical="center" wrapText="1"/>
      <protection/>
    </xf>
    <xf numFmtId="164" fontId="0" fillId="0" borderId="21" xfId="0" applyFont="1" applyBorder="1" applyAlignment="1" applyProtection="1">
      <alignment vertical="center"/>
      <protection/>
    </xf>
    <xf numFmtId="164" fontId="31" fillId="0" borderId="0" xfId="0" applyFont="1" applyAlignment="1" applyProtection="1">
      <alignment horizontal="left" vertical="center"/>
      <protection/>
    </xf>
    <xf numFmtId="164" fontId="32" fillId="0" borderId="0" xfId="0" applyFont="1" applyAlignment="1" applyProtection="1">
      <alignment horizontal="left" vertical="center" wrapText="1"/>
      <protection/>
    </xf>
    <xf numFmtId="164" fontId="33" fillId="0" borderId="0" xfId="0" applyFont="1" applyAlignment="1">
      <alignment vertical="center"/>
    </xf>
    <xf numFmtId="164" fontId="33" fillId="0" borderId="4" xfId="0" applyFont="1" applyBorder="1" applyAlignment="1" applyProtection="1">
      <alignment vertical="center"/>
      <protection/>
    </xf>
    <xf numFmtId="164" fontId="33" fillId="0" borderId="0" xfId="0" applyFont="1" applyAlignment="1" applyProtection="1">
      <alignment vertical="center"/>
      <protection/>
    </xf>
    <xf numFmtId="164" fontId="33" fillId="0" borderId="0" xfId="0" applyFont="1" applyAlignment="1" applyProtection="1">
      <alignment horizontal="left" vertical="center"/>
      <protection/>
    </xf>
    <xf numFmtId="164" fontId="33" fillId="0" borderId="0" xfId="0" applyFont="1" applyAlignment="1" applyProtection="1">
      <alignment horizontal="left" vertical="center" wrapText="1"/>
      <protection/>
    </xf>
    <xf numFmtId="164" fontId="33" fillId="0" borderId="4" xfId="0" applyFont="1" applyBorder="1" applyAlignment="1">
      <alignment vertical="center"/>
    </xf>
    <xf numFmtId="164" fontId="33" fillId="0" borderId="21" xfId="0" applyFont="1" applyBorder="1" applyAlignment="1" applyProtection="1">
      <alignment vertical="center"/>
      <protection/>
    </xf>
    <xf numFmtId="164" fontId="33" fillId="0" borderId="0" xfId="0" applyFont="1" applyBorder="1" applyAlignment="1" applyProtection="1">
      <alignment vertical="center"/>
      <protection/>
    </xf>
    <xf numFmtId="164" fontId="33" fillId="0" borderId="17" xfId="0" applyFont="1" applyBorder="1" applyAlignment="1" applyProtection="1">
      <alignment vertical="center"/>
      <protection/>
    </xf>
    <xf numFmtId="164" fontId="33" fillId="0" borderId="0" xfId="0" applyFont="1" applyAlignment="1">
      <alignment horizontal="left" vertical="center"/>
    </xf>
    <xf numFmtId="164" fontId="34" fillId="0" borderId="0" xfId="0" applyFont="1" applyAlignment="1">
      <alignment vertical="center"/>
    </xf>
    <xf numFmtId="164" fontId="34" fillId="0" borderId="4" xfId="0" applyFont="1" applyBorder="1" applyAlignment="1" applyProtection="1">
      <alignment vertical="center"/>
      <protection/>
    </xf>
    <xf numFmtId="164" fontId="34" fillId="0" borderId="0" xfId="0" applyFont="1" applyAlignment="1" applyProtection="1">
      <alignment vertical="center"/>
      <protection/>
    </xf>
    <xf numFmtId="164" fontId="34" fillId="0" borderId="0" xfId="0" applyFont="1" applyBorder="1" applyAlignment="1" applyProtection="1">
      <alignment horizontal="left" vertical="center"/>
      <protection/>
    </xf>
    <xf numFmtId="164" fontId="34" fillId="0" borderId="0" xfId="0" applyFont="1" applyBorder="1" applyAlignment="1" applyProtection="1">
      <alignment horizontal="left" vertical="center" wrapText="1"/>
      <protection/>
    </xf>
    <xf numFmtId="170" fontId="34" fillId="0" borderId="0" xfId="0" applyNumberFormat="1" applyFont="1" applyBorder="1" applyAlignment="1" applyProtection="1">
      <alignment vertical="center"/>
      <protection/>
    </xf>
    <xf numFmtId="164" fontId="34" fillId="0" borderId="4" xfId="0" applyFont="1" applyBorder="1" applyAlignment="1">
      <alignment vertical="center"/>
    </xf>
    <xf numFmtId="164" fontId="34" fillId="0" borderId="21" xfId="0" applyFont="1" applyBorder="1" applyAlignment="1" applyProtection="1">
      <alignment vertical="center"/>
      <protection/>
    </xf>
    <xf numFmtId="164" fontId="34" fillId="0" borderId="0" xfId="0" applyFont="1" applyBorder="1" applyAlignment="1" applyProtection="1">
      <alignment vertical="center"/>
      <protection/>
    </xf>
    <xf numFmtId="164" fontId="34" fillId="0" borderId="17" xfId="0" applyFont="1" applyBorder="1" applyAlignment="1" applyProtection="1">
      <alignment vertical="center"/>
      <protection/>
    </xf>
    <xf numFmtId="164" fontId="34" fillId="0" borderId="0" xfId="0" applyFont="1" applyAlignment="1">
      <alignment horizontal="left" vertical="center"/>
    </xf>
    <xf numFmtId="164" fontId="10" fillId="0" borderId="23" xfId="0" applyFont="1" applyBorder="1" applyAlignment="1" applyProtection="1">
      <alignment horizontal="center" vertical="center"/>
      <protection/>
    </xf>
    <xf numFmtId="168" fontId="10" fillId="0" borderId="23" xfId="0" applyNumberFormat="1" applyFont="1" applyBorder="1" applyAlignment="1" applyProtection="1">
      <alignment vertical="center"/>
      <protection/>
    </xf>
    <xf numFmtId="168" fontId="10" fillId="0" borderId="24" xfId="0" applyNumberFormat="1" applyFont="1" applyBorder="1" applyAlignment="1" applyProtection="1">
      <alignment vertical="center"/>
      <protection/>
    </xf>
    <xf numFmtId="164" fontId="22" fillId="0" borderId="0" xfId="0" applyFont="1" applyAlignment="1">
      <alignment vertical="center"/>
    </xf>
    <xf numFmtId="164" fontId="22" fillId="0" borderId="4" xfId="0" applyFont="1" applyBorder="1" applyAlignment="1" applyProtection="1">
      <alignment vertical="center"/>
      <protection/>
    </xf>
    <xf numFmtId="164" fontId="22" fillId="0" borderId="0" xfId="0" applyFont="1" applyBorder="1" applyAlignment="1" applyProtection="1">
      <alignment vertical="center"/>
      <protection/>
    </xf>
    <xf numFmtId="164" fontId="22" fillId="0" borderId="23" xfId="0" applyFont="1" applyBorder="1" applyAlignment="1" applyProtection="1">
      <alignment horizontal="left" vertical="center"/>
      <protection/>
    </xf>
    <xf numFmtId="164" fontId="22" fillId="0" borderId="23" xfId="0" applyFont="1" applyBorder="1" applyAlignment="1" applyProtection="1">
      <alignment vertical="center"/>
      <protection/>
    </xf>
    <xf numFmtId="165" fontId="22" fillId="0" borderId="23" xfId="0" applyNumberFormat="1" applyFont="1" applyBorder="1" applyAlignment="1" applyProtection="1">
      <alignment vertical="center"/>
      <protection/>
    </xf>
    <xf numFmtId="164" fontId="22" fillId="0" borderId="5" xfId="0" applyFont="1" applyBorder="1" applyAlignment="1" applyProtection="1">
      <alignment vertical="center"/>
      <protection/>
    </xf>
    <xf numFmtId="164" fontId="30" fillId="0" borderId="0" xfId="0" applyFont="1" applyAlignment="1" applyProtection="1">
      <alignment horizontal="left"/>
      <protection/>
    </xf>
    <xf numFmtId="164" fontId="26" fillId="0" borderId="0" xfId="0" applyFont="1" applyAlignment="1" applyProtection="1">
      <alignment horizontal="left"/>
      <protection/>
    </xf>
    <xf numFmtId="165" fontId="26" fillId="0" borderId="0" xfId="0" applyNumberFormat="1" applyFont="1" applyAlignment="1" applyProtection="1">
      <alignment/>
      <protection/>
    </xf>
    <xf numFmtId="164" fontId="22" fillId="0" borderId="0" xfId="0" applyFont="1" applyBorder="1" applyAlignment="1" applyProtection="1">
      <alignment horizontal="left"/>
      <protection/>
    </xf>
    <xf numFmtId="165" fontId="22" fillId="0" borderId="0" xfId="0" applyNumberFormat="1" applyFont="1" applyBorder="1" applyAlignment="1" applyProtection="1">
      <alignment/>
      <protection/>
    </xf>
    <xf numFmtId="164" fontId="34" fillId="0" borderId="0" xfId="0" applyFont="1" applyAlignment="1" applyProtection="1">
      <alignment horizontal="left" vertical="center"/>
      <protection/>
    </xf>
    <xf numFmtId="164" fontId="34" fillId="0" borderId="0" xfId="0" applyFont="1" applyAlignment="1" applyProtection="1">
      <alignment horizontal="left" vertical="center" wrapText="1"/>
      <protection/>
    </xf>
    <xf numFmtId="170" fontId="34" fillId="0" borderId="0" xfId="0" applyNumberFormat="1" applyFont="1" applyAlignment="1" applyProtection="1">
      <alignment vertical="center"/>
      <protection/>
    </xf>
    <xf numFmtId="164" fontId="34" fillId="0" borderId="22" xfId="0" applyFont="1" applyBorder="1" applyAlignment="1" applyProtection="1">
      <alignment vertical="center"/>
      <protection/>
    </xf>
    <xf numFmtId="164" fontId="34" fillId="0" borderId="23" xfId="0" applyFont="1" applyBorder="1" applyAlignment="1" applyProtection="1">
      <alignment vertical="center"/>
      <protection/>
    </xf>
    <xf numFmtId="164" fontId="34" fillId="0" borderId="24" xfId="0" applyFont="1" applyBorder="1" applyAlignment="1" applyProtection="1">
      <alignment vertical="center"/>
      <protection/>
    </xf>
    <xf numFmtId="164" fontId="35" fillId="0" borderId="0" xfId="0" applyFont="1" applyAlignment="1">
      <alignment vertical="center"/>
    </xf>
    <xf numFmtId="164" fontId="35" fillId="0" borderId="4" xfId="0" applyFont="1" applyBorder="1" applyAlignment="1" applyProtection="1">
      <alignment vertical="center"/>
      <protection/>
    </xf>
    <xf numFmtId="164" fontId="35" fillId="0" borderId="0" xfId="0" applyFont="1" applyAlignment="1" applyProtection="1">
      <alignment vertical="center"/>
      <protection/>
    </xf>
    <xf numFmtId="164" fontId="35" fillId="0" borderId="0" xfId="0" applyFont="1" applyAlignment="1" applyProtection="1">
      <alignment horizontal="left" vertical="center"/>
      <protection/>
    </xf>
    <xf numFmtId="164" fontId="35" fillId="0" borderId="0" xfId="0" applyFont="1" applyAlignment="1" applyProtection="1">
      <alignment horizontal="left" vertical="center" wrapText="1"/>
      <protection/>
    </xf>
    <xf numFmtId="170" fontId="35" fillId="0" borderId="0" xfId="0" applyNumberFormat="1" applyFont="1" applyAlignment="1" applyProtection="1">
      <alignment vertical="center"/>
      <protection/>
    </xf>
    <xf numFmtId="164" fontId="35" fillId="0" borderId="4" xfId="0" applyFont="1" applyBorder="1" applyAlignment="1">
      <alignment vertical="center"/>
    </xf>
    <xf numFmtId="164" fontId="35" fillId="0" borderId="21" xfId="0" applyFont="1" applyBorder="1" applyAlignment="1" applyProtection="1">
      <alignment vertical="center"/>
      <protection/>
    </xf>
    <xf numFmtId="164" fontId="35" fillId="0" borderId="0" xfId="0" applyFont="1" applyBorder="1" applyAlignment="1" applyProtection="1">
      <alignment vertical="center"/>
      <protection/>
    </xf>
    <xf numFmtId="164" fontId="35" fillId="0" borderId="17" xfId="0" applyFont="1" applyBorder="1" applyAlignment="1" applyProtection="1">
      <alignment vertical="center"/>
      <protection/>
    </xf>
    <xf numFmtId="164" fontId="35" fillId="0" borderId="0" xfId="0" applyFont="1" applyAlignment="1">
      <alignment horizontal="left" vertical="center"/>
    </xf>
    <xf numFmtId="164" fontId="35" fillId="0" borderId="0" xfId="0" applyFont="1" applyBorder="1" applyAlignment="1" applyProtection="1">
      <alignment horizontal="left" vertical="center"/>
      <protection/>
    </xf>
    <xf numFmtId="164" fontId="35" fillId="0" borderId="0" xfId="0" applyFont="1" applyBorder="1" applyAlignment="1" applyProtection="1">
      <alignment horizontal="left" vertical="center" wrapText="1"/>
      <protection/>
    </xf>
    <xf numFmtId="170" fontId="35" fillId="0" borderId="0" xfId="0" applyNumberFormat="1" applyFont="1" applyBorder="1" applyAlignment="1" applyProtection="1">
      <alignment vertical="center"/>
      <protection/>
    </xf>
    <xf numFmtId="164" fontId="36" fillId="0" borderId="27" xfId="0" applyFont="1" applyBorder="1" applyAlignment="1" applyProtection="1">
      <alignment horizontal="center" vertical="center"/>
      <protection/>
    </xf>
    <xf numFmtId="169" fontId="36" fillId="0" borderId="27" xfId="0" applyNumberFormat="1" applyFont="1" applyBorder="1" applyAlignment="1" applyProtection="1">
      <alignment horizontal="left" vertical="center" wrapText="1"/>
      <protection/>
    </xf>
    <xf numFmtId="164" fontId="36" fillId="0" borderId="27" xfId="0" applyFont="1" applyBorder="1" applyAlignment="1" applyProtection="1">
      <alignment horizontal="left" vertical="center" wrapText="1"/>
      <protection/>
    </xf>
    <xf numFmtId="164" fontId="36" fillId="0" borderId="27" xfId="0" applyFont="1" applyBorder="1" applyAlignment="1" applyProtection="1">
      <alignment horizontal="center" vertical="center" wrapText="1"/>
      <protection/>
    </xf>
    <xf numFmtId="170" fontId="36" fillId="0" borderId="27" xfId="0" applyNumberFormat="1" applyFont="1" applyBorder="1" applyAlignment="1" applyProtection="1">
      <alignment vertical="center"/>
      <protection/>
    </xf>
    <xf numFmtId="165" fontId="36" fillId="0" borderId="27" xfId="0" applyNumberFormat="1" applyFont="1" applyBorder="1" applyAlignment="1" applyProtection="1">
      <alignment vertical="center"/>
      <protection/>
    </xf>
    <xf numFmtId="164" fontId="36" fillId="0" borderId="4" xfId="0" applyFont="1" applyBorder="1" applyAlignment="1">
      <alignment vertical="center"/>
    </xf>
    <xf numFmtId="164" fontId="36" fillId="0" borderId="27" xfId="0" applyFont="1" applyBorder="1" applyAlignment="1" applyProtection="1">
      <alignment horizontal="left" vertical="center"/>
      <protection/>
    </xf>
    <xf numFmtId="164" fontId="36" fillId="0" borderId="0" xfId="0" applyFont="1" applyBorder="1" applyAlignment="1" applyProtection="1">
      <alignment horizontal="center" vertical="center"/>
      <protection/>
    </xf>
    <xf numFmtId="164" fontId="0" fillId="0" borderId="22" xfId="0" applyFont="1" applyBorder="1" applyAlignment="1" applyProtection="1">
      <alignment vertical="center"/>
      <protection/>
    </xf>
    <xf numFmtId="164" fontId="0" fillId="0" borderId="23" xfId="0" applyFont="1" applyBorder="1" applyAlignment="1" applyProtection="1">
      <alignment vertical="center"/>
      <protection/>
    </xf>
    <xf numFmtId="164" fontId="0" fillId="0" borderId="24" xfId="0" applyFont="1" applyBorder="1" applyAlignment="1" applyProtection="1">
      <alignment vertical="center"/>
      <protection/>
    </xf>
    <xf numFmtId="164" fontId="0" fillId="0" borderId="0" xfId="0" applyAlignment="1" applyProtection="1">
      <alignment/>
      <protection/>
    </xf>
    <xf numFmtId="164" fontId="0" fillId="0" borderId="4" xfId="0" applyBorder="1" applyAlignment="1">
      <alignment/>
    </xf>
    <xf numFmtId="164" fontId="37" fillId="0" borderId="0" xfId="0" applyFont="1" applyAlignment="1" applyProtection="1">
      <alignment vertical="center" wrapText="1"/>
      <protection/>
    </xf>
    <xf numFmtId="164" fontId="38" fillId="0" borderId="0" xfId="0" applyFont="1" applyAlignment="1">
      <alignment horizontal="left" vertical="center"/>
    </xf>
    <xf numFmtId="164" fontId="22" fillId="0" borderId="0" xfId="0" applyFont="1" applyAlignment="1" applyProtection="1">
      <alignment horizontal="left"/>
      <protection/>
    </xf>
    <xf numFmtId="165" fontId="22" fillId="0" borderId="0" xfId="0" applyNumberFormat="1" applyFont="1" applyAlignment="1" applyProtection="1">
      <alignment/>
      <protection/>
    </xf>
    <xf numFmtId="164" fontId="30" fillId="0" borderId="22" xfId="0" applyFont="1" applyBorder="1" applyAlignment="1" applyProtection="1">
      <alignment/>
      <protection/>
    </xf>
    <xf numFmtId="164" fontId="30" fillId="0" borderId="23" xfId="0" applyFont="1" applyBorder="1" applyAlignment="1" applyProtection="1">
      <alignment/>
      <protection/>
    </xf>
    <xf numFmtId="168" fontId="30" fillId="0" borderId="23" xfId="0" applyNumberFormat="1" applyFont="1" applyBorder="1" applyAlignment="1" applyProtection="1">
      <alignment/>
      <protection/>
    </xf>
    <xf numFmtId="168" fontId="30" fillId="0" borderId="24" xfId="0" applyNumberFormat="1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EBEBE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2D2D2"/>
      <rgbColor rgb="00000080"/>
      <rgbColor rgb="00FF00FF"/>
      <rgbColor rgb="00FFFF00"/>
      <rgbColor rgb="0000FFFF"/>
      <rgbColor rgb="00800080"/>
      <rgbColor rgb="00960000"/>
      <rgbColor rgb="00008080"/>
      <rgbColor rgb="000000FF"/>
      <rgbColor rgb="0000CCFF"/>
      <rgbColor rgb="00CCFFFF"/>
      <rgbColor rgb="00CCFFCC"/>
      <rgbColor rgb="00FAE682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50505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M77"/>
  <sheetViews>
    <sheetView showGridLines="0" view="pageBreakPreview" zoomScaleSheetLayoutView="100" workbookViewId="0" topLeftCell="A1">
      <pane ySplit="1" topLeftCell="A85" activePane="bottomLeft" state="frozen"/>
      <selection pane="topLeft" activeCell="A1" sqref="A1"/>
      <selection pane="bottomLeft" activeCell="S2" sqref="S2"/>
    </sheetView>
  </sheetViews>
  <sheetFormatPr defaultColWidth="8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58" max="70" width="8.83203125" style="0" customWidth="1"/>
    <col min="71" max="91" width="9.33203125" style="0" hidden="1" customWidth="1"/>
    <col min="92" max="16384" width="8.83203125" style="0" customWidth="1"/>
  </cols>
  <sheetData>
    <row r="1" spans="1:74" ht="21" customHeight="1">
      <c r="A1" s="1" t="s">
        <v>0</v>
      </c>
      <c r="B1" s="2"/>
      <c r="C1" s="2"/>
      <c r="D1" s="3" t="s">
        <v>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1" t="s">
        <v>2</v>
      </c>
      <c r="BB1" s="1" t="s">
        <v>3</v>
      </c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T1" s="4" t="s">
        <v>4</v>
      </c>
      <c r="BU1" s="4" t="s">
        <v>4</v>
      </c>
      <c r="BV1" s="4" t="s">
        <v>5</v>
      </c>
    </row>
    <row r="2" spans="44:72" ht="36.75" customHeight="1"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S2" s="6" t="s">
        <v>6</v>
      </c>
      <c r="BT2" s="6" t="s">
        <v>7</v>
      </c>
    </row>
    <row r="3" spans="2:72" ht="6.7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ht="36.75" customHeight="1">
      <c r="B4" s="10"/>
      <c r="C4" s="11"/>
      <c r="D4" s="12" t="s">
        <v>9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3"/>
      <c r="AS4" s="14" t="s">
        <v>10</v>
      </c>
      <c r="BS4" s="6" t="s">
        <v>11</v>
      </c>
    </row>
    <row r="5" spans="2:71" ht="14.25" customHeight="1">
      <c r="B5" s="10"/>
      <c r="C5" s="11"/>
      <c r="D5" s="15" t="s">
        <v>12</v>
      </c>
      <c r="E5" s="11"/>
      <c r="F5" s="11"/>
      <c r="G5" s="11"/>
      <c r="H5" s="11"/>
      <c r="I5" s="11"/>
      <c r="J5" s="11"/>
      <c r="K5" s="16" t="s">
        <v>13</v>
      </c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1"/>
      <c r="AQ5" s="13"/>
      <c r="BS5" s="6" t="s">
        <v>6</v>
      </c>
    </row>
    <row r="6" spans="2:71" ht="36.75" customHeight="1">
      <c r="B6" s="10"/>
      <c r="C6" s="11"/>
      <c r="D6" s="17" t="s">
        <v>14</v>
      </c>
      <c r="E6" s="11"/>
      <c r="F6" s="11"/>
      <c r="G6" s="11"/>
      <c r="H6" s="11"/>
      <c r="I6" s="11"/>
      <c r="J6" s="11"/>
      <c r="K6" s="18" t="s">
        <v>15</v>
      </c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1"/>
      <c r="AQ6" s="13"/>
      <c r="BS6" s="6" t="s">
        <v>16</v>
      </c>
    </row>
    <row r="7" spans="2:71" ht="14.25" customHeight="1">
      <c r="B7" s="10"/>
      <c r="C7" s="11"/>
      <c r="D7" s="19" t="s">
        <v>17</v>
      </c>
      <c r="E7" s="11"/>
      <c r="F7" s="11"/>
      <c r="G7" s="11"/>
      <c r="H7" s="11"/>
      <c r="I7" s="11"/>
      <c r="J7" s="11"/>
      <c r="K7" s="16" t="s">
        <v>18</v>
      </c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9" t="s">
        <v>19</v>
      </c>
      <c r="AL7" s="11"/>
      <c r="AM7" s="11"/>
      <c r="AN7" s="16" t="s">
        <v>20</v>
      </c>
      <c r="AO7" s="11"/>
      <c r="AP7" s="11"/>
      <c r="AQ7" s="13"/>
      <c r="BS7" s="6" t="s">
        <v>21</v>
      </c>
    </row>
    <row r="8" spans="2:71" ht="14.25" customHeight="1">
      <c r="B8" s="10"/>
      <c r="C8" s="11"/>
      <c r="D8" s="19" t="s">
        <v>22</v>
      </c>
      <c r="E8" s="11"/>
      <c r="F8" s="11"/>
      <c r="G8" s="11"/>
      <c r="H8" s="11"/>
      <c r="I8" s="11"/>
      <c r="J8" s="11"/>
      <c r="K8" s="16" t="s">
        <v>23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9" t="s">
        <v>24</v>
      </c>
      <c r="AL8" s="11"/>
      <c r="AM8" s="11"/>
      <c r="AN8" s="16" t="s">
        <v>25</v>
      </c>
      <c r="AO8" s="11"/>
      <c r="AP8" s="11"/>
      <c r="AQ8" s="13"/>
      <c r="BS8" s="6" t="s">
        <v>26</v>
      </c>
    </row>
    <row r="9" spans="2:71" ht="29.25" customHeight="1">
      <c r="B9" s="10"/>
      <c r="C9" s="11"/>
      <c r="D9" s="15" t="s">
        <v>27</v>
      </c>
      <c r="E9" s="11"/>
      <c r="F9" s="11"/>
      <c r="G9" s="11"/>
      <c r="H9" s="11"/>
      <c r="I9" s="11"/>
      <c r="J9" s="11"/>
      <c r="K9" s="20" t="s">
        <v>28</v>
      </c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5" t="s">
        <v>29</v>
      </c>
      <c r="AL9" s="11"/>
      <c r="AM9" s="11"/>
      <c r="AN9" s="20" t="s">
        <v>30</v>
      </c>
      <c r="AO9" s="11"/>
      <c r="AP9" s="11"/>
      <c r="AQ9" s="13"/>
      <c r="BS9" s="6" t="s">
        <v>31</v>
      </c>
    </row>
    <row r="10" spans="2:71" ht="14.25" customHeight="1">
      <c r="B10" s="10"/>
      <c r="C10" s="11"/>
      <c r="D10" s="19" t="s">
        <v>32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9" t="s">
        <v>33</v>
      </c>
      <c r="AL10" s="11"/>
      <c r="AM10" s="11"/>
      <c r="AN10" s="16" t="s">
        <v>34</v>
      </c>
      <c r="AO10" s="11"/>
      <c r="AP10" s="11"/>
      <c r="AQ10" s="13"/>
      <c r="BS10" s="6" t="s">
        <v>16</v>
      </c>
    </row>
    <row r="11" spans="2:71" ht="18" customHeight="1">
      <c r="B11" s="10"/>
      <c r="C11" s="11"/>
      <c r="D11" s="11"/>
      <c r="E11" s="16" t="s">
        <v>35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9" t="s">
        <v>36</v>
      </c>
      <c r="AL11" s="11"/>
      <c r="AM11" s="11"/>
      <c r="AN11" s="16" t="s">
        <v>37</v>
      </c>
      <c r="AO11" s="11"/>
      <c r="AP11" s="11"/>
      <c r="AQ11" s="13"/>
      <c r="BS11" s="6" t="s">
        <v>16</v>
      </c>
    </row>
    <row r="12" spans="2:71" ht="6.7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3"/>
      <c r="BS12" s="6" t="s">
        <v>16</v>
      </c>
    </row>
    <row r="13" spans="2:71" ht="14.25" customHeight="1">
      <c r="B13" s="10"/>
      <c r="C13" s="11"/>
      <c r="D13" s="19" t="s">
        <v>38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9" t="s">
        <v>33</v>
      </c>
      <c r="AL13" s="11"/>
      <c r="AM13" s="11"/>
      <c r="AN13" s="16"/>
      <c r="AO13" s="11"/>
      <c r="AP13" s="11"/>
      <c r="AQ13" s="13"/>
      <c r="BS13" s="6" t="s">
        <v>16</v>
      </c>
    </row>
    <row r="14" spans="2:71" ht="15">
      <c r="B14" s="10"/>
      <c r="C14" s="11"/>
      <c r="D14" s="11"/>
      <c r="E14" s="16" t="s">
        <v>39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9" t="s">
        <v>36</v>
      </c>
      <c r="AL14" s="11"/>
      <c r="AM14" s="11"/>
      <c r="AN14" s="16"/>
      <c r="AO14" s="11"/>
      <c r="AP14" s="11"/>
      <c r="AQ14" s="13"/>
      <c r="BS14" s="6" t="s">
        <v>16</v>
      </c>
    </row>
    <row r="15" spans="2:71" ht="6.7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3"/>
      <c r="BS15" s="6" t="s">
        <v>4</v>
      </c>
    </row>
    <row r="16" spans="2:71" ht="14.25" customHeight="1">
      <c r="B16" s="10"/>
      <c r="C16" s="11"/>
      <c r="D16" s="19" t="s">
        <v>40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9" t="s">
        <v>33</v>
      </c>
      <c r="AL16" s="11"/>
      <c r="AM16" s="11"/>
      <c r="AN16" s="16" t="s">
        <v>41</v>
      </c>
      <c r="AO16" s="11"/>
      <c r="AP16" s="11"/>
      <c r="AQ16" s="13"/>
      <c r="BS16" s="6" t="s">
        <v>4</v>
      </c>
    </row>
    <row r="17" spans="2:71" ht="18" customHeight="1">
      <c r="B17" s="10"/>
      <c r="C17" s="11"/>
      <c r="D17" s="11"/>
      <c r="E17" s="16" t="s">
        <v>42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9" t="s">
        <v>36</v>
      </c>
      <c r="AL17" s="11"/>
      <c r="AM17" s="11"/>
      <c r="AN17" s="16" t="s">
        <v>37</v>
      </c>
      <c r="AO17" s="11"/>
      <c r="AP17" s="11"/>
      <c r="AQ17" s="13"/>
      <c r="BS17" s="6" t="s">
        <v>43</v>
      </c>
    </row>
    <row r="18" spans="2:71" ht="6.7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3"/>
      <c r="BS18" s="6" t="s">
        <v>6</v>
      </c>
    </row>
    <row r="19" spans="2:71" ht="14.25" customHeight="1">
      <c r="B19" s="10"/>
      <c r="C19" s="11"/>
      <c r="D19" s="19" t="s">
        <v>44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3"/>
      <c r="BS19" s="6" t="s">
        <v>6</v>
      </c>
    </row>
    <row r="20" spans="2:71" ht="22.5" customHeight="1">
      <c r="B20" s="10"/>
      <c r="C20" s="11"/>
      <c r="D20" s="1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11"/>
      <c r="AP20" s="11"/>
      <c r="AQ20" s="13"/>
      <c r="BS20" s="6" t="s">
        <v>4</v>
      </c>
    </row>
    <row r="21" spans="2:43" ht="6.7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3"/>
    </row>
    <row r="22" spans="2:43" ht="6.75" customHeight="1">
      <c r="B22" s="10"/>
      <c r="C22" s="1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11"/>
      <c r="AQ22" s="13"/>
    </row>
    <row r="23" spans="2:43" s="23" customFormat="1" ht="25.5" customHeight="1">
      <c r="B23" s="24"/>
      <c r="C23" s="25"/>
      <c r="D23" s="26" t="s">
        <v>45</v>
      </c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8">
        <f>ROUND(AG51,2)</f>
        <v>0</v>
      </c>
      <c r="AL23" s="28"/>
      <c r="AM23" s="28"/>
      <c r="AN23" s="28"/>
      <c r="AO23" s="28"/>
      <c r="AP23" s="25"/>
      <c r="AQ23" s="29"/>
    </row>
    <row r="24" spans="1:43" ht="6.75" customHeight="1">
      <c r="A24" s="23"/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9"/>
    </row>
    <row r="25" spans="1:43" ht="13.5">
      <c r="A25" s="23"/>
      <c r="B25" s="24"/>
      <c r="C25" s="25"/>
      <c r="D25" s="25"/>
      <c r="E25" s="25"/>
      <c r="F25" s="25"/>
      <c r="G25" s="25"/>
      <c r="H25" s="25"/>
      <c r="I25" s="25"/>
      <c r="J25" s="25"/>
      <c r="K25" s="25"/>
      <c r="L25" s="30" t="s">
        <v>46</v>
      </c>
      <c r="M25" s="30"/>
      <c r="N25" s="30"/>
      <c r="O25" s="30"/>
      <c r="P25" s="25"/>
      <c r="Q25" s="25"/>
      <c r="R25" s="25"/>
      <c r="S25" s="25"/>
      <c r="T25" s="25"/>
      <c r="U25" s="25"/>
      <c r="V25" s="25"/>
      <c r="W25" s="30" t="s">
        <v>47</v>
      </c>
      <c r="X25" s="30"/>
      <c r="Y25" s="30"/>
      <c r="Z25" s="30"/>
      <c r="AA25" s="30"/>
      <c r="AB25" s="30"/>
      <c r="AC25" s="30"/>
      <c r="AD25" s="30"/>
      <c r="AE25" s="30"/>
      <c r="AF25" s="25"/>
      <c r="AG25" s="25"/>
      <c r="AH25" s="25"/>
      <c r="AI25" s="25"/>
      <c r="AJ25" s="25"/>
      <c r="AK25" s="30" t="s">
        <v>48</v>
      </c>
      <c r="AL25" s="30"/>
      <c r="AM25" s="30"/>
      <c r="AN25" s="30"/>
      <c r="AO25" s="30"/>
      <c r="AP25" s="25"/>
      <c r="AQ25" s="29"/>
    </row>
    <row r="26" spans="2:43" s="31" customFormat="1" ht="14.25" customHeight="1">
      <c r="B26" s="32"/>
      <c r="C26" s="33"/>
      <c r="D26" s="34" t="s">
        <v>49</v>
      </c>
      <c r="E26" s="33"/>
      <c r="F26" s="34" t="s">
        <v>50</v>
      </c>
      <c r="G26" s="33"/>
      <c r="H26" s="33"/>
      <c r="I26" s="33"/>
      <c r="J26" s="33"/>
      <c r="K26" s="33"/>
      <c r="L26" s="35">
        <v>0.21</v>
      </c>
      <c r="M26" s="35"/>
      <c r="N26" s="35"/>
      <c r="O26" s="35"/>
      <c r="P26" s="33"/>
      <c r="Q26" s="33"/>
      <c r="R26" s="33"/>
      <c r="S26" s="33"/>
      <c r="T26" s="33"/>
      <c r="U26" s="33"/>
      <c r="V26" s="33"/>
      <c r="W26" s="36">
        <f>ROUND(AZ51,2)</f>
        <v>0</v>
      </c>
      <c r="X26" s="36"/>
      <c r="Y26" s="36"/>
      <c r="Z26" s="36"/>
      <c r="AA26" s="36"/>
      <c r="AB26" s="36"/>
      <c r="AC26" s="36"/>
      <c r="AD26" s="36"/>
      <c r="AE26" s="36"/>
      <c r="AF26" s="33"/>
      <c r="AG26" s="33"/>
      <c r="AH26" s="33"/>
      <c r="AI26" s="33"/>
      <c r="AJ26" s="33"/>
      <c r="AK26" s="36">
        <f>ROUND(AV51,2)</f>
        <v>0</v>
      </c>
      <c r="AL26" s="36"/>
      <c r="AM26" s="36"/>
      <c r="AN26" s="36"/>
      <c r="AO26" s="36"/>
      <c r="AP26" s="33"/>
      <c r="AQ26" s="37"/>
    </row>
    <row r="27" spans="1:43" ht="14.25" customHeight="1">
      <c r="A27" s="31"/>
      <c r="B27" s="32"/>
      <c r="C27" s="33"/>
      <c r="D27" s="33"/>
      <c r="E27" s="33"/>
      <c r="F27" s="34" t="s">
        <v>51</v>
      </c>
      <c r="G27" s="33"/>
      <c r="H27" s="33"/>
      <c r="I27" s="33"/>
      <c r="J27" s="33"/>
      <c r="K27" s="33"/>
      <c r="L27" s="35">
        <v>0.15</v>
      </c>
      <c r="M27" s="35"/>
      <c r="N27" s="35"/>
      <c r="O27" s="35"/>
      <c r="P27" s="33"/>
      <c r="Q27" s="33"/>
      <c r="R27" s="33"/>
      <c r="S27" s="33"/>
      <c r="T27" s="33"/>
      <c r="U27" s="33"/>
      <c r="V27" s="33"/>
      <c r="W27" s="36">
        <f>ROUND(BA51,2)</f>
        <v>0</v>
      </c>
      <c r="X27" s="36"/>
      <c r="Y27" s="36"/>
      <c r="Z27" s="36"/>
      <c r="AA27" s="36"/>
      <c r="AB27" s="36"/>
      <c r="AC27" s="36"/>
      <c r="AD27" s="36"/>
      <c r="AE27" s="36"/>
      <c r="AF27" s="33"/>
      <c r="AG27" s="33"/>
      <c r="AH27" s="33"/>
      <c r="AI27" s="33"/>
      <c r="AJ27" s="33"/>
      <c r="AK27" s="36">
        <f>ROUND(AW51,2)</f>
        <v>0</v>
      </c>
      <c r="AL27" s="36"/>
      <c r="AM27" s="36"/>
      <c r="AN27" s="36"/>
      <c r="AO27" s="36"/>
      <c r="AP27" s="33"/>
      <c r="AQ27" s="37"/>
    </row>
    <row r="28" spans="1:43" ht="14.25" customHeight="1" hidden="1">
      <c r="A28" s="31"/>
      <c r="B28" s="32"/>
      <c r="C28" s="33"/>
      <c r="D28" s="33"/>
      <c r="E28" s="33"/>
      <c r="F28" s="34" t="s">
        <v>52</v>
      </c>
      <c r="G28" s="33"/>
      <c r="H28" s="33"/>
      <c r="I28" s="33"/>
      <c r="J28" s="33"/>
      <c r="K28" s="33"/>
      <c r="L28" s="35">
        <v>0.21</v>
      </c>
      <c r="M28" s="35"/>
      <c r="N28" s="35"/>
      <c r="O28" s="35"/>
      <c r="P28" s="33"/>
      <c r="Q28" s="33"/>
      <c r="R28" s="33"/>
      <c r="S28" s="33"/>
      <c r="T28" s="33"/>
      <c r="U28" s="33"/>
      <c r="V28" s="33"/>
      <c r="W28" s="36">
        <f>ROUND(BB51,2)</f>
        <v>0</v>
      </c>
      <c r="X28" s="36"/>
      <c r="Y28" s="36"/>
      <c r="Z28" s="36"/>
      <c r="AA28" s="36"/>
      <c r="AB28" s="36"/>
      <c r="AC28" s="36"/>
      <c r="AD28" s="36"/>
      <c r="AE28" s="36"/>
      <c r="AF28" s="33"/>
      <c r="AG28" s="33"/>
      <c r="AH28" s="33"/>
      <c r="AI28" s="33"/>
      <c r="AJ28" s="33"/>
      <c r="AK28" s="36">
        <v>0</v>
      </c>
      <c r="AL28" s="36"/>
      <c r="AM28" s="36"/>
      <c r="AN28" s="36"/>
      <c r="AO28" s="36"/>
      <c r="AP28" s="33"/>
      <c r="AQ28" s="37"/>
    </row>
    <row r="29" spans="1:43" ht="14.25" customHeight="1" hidden="1">
      <c r="A29" s="31"/>
      <c r="B29" s="32"/>
      <c r="C29" s="33"/>
      <c r="D29" s="33"/>
      <c r="E29" s="33"/>
      <c r="F29" s="34" t="s">
        <v>53</v>
      </c>
      <c r="G29" s="33"/>
      <c r="H29" s="33"/>
      <c r="I29" s="33"/>
      <c r="J29" s="33"/>
      <c r="K29" s="33"/>
      <c r="L29" s="35">
        <v>0.15</v>
      </c>
      <c r="M29" s="35"/>
      <c r="N29" s="35"/>
      <c r="O29" s="35"/>
      <c r="P29" s="33"/>
      <c r="Q29" s="33"/>
      <c r="R29" s="33"/>
      <c r="S29" s="33"/>
      <c r="T29" s="33"/>
      <c r="U29" s="33"/>
      <c r="V29" s="33"/>
      <c r="W29" s="36">
        <f>ROUND(BC51,2)</f>
        <v>0</v>
      </c>
      <c r="X29" s="36"/>
      <c r="Y29" s="36"/>
      <c r="Z29" s="36"/>
      <c r="AA29" s="36"/>
      <c r="AB29" s="36"/>
      <c r="AC29" s="36"/>
      <c r="AD29" s="36"/>
      <c r="AE29" s="36"/>
      <c r="AF29" s="33"/>
      <c r="AG29" s="33"/>
      <c r="AH29" s="33"/>
      <c r="AI29" s="33"/>
      <c r="AJ29" s="33"/>
      <c r="AK29" s="36">
        <v>0</v>
      </c>
      <c r="AL29" s="36"/>
      <c r="AM29" s="36"/>
      <c r="AN29" s="36"/>
      <c r="AO29" s="36"/>
      <c r="AP29" s="33"/>
      <c r="AQ29" s="37"/>
    </row>
    <row r="30" spans="1:43" ht="14.25" customHeight="1" hidden="1">
      <c r="A30" s="31"/>
      <c r="B30" s="32"/>
      <c r="C30" s="33"/>
      <c r="D30" s="33"/>
      <c r="E30" s="33"/>
      <c r="F30" s="34" t="s">
        <v>54</v>
      </c>
      <c r="G30" s="33"/>
      <c r="H30" s="33"/>
      <c r="I30" s="33"/>
      <c r="J30" s="33"/>
      <c r="K30" s="33"/>
      <c r="L30" s="35">
        <v>0</v>
      </c>
      <c r="M30" s="35"/>
      <c r="N30" s="35"/>
      <c r="O30" s="35"/>
      <c r="P30" s="33"/>
      <c r="Q30" s="33"/>
      <c r="R30" s="33"/>
      <c r="S30" s="33"/>
      <c r="T30" s="33"/>
      <c r="U30" s="33"/>
      <c r="V30" s="33"/>
      <c r="W30" s="36">
        <f>ROUND(BD51,2)</f>
        <v>0</v>
      </c>
      <c r="X30" s="36"/>
      <c r="Y30" s="36"/>
      <c r="Z30" s="36"/>
      <c r="AA30" s="36"/>
      <c r="AB30" s="36"/>
      <c r="AC30" s="36"/>
      <c r="AD30" s="36"/>
      <c r="AE30" s="36"/>
      <c r="AF30" s="33"/>
      <c r="AG30" s="33"/>
      <c r="AH30" s="33"/>
      <c r="AI30" s="33"/>
      <c r="AJ30" s="33"/>
      <c r="AK30" s="36">
        <v>0</v>
      </c>
      <c r="AL30" s="36"/>
      <c r="AM30" s="36"/>
      <c r="AN30" s="36"/>
      <c r="AO30" s="36"/>
      <c r="AP30" s="33"/>
      <c r="AQ30" s="37"/>
    </row>
    <row r="31" spans="2:43" s="23" customFormat="1" ht="6.75" customHeight="1"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9"/>
    </row>
    <row r="32" spans="1:43" ht="25.5" customHeight="1">
      <c r="A32" s="23"/>
      <c r="B32" s="24"/>
      <c r="C32" s="38"/>
      <c r="D32" s="39" t="s">
        <v>55</v>
      </c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1" t="s">
        <v>56</v>
      </c>
      <c r="U32" s="40"/>
      <c r="V32" s="40"/>
      <c r="W32" s="40"/>
      <c r="X32" s="42" t="s">
        <v>57</v>
      </c>
      <c r="Y32" s="42"/>
      <c r="Z32" s="42"/>
      <c r="AA32" s="42"/>
      <c r="AB32" s="42"/>
      <c r="AC32" s="40"/>
      <c r="AD32" s="40"/>
      <c r="AE32" s="40"/>
      <c r="AF32" s="40"/>
      <c r="AG32" s="40"/>
      <c r="AH32" s="40"/>
      <c r="AI32" s="40"/>
      <c r="AJ32" s="40"/>
      <c r="AK32" s="43">
        <f>SUM(AK23:AK30)</f>
        <v>0</v>
      </c>
      <c r="AL32" s="43"/>
      <c r="AM32" s="43"/>
      <c r="AN32" s="43"/>
      <c r="AO32" s="43"/>
      <c r="AP32" s="38"/>
      <c r="AQ32" s="44"/>
    </row>
    <row r="33" spans="1:43" ht="6.75" customHeight="1">
      <c r="A33" s="23"/>
      <c r="B33" s="2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9"/>
    </row>
    <row r="34" spans="1:43" ht="6.75" customHeight="1">
      <c r="A34" s="23"/>
      <c r="B34" s="45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7"/>
    </row>
    <row r="38" spans="2:44" s="23" customFormat="1" ht="6.75" customHeight="1">
      <c r="B38" s="48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50"/>
    </row>
    <row r="39" spans="1:44" ht="36.75" customHeight="1">
      <c r="A39" s="23"/>
      <c r="B39" s="24"/>
      <c r="C39" s="51" t="s">
        <v>58</v>
      </c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0"/>
    </row>
    <row r="40" spans="1:44" ht="6.75" customHeight="1">
      <c r="A40" s="23"/>
      <c r="B40" s="24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0"/>
    </row>
    <row r="41" spans="2:44" s="53" customFormat="1" ht="14.25" customHeight="1">
      <c r="B41" s="54"/>
      <c r="C41" s="55" t="s">
        <v>12</v>
      </c>
      <c r="D41" s="56"/>
      <c r="E41" s="56"/>
      <c r="F41" s="56"/>
      <c r="G41" s="56"/>
      <c r="H41" s="56"/>
      <c r="I41" s="56"/>
      <c r="J41" s="56"/>
      <c r="K41" s="56"/>
      <c r="L41" s="56">
        <f aca="true" t="shared" si="0" ref="L41:L42">K5</f>
        <v>0</v>
      </c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7"/>
    </row>
    <row r="42" spans="2:44" s="58" customFormat="1" ht="36.75" customHeight="1">
      <c r="B42" s="59"/>
      <c r="C42" s="60" t="s">
        <v>14</v>
      </c>
      <c r="D42" s="61"/>
      <c r="E42" s="61"/>
      <c r="F42" s="61"/>
      <c r="G42" s="61"/>
      <c r="H42" s="61"/>
      <c r="I42" s="61"/>
      <c r="J42" s="61"/>
      <c r="K42" s="61"/>
      <c r="L42" s="62">
        <f t="shared" si="0"/>
        <v>0</v>
      </c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1"/>
      <c r="AQ42" s="61"/>
      <c r="AR42" s="63"/>
    </row>
    <row r="43" spans="2:44" s="23" customFormat="1" ht="6.75" customHeight="1">
      <c r="B43" s="24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0"/>
    </row>
    <row r="44" spans="1:44" ht="15">
      <c r="A44" s="23"/>
      <c r="B44" s="24"/>
      <c r="C44" s="55" t="s">
        <v>22</v>
      </c>
      <c r="D44" s="52"/>
      <c r="E44" s="52"/>
      <c r="F44" s="52"/>
      <c r="G44" s="52"/>
      <c r="H44" s="52"/>
      <c r="I44" s="52"/>
      <c r="J44" s="52"/>
      <c r="K44" s="52"/>
      <c r="L44" s="64">
        <f>IF(K8="","",K8)</f>
        <v>0</v>
      </c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5" t="s">
        <v>24</v>
      </c>
      <c r="AJ44" s="52"/>
      <c r="AK44" s="52"/>
      <c r="AL44" s="52"/>
      <c r="AM44" s="65">
        <f>IF(AN8="","",AN8)</f>
        <v>0</v>
      </c>
      <c r="AN44" s="65"/>
      <c r="AO44" s="52"/>
      <c r="AP44" s="52"/>
      <c r="AQ44" s="52"/>
      <c r="AR44" s="50"/>
    </row>
    <row r="45" spans="1:44" ht="6.75" customHeight="1">
      <c r="A45" s="23"/>
      <c r="B45" s="24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0"/>
    </row>
    <row r="46" spans="1:56" ht="15">
      <c r="A46" s="23"/>
      <c r="B46" s="24"/>
      <c r="C46" s="55" t="s">
        <v>32</v>
      </c>
      <c r="D46" s="52"/>
      <c r="E46" s="52"/>
      <c r="F46" s="52"/>
      <c r="G46" s="52"/>
      <c r="H46" s="52"/>
      <c r="I46" s="52"/>
      <c r="J46" s="52"/>
      <c r="K46" s="52"/>
      <c r="L46" s="56">
        <f>IF(E11="","",E11)</f>
        <v>0</v>
      </c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5" t="s">
        <v>40</v>
      </c>
      <c r="AJ46" s="52"/>
      <c r="AK46" s="52"/>
      <c r="AL46" s="52"/>
      <c r="AM46" s="66">
        <f>IF(E17="","",E17)</f>
        <v>0</v>
      </c>
      <c r="AN46" s="66"/>
      <c r="AO46" s="66"/>
      <c r="AP46" s="66"/>
      <c r="AQ46" s="52"/>
      <c r="AR46" s="50"/>
      <c r="AS46" s="67" t="s">
        <v>59</v>
      </c>
      <c r="AT46" s="67"/>
      <c r="AU46" s="68"/>
      <c r="AV46" s="68"/>
      <c r="AW46" s="68"/>
      <c r="AX46" s="68"/>
      <c r="AY46" s="68"/>
      <c r="AZ46" s="68"/>
      <c r="BA46" s="68"/>
      <c r="BB46" s="68"/>
      <c r="BC46" s="68"/>
      <c r="BD46" s="69"/>
    </row>
    <row r="47" spans="1:56" ht="15">
      <c r="A47" s="23"/>
      <c r="B47" s="24"/>
      <c r="C47" s="55" t="s">
        <v>38</v>
      </c>
      <c r="D47" s="52"/>
      <c r="E47" s="52"/>
      <c r="F47" s="52"/>
      <c r="G47" s="52"/>
      <c r="H47" s="52"/>
      <c r="I47" s="52"/>
      <c r="J47" s="52"/>
      <c r="K47" s="52"/>
      <c r="L47" s="56">
        <f>IF(E14="","",E14)</f>
        <v>0</v>
      </c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0"/>
      <c r="AS47" s="67"/>
      <c r="AT47" s="67"/>
      <c r="AU47" s="70"/>
      <c r="AV47" s="70"/>
      <c r="AW47" s="70"/>
      <c r="AX47" s="70"/>
      <c r="AY47" s="70"/>
      <c r="AZ47" s="70"/>
      <c r="BA47" s="70"/>
      <c r="BB47" s="70"/>
      <c r="BC47" s="70"/>
      <c r="BD47" s="71"/>
    </row>
    <row r="48" spans="1:56" ht="10.5" customHeight="1">
      <c r="A48" s="23"/>
      <c r="B48" s="24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0"/>
      <c r="AS48" s="67"/>
      <c r="AT48" s="67"/>
      <c r="AU48" s="25"/>
      <c r="AV48" s="25"/>
      <c r="AW48" s="25"/>
      <c r="AX48" s="25"/>
      <c r="AY48" s="25"/>
      <c r="AZ48" s="25"/>
      <c r="BA48" s="25"/>
      <c r="BB48" s="25"/>
      <c r="BC48" s="25"/>
      <c r="BD48" s="72"/>
    </row>
    <row r="49" spans="1:56" ht="29.25" customHeight="1">
      <c r="A49" s="23"/>
      <c r="B49" s="24"/>
      <c r="C49" s="73" t="s">
        <v>60</v>
      </c>
      <c r="D49" s="73"/>
      <c r="E49" s="73"/>
      <c r="F49" s="73"/>
      <c r="G49" s="73"/>
      <c r="H49" s="74"/>
      <c r="I49" s="75" t="s">
        <v>61</v>
      </c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6" t="s">
        <v>62</v>
      </c>
      <c r="AH49" s="76"/>
      <c r="AI49" s="76"/>
      <c r="AJ49" s="76"/>
      <c r="AK49" s="76"/>
      <c r="AL49" s="76"/>
      <c r="AM49" s="76"/>
      <c r="AN49" s="75" t="s">
        <v>63</v>
      </c>
      <c r="AO49" s="75"/>
      <c r="AP49" s="75"/>
      <c r="AQ49" s="77" t="s">
        <v>64</v>
      </c>
      <c r="AR49" s="50"/>
      <c r="AS49" s="78" t="s">
        <v>65</v>
      </c>
      <c r="AT49" s="79" t="s">
        <v>66</v>
      </c>
      <c r="AU49" s="79" t="s">
        <v>67</v>
      </c>
      <c r="AV49" s="79" t="s">
        <v>68</v>
      </c>
      <c r="AW49" s="79" t="s">
        <v>69</v>
      </c>
      <c r="AX49" s="79" t="s">
        <v>70</v>
      </c>
      <c r="AY49" s="79" t="s">
        <v>71</v>
      </c>
      <c r="AZ49" s="79" t="s">
        <v>72</v>
      </c>
      <c r="BA49" s="79" t="s">
        <v>73</v>
      </c>
      <c r="BB49" s="79" t="s">
        <v>74</v>
      </c>
      <c r="BC49" s="79" t="s">
        <v>75</v>
      </c>
      <c r="BD49" s="80" t="s">
        <v>76</v>
      </c>
    </row>
    <row r="50" spans="1:56" ht="10.5" customHeight="1">
      <c r="A50" s="23"/>
      <c r="B50" s="24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0"/>
      <c r="AS50" s="81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3"/>
    </row>
    <row r="51" spans="2:90" s="58" customFormat="1" ht="32.25" customHeight="1">
      <c r="B51" s="59"/>
      <c r="C51" s="84" t="s">
        <v>77</v>
      </c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6">
        <f>ROUND(AG52+SUM(AG53:AG55)+AG59+AG62+AG65+AG70+AG75,2)</f>
        <v>0</v>
      </c>
      <c r="AH51" s="86"/>
      <c r="AI51" s="86"/>
      <c r="AJ51" s="86"/>
      <c r="AK51" s="86"/>
      <c r="AL51" s="86"/>
      <c r="AM51" s="86"/>
      <c r="AN51" s="87">
        <f aca="true" t="shared" si="1" ref="AN51:AN75">SUM(AG51,AT51)</f>
        <v>0</v>
      </c>
      <c r="AO51" s="87"/>
      <c r="AP51" s="87"/>
      <c r="AQ51" s="88"/>
      <c r="AR51" s="63"/>
      <c r="AS51" s="89">
        <f>ROUND(AS52+SUM(AS53:AS55)+AS59+AS62+AS65+AS70+AS75,2)</f>
        <v>0</v>
      </c>
      <c r="AT51" s="90">
        <f aca="true" t="shared" si="2" ref="AT51:AT75">ROUND(SUM(AV51:AW51),2)</f>
        <v>0</v>
      </c>
      <c r="AU51" s="91">
        <f>ROUND(AU52+SUM(AU53:AU55)+AU59+AU62+AU65+AU70+AU75,5)</f>
        <v>5916.63967</v>
      </c>
      <c r="AV51" s="90">
        <f>ROUND(AZ51*L26,2)</f>
        <v>0</v>
      </c>
      <c r="AW51" s="90">
        <f>ROUND(BA51*L27,2)</f>
        <v>0</v>
      </c>
      <c r="AX51" s="90">
        <f>ROUND(BB51*L26,2)</f>
        <v>0</v>
      </c>
      <c r="AY51" s="90">
        <f>ROUND(BC51*L27,2)</f>
        <v>0</v>
      </c>
      <c r="AZ51" s="90">
        <f>ROUND(AZ52+SUM(AZ53:AZ55)+AZ59+AZ62+AZ65+AZ70+AZ75,2)</f>
        <v>0</v>
      </c>
      <c r="BA51" s="90">
        <f>ROUND(BA52+SUM(BA53:BA55)+BA59+BA62+BA65+BA70+BA75,2)</f>
        <v>0</v>
      </c>
      <c r="BB51" s="90">
        <f>ROUND(BB52+SUM(BB53:BB55)+BB59+BB62+BB65+BB70+BB75,2)</f>
        <v>0</v>
      </c>
      <c r="BC51" s="90">
        <f>ROUND(BC52+SUM(BC53:BC55)+BC59+BC62+BC65+BC70+BC75,2)</f>
        <v>0</v>
      </c>
      <c r="BD51" s="92">
        <f>ROUND(BD52+SUM(BD53:BD55)+BD59+BD62+BD65+BD70+BD75,2)</f>
        <v>0</v>
      </c>
      <c r="BS51" s="93" t="s">
        <v>78</v>
      </c>
      <c r="BT51" s="93" t="s">
        <v>79</v>
      </c>
      <c r="BU51" s="94" t="s">
        <v>80</v>
      </c>
      <c r="BV51" s="93" t="s">
        <v>81</v>
      </c>
      <c r="BW51" s="93" t="s">
        <v>5</v>
      </c>
      <c r="BX51" s="93" t="s">
        <v>82</v>
      </c>
      <c r="CL51" s="93" t="s">
        <v>18</v>
      </c>
    </row>
    <row r="52" spans="2:91" s="95" customFormat="1" ht="22.5" customHeight="1">
      <c r="B52" s="96"/>
      <c r="C52" s="97"/>
      <c r="D52" s="98" t="s">
        <v>83</v>
      </c>
      <c r="E52" s="98"/>
      <c r="F52" s="98"/>
      <c r="G52" s="98"/>
      <c r="H52" s="98"/>
      <c r="I52" s="99"/>
      <c r="J52" s="98" t="s">
        <v>84</v>
      </c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100">
        <f>'SO 001 - SO 001 VŠEOBECNÉ...'!J27</f>
        <v>0</v>
      </c>
      <c r="AH52" s="100"/>
      <c r="AI52" s="100"/>
      <c r="AJ52" s="100"/>
      <c r="AK52" s="100"/>
      <c r="AL52" s="100"/>
      <c r="AM52" s="100"/>
      <c r="AN52" s="100">
        <f t="shared" si="1"/>
        <v>0</v>
      </c>
      <c r="AO52" s="100"/>
      <c r="AP52" s="100"/>
      <c r="AQ52" s="101" t="s">
        <v>85</v>
      </c>
      <c r="AR52" s="102"/>
      <c r="AS52" s="103">
        <v>0</v>
      </c>
      <c r="AT52" s="104">
        <f t="shared" si="2"/>
        <v>0</v>
      </c>
      <c r="AU52" s="105">
        <f>'SO 001 - SO 001 VŠEOBECNÉ...'!P77</f>
        <v>0</v>
      </c>
      <c r="AV52" s="104">
        <f>'SO 001 - SO 001 VŠEOBECNÉ...'!J30</f>
        <v>0</v>
      </c>
      <c r="AW52" s="104">
        <f>'SO 001 - SO 001 VŠEOBECNÉ...'!J31</f>
        <v>0</v>
      </c>
      <c r="AX52" s="104">
        <f>'SO 001 - SO 001 VŠEOBECNÉ...'!J32</f>
        <v>0</v>
      </c>
      <c r="AY52" s="104">
        <f>'SO 001 - SO 001 VŠEOBECNÉ...'!J33</f>
        <v>0</v>
      </c>
      <c r="AZ52" s="104">
        <f>'SO 001 - SO 001 VŠEOBECNÉ...'!F30</f>
        <v>0</v>
      </c>
      <c r="BA52" s="104">
        <f>'SO 001 - SO 001 VŠEOBECNÉ...'!F31</f>
        <v>0</v>
      </c>
      <c r="BB52" s="104">
        <f>'SO 001 - SO 001 VŠEOBECNÉ...'!F32</f>
        <v>0</v>
      </c>
      <c r="BC52" s="104">
        <f>'SO 001 - SO 001 VŠEOBECNÉ...'!F33</f>
        <v>0</v>
      </c>
      <c r="BD52" s="106">
        <f>'SO 001 - SO 001 VŠEOBECNÉ...'!F34</f>
        <v>0</v>
      </c>
      <c r="BT52" s="107" t="s">
        <v>21</v>
      </c>
      <c r="BV52" s="107" t="s">
        <v>81</v>
      </c>
      <c r="BW52" s="107" t="s">
        <v>86</v>
      </c>
      <c r="BX52" s="107" t="s">
        <v>5</v>
      </c>
      <c r="CL52" s="107" t="s">
        <v>87</v>
      </c>
      <c r="CM52" s="107" t="s">
        <v>88</v>
      </c>
    </row>
    <row r="53" spans="2:91" s="95" customFormat="1" ht="22.5" customHeight="1">
      <c r="B53" s="96"/>
      <c r="C53" s="97"/>
      <c r="D53" s="98" t="s">
        <v>89</v>
      </c>
      <c r="E53" s="98"/>
      <c r="F53" s="98"/>
      <c r="G53" s="98"/>
      <c r="H53" s="98"/>
      <c r="I53" s="99"/>
      <c r="J53" s="98" t="s">
        <v>90</v>
      </c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100">
        <f>'SO 002 - SO 002 ZAŘÍZENÍ ...'!J27</f>
        <v>0</v>
      </c>
      <c r="AH53" s="100"/>
      <c r="AI53" s="100"/>
      <c r="AJ53" s="100"/>
      <c r="AK53" s="100"/>
      <c r="AL53" s="100"/>
      <c r="AM53" s="100"/>
      <c r="AN53" s="100">
        <f t="shared" si="1"/>
        <v>0</v>
      </c>
      <c r="AO53" s="100"/>
      <c r="AP53" s="100"/>
      <c r="AQ53" s="101" t="s">
        <v>91</v>
      </c>
      <c r="AR53" s="102"/>
      <c r="AS53" s="103">
        <v>0</v>
      </c>
      <c r="AT53" s="104">
        <f t="shared" si="2"/>
        <v>0</v>
      </c>
      <c r="AU53" s="105">
        <f>'SO 002 - SO 002 ZAŘÍZENÍ ...'!P78</f>
        <v>0</v>
      </c>
      <c r="AV53" s="104">
        <f>'SO 002 - SO 002 ZAŘÍZENÍ ...'!J30</f>
        <v>0</v>
      </c>
      <c r="AW53" s="104">
        <f>'SO 002 - SO 002 ZAŘÍZENÍ ...'!J31</f>
        <v>0</v>
      </c>
      <c r="AX53" s="104">
        <f>'SO 002 - SO 002 ZAŘÍZENÍ ...'!J32</f>
        <v>0</v>
      </c>
      <c r="AY53" s="104">
        <f>'SO 002 - SO 002 ZAŘÍZENÍ ...'!J33</f>
        <v>0</v>
      </c>
      <c r="AZ53" s="104">
        <f>'SO 002 - SO 002 ZAŘÍZENÍ ...'!F30</f>
        <v>0</v>
      </c>
      <c r="BA53" s="104">
        <f>'SO 002 - SO 002 ZAŘÍZENÍ ...'!F31</f>
        <v>0</v>
      </c>
      <c r="BB53" s="104">
        <f>'SO 002 - SO 002 ZAŘÍZENÍ ...'!F32</f>
        <v>0</v>
      </c>
      <c r="BC53" s="104">
        <f>'SO 002 - SO 002 ZAŘÍZENÍ ...'!F33</f>
        <v>0</v>
      </c>
      <c r="BD53" s="106">
        <f>'SO 002 - SO 002 ZAŘÍZENÍ ...'!F34</f>
        <v>0</v>
      </c>
      <c r="BT53" s="107" t="s">
        <v>21</v>
      </c>
      <c r="BV53" s="107" t="s">
        <v>81</v>
      </c>
      <c r="BW53" s="107" t="s">
        <v>92</v>
      </c>
      <c r="BX53" s="107" t="s">
        <v>5</v>
      </c>
      <c r="CL53" s="107" t="s">
        <v>93</v>
      </c>
      <c r="CM53" s="107" t="s">
        <v>88</v>
      </c>
    </row>
    <row r="54" spans="2:91" s="95" customFormat="1" ht="22.5" customHeight="1">
      <c r="B54" s="96"/>
      <c r="C54" s="97"/>
      <c r="D54" s="98" t="s">
        <v>94</v>
      </c>
      <c r="E54" s="98"/>
      <c r="F54" s="98"/>
      <c r="G54" s="98"/>
      <c r="H54" s="98"/>
      <c r="I54" s="99"/>
      <c r="J54" s="98" t="s">
        <v>95</v>
      </c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100">
        <f>'SO 003 - SO 003 KÁCENÍ ST...'!J27</f>
        <v>0</v>
      </c>
      <c r="AH54" s="100"/>
      <c r="AI54" s="100"/>
      <c r="AJ54" s="100"/>
      <c r="AK54" s="100"/>
      <c r="AL54" s="100"/>
      <c r="AM54" s="100"/>
      <c r="AN54" s="100">
        <f t="shared" si="1"/>
        <v>0</v>
      </c>
      <c r="AO54" s="100"/>
      <c r="AP54" s="100"/>
      <c r="AQ54" s="101" t="s">
        <v>85</v>
      </c>
      <c r="AR54" s="102"/>
      <c r="AS54" s="103">
        <v>0</v>
      </c>
      <c r="AT54" s="104">
        <f t="shared" si="2"/>
        <v>0</v>
      </c>
      <c r="AU54" s="105">
        <f>'SO 003 - SO 003 KÁCENÍ ST...'!P78</f>
        <v>3575.3637020000006</v>
      </c>
      <c r="AV54" s="104">
        <f>'SO 003 - SO 003 KÁCENÍ ST...'!J30</f>
        <v>0</v>
      </c>
      <c r="AW54" s="104">
        <f>'SO 003 - SO 003 KÁCENÍ ST...'!J31</f>
        <v>0</v>
      </c>
      <c r="AX54" s="104">
        <f>'SO 003 - SO 003 KÁCENÍ ST...'!J32</f>
        <v>0</v>
      </c>
      <c r="AY54" s="104">
        <f>'SO 003 - SO 003 KÁCENÍ ST...'!J33</f>
        <v>0</v>
      </c>
      <c r="AZ54" s="104">
        <f>'SO 003 - SO 003 KÁCENÍ ST...'!F30</f>
        <v>0</v>
      </c>
      <c r="BA54" s="104">
        <f>'SO 003 - SO 003 KÁCENÍ ST...'!F31</f>
        <v>0</v>
      </c>
      <c r="BB54" s="104">
        <f>'SO 003 - SO 003 KÁCENÍ ST...'!F32</f>
        <v>0</v>
      </c>
      <c r="BC54" s="104">
        <f>'SO 003 - SO 003 KÁCENÍ ST...'!F33</f>
        <v>0</v>
      </c>
      <c r="BD54" s="106">
        <f>'SO 003 - SO 003 KÁCENÍ ST...'!F34</f>
        <v>0</v>
      </c>
      <c r="BT54" s="107" t="s">
        <v>21</v>
      </c>
      <c r="BV54" s="107" t="s">
        <v>81</v>
      </c>
      <c r="BW54" s="107" t="s">
        <v>96</v>
      </c>
      <c r="BX54" s="107" t="s">
        <v>5</v>
      </c>
      <c r="CL54" s="107"/>
      <c r="CM54" s="107" t="s">
        <v>88</v>
      </c>
    </row>
    <row r="55" spans="1:91" ht="37.5" customHeight="1">
      <c r="A55" s="95"/>
      <c r="B55" s="96"/>
      <c r="C55" s="97"/>
      <c r="D55" s="98" t="s">
        <v>97</v>
      </c>
      <c r="E55" s="98"/>
      <c r="F55" s="98"/>
      <c r="G55" s="98"/>
      <c r="H55" s="98"/>
      <c r="I55" s="99"/>
      <c r="J55" s="98" t="s">
        <v>98</v>
      </c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108">
        <f>ROUND(SUM(AG56:AG58),2)</f>
        <v>0</v>
      </c>
      <c r="AH55" s="108"/>
      <c r="AI55" s="108"/>
      <c r="AJ55" s="108"/>
      <c r="AK55" s="108"/>
      <c r="AL55" s="108"/>
      <c r="AM55" s="108"/>
      <c r="AN55" s="100">
        <f t="shared" si="1"/>
        <v>0</v>
      </c>
      <c r="AO55" s="100"/>
      <c r="AP55" s="100"/>
      <c r="AQ55" s="101" t="s">
        <v>85</v>
      </c>
      <c r="AR55" s="102"/>
      <c r="AS55" s="103">
        <f>ROUND(SUM(AS56:AS58),2)</f>
        <v>0</v>
      </c>
      <c r="AT55" s="104">
        <f t="shared" si="2"/>
        <v>0</v>
      </c>
      <c r="AU55" s="105">
        <f>ROUND(SUM(AU56:AU58),5)</f>
        <v>827.80758</v>
      </c>
      <c r="AV55" s="104">
        <f>ROUND(AZ55*L26,2)</f>
        <v>0</v>
      </c>
      <c r="AW55" s="104">
        <f>ROUND(BA55*L27,2)</f>
        <v>0</v>
      </c>
      <c r="AX55" s="104">
        <f>ROUND(BB55*L26,2)</f>
        <v>0</v>
      </c>
      <c r="AY55" s="104">
        <f>ROUND(BC55*L27,2)</f>
        <v>0</v>
      </c>
      <c r="AZ55" s="104">
        <f>ROUND(SUM(AZ56:AZ58),2)</f>
        <v>0</v>
      </c>
      <c r="BA55" s="104">
        <f>ROUND(SUM(BA56:BA58),2)</f>
        <v>0</v>
      </c>
      <c r="BB55" s="104">
        <f>ROUND(SUM(BB56:BB58),2)</f>
        <v>0</v>
      </c>
      <c r="BC55" s="104">
        <f>ROUND(SUM(BC56:BC58),2)</f>
        <v>0</v>
      </c>
      <c r="BD55" s="106">
        <f>ROUND(SUM(BD56:BD58),2)</f>
        <v>0</v>
      </c>
      <c r="BS55" s="107" t="s">
        <v>78</v>
      </c>
      <c r="BT55" s="107" t="s">
        <v>21</v>
      </c>
      <c r="BU55" s="107" t="s">
        <v>80</v>
      </c>
      <c r="BV55" s="107" t="s">
        <v>81</v>
      </c>
      <c r="BW55" s="107" t="s">
        <v>99</v>
      </c>
      <c r="BX55" s="107" t="s">
        <v>5</v>
      </c>
      <c r="CL55" s="107" t="s">
        <v>18</v>
      </c>
      <c r="CM55" s="107" t="s">
        <v>79</v>
      </c>
    </row>
    <row r="56" spans="2:90" s="109" customFormat="1" ht="22.5" customHeight="1">
      <c r="B56" s="110"/>
      <c r="C56" s="111"/>
      <c r="D56" s="111"/>
      <c r="E56" s="112" t="s">
        <v>100</v>
      </c>
      <c r="F56" s="112"/>
      <c r="G56" s="112"/>
      <c r="H56" s="112"/>
      <c r="I56" s="112"/>
      <c r="J56" s="111"/>
      <c r="K56" s="112" t="s">
        <v>101</v>
      </c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3">
        <f>'101.1 - 101.1 KOMUNIKACE'!J29</f>
        <v>0</v>
      </c>
      <c r="AH56" s="113"/>
      <c r="AI56" s="113"/>
      <c r="AJ56" s="113"/>
      <c r="AK56" s="113"/>
      <c r="AL56" s="113"/>
      <c r="AM56" s="113"/>
      <c r="AN56" s="113">
        <f t="shared" si="1"/>
        <v>0</v>
      </c>
      <c r="AO56" s="113"/>
      <c r="AP56" s="113"/>
      <c r="AQ56" s="114" t="s">
        <v>102</v>
      </c>
      <c r="AR56" s="115"/>
      <c r="AS56" s="116">
        <v>0</v>
      </c>
      <c r="AT56" s="117">
        <f t="shared" si="2"/>
        <v>0</v>
      </c>
      <c r="AU56" s="118">
        <f>'101.1 - 101.1 KOMUNIKACE'!P87</f>
        <v>821.116799</v>
      </c>
      <c r="AV56" s="117">
        <f>'101.1 - 101.1 KOMUNIKACE'!J32</f>
        <v>0</v>
      </c>
      <c r="AW56" s="117">
        <f>'101.1 - 101.1 KOMUNIKACE'!J33</f>
        <v>0</v>
      </c>
      <c r="AX56" s="117">
        <f>'101.1 - 101.1 KOMUNIKACE'!J34</f>
        <v>0</v>
      </c>
      <c r="AY56" s="117">
        <f>'101.1 - 101.1 KOMUNIKACE'!J35</f>
        <v>0</v>
      </c>
      <c r="AZ56" s="117">
        <f>'101.1 - 101.1 KOMUNIKACE'!F32</f>
        <v>0</v>
      </c>
      <c r="BA56" s="117">
        <f>'101.1 - 101.1 KOMUNIKACE'!F33</f>
        <v>0</v>
      </c>
      <c r="BB56" s="117">
        <f>'101.1 - 101.1 KOMUNIKACE'!F34</f>
        <v>0</v>
      </c>
      <c r="BC56" s="117">
        <f>'101.1 - 101.1 KOMUNIKACE'!F35</f>
        <v>0</v>
      </c>
      <c r="BD56" s="119">
        <f>'101.1 - 101.1 KOMUNIKACE'!F36</f>
        <v>0</v>
      </c>
      <c r="BT56" s="120" t="s">
        <v>88</v>
      </c>
      <c r="BV56" s="120" t="s">
        <v>81</v>
      </c>
      <c r="BW56" s="120" t="s">
        <v>103</v>
      </c>
      <c r="BX56" s="120" t="s">
        <v>99</v>
      </c>
      <c r="CL56" s="120"/>
    </row>
    <row r="57" spans="2:90" s="109" customFormat="1" ht="22.5" customHeight="1">
      <c r="B57" s="110"/>
      <c r="C57" s="111"/>
      <c r="D57" s="111"/>
      <c r="E57" s="112" t="s">
        <v>104</v>
      </c>
      <c r="F57" s="112"/>
      <c r="G57" s="112"/>
      <c r="H57" s="112"/>
      <c r="I57" s="112"/>
      <c r="J57" s="111"/>
      <c r="K57" s="112" t="s">
        <v>105</v>
      </c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3">
        <f>'101.2 - 101.2 VÝMĚNA AKTI...'!J29</f>
        <v>0</v>
      </c>
      <c r="AH57" s="113"/>
      <c r="AI57" s="113"/>
      <c r="AJ57" s="113"/>
      <c r="AK57" s="113"/>
      <c r="AL57" s="113"/>
      <c r="AM57" s="113"/>
      <c r="AN57" s="113">
        <f t="shared" si="1"/>
        <v>0</v>
      </c>
      <c r="AO57" s="113"/>
      <c r="AP57" s="113"/>
      <c r="AQ57" s="114" t="s">
        <v>102</v>
      </c>
      <c r="AR57" s="115"/>
      <c r="AS57" s="116">
        <v>0</v>
      </c>
      <c r="AT57" s="117">
        <f t="shared" si="2"/>
        <v>0</v>
      </c>
      <c r="AU57" s="118">
        <f>'101.2 - 101.2 VÝMĚNA AKTI...'!P83</f>
        <v>5.9032800000000005</v>
      </c>
      <c r="AV57" s="117">
        <f>'101.2 - 101.2 VÝMĚNA AKTI...'!J32</f>
        <v>0</v>
      </c>
      <c r="AW57" s="117">
        <f>'101.2 - 101.2 VÝMĚNA AKTI...'!J33</f>
        <v>0</v>
      </c>
      <c r="AX57" s="117">
        <f>'101.2 - 101.2 VÝMĚNA AKTI...'!J34</f>
        <v>0</v>
      </c>
      <c r="AY57" s="117">
        <f>'101.2 - 101.2 VÝMĚNA AKTI...'!J35</f>
        <v>0</v>
      </c>
      <c r="AZ57" s="117">
        <f>'101.2 - 101.2 VÝMĚNA AKTI...'!F32</f>
        <v>0</v>
      </c>
      <c r="BA57" s="117">
        <f>'101.2 - 101.2 VÝMĚNA AKTI...'!F33</f>
        <v>0</v>
      </c>
      <c r="BB57" s="117">
        <f>'101.2 - 101.2 VÝMĚNA AKTI...'!F34</f>
        <v>0</v>
      </c>
      <c r="BC57" s="117">
        <f>'101.2 - 101.2 VÝMĚNA AKTI...'!F35</f>
        <v>0</v>
      </c>
      <c r="BD57" s="119">
        <f>'101.2 - 101.2 VÝMĚNA AKTI...'!F36</f>
        <v>0</v>
      </c>
      <c r="BT57" s="120" t="s">
        <v>88</v>
      </c>
      <c r="BV57" s="120" t="s">
        <v>81</v>
      </c>
      <c r="BW57" s="120" t="s">
        <v>106</v>
      </c>
      <c r="BX57" s="120" t="s">
        <v>99</v>
      </c>
      <c r="CL57" s="120"/>
    </row>
    <row r="58" spans="2:90" s="109" customFormat="1" ht="22.5" customHeight="1">
      <c r="B58" s="110"/>
      <c r="C58" s="111"/>
      <c r="D58" s="111"/>
      <c r="E58" s="112" t="s">
        <v>107</v>
      </c>
      <c r="F58" s="112"/>
      <c r="G58" s="112"/>
      <c r="H58" s="112"/>
      <c r="I58" s="112"/>
      <c r="J58" s="111"/>
      <c r="K58" s="112" t="s">
        <v>108</v>
      </c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3">
        <f>'201.1 - 201.1 MOST EV. Č ...'!J29</f>
        <v>0</v>
      </c>
      <c r="AH58" s="113"/>
      <c r="AI58" s="113"/>
      <c r="AJ58" s="113"/>
      <c r="AK58" s="113"/>
      <c r="AL58" s="113"/>
      <c r="AM58" s="113"/>
      <c r="AN58" s="113">
        <f t="shared" si="1"/>
        <v>0</v>
      </c>
      <c r="AO58" s="113"/>
      <c r="AP58" s="113"/>
      <c r="AQ58" s="114" t="s">
        <v>102</v>
      </c>
      <c r="AR58" s="115"/>
      <c r="AS58" s="116">
        <v>0</v>
      </c>
      <c r="AT58" s="117">
        <f t="shared" si="2"/>
        <v>0</v>
      </c>
      <c r="AU58" s="118">
        <f>'201.1 - 201.1 MOST EV. Č ...'!P83</f>
        <v>0.7875</v>
      </c>
      <c r="AV58" s="117">
        <f>'201.1 - 201.1 MOST EV. Č ...'!J32</f>
        <v>0</v>
      </c>
      <c r="AW58" s="117">
        <f>'201.1 - 201.1 MOST EV. Č ...'!J33</f>
        <v>0</v>
      </c>
      <c r="AX58" s="117">
        <f>'201.1 - 201.1 MOST EV. Č ...'!J34</f>
        <v>0</v>
      </c>
      <c r="AY58" s="117">
        <f>'201.1 - 201.1 MOST EV. Č ...'!J35</f>
        <v>0</v>
      </c>
      <c r="AZ58" s="117">
        <f>'201.1 - 201.1 MOST EV. Č ...'!F32</f>
        <v>0</v>
      </c>
      <c r="BA58" s="117">
        <f>'201.1 - 201.1 MOST EV. Č ...'!F33</f>
        <v>0</v>
      </c>
      <c r="BB58" s="117">
        <f>'201.1 - 201.1 MOST EV. Č ...'!F34</f>
        <v>0</v>
      </c>
      <c r="BC58" s="117">
        <f>'201.1 - 201.1 MOST EV. Č ...'!F35</f>
        <v>0</v>
      </c>
      <c r="BD58" s="119">
        <f>'201.1 - 201.1 MOST EV. Č ...'!F36</f>
        <v>0</v>
      </c>
      <c r="BT58" s="120" t="s">
        <v>88</v>
      </c>
      <c r="BV58" s="120" t="s">
        <v>81</v>
      </c>
      <c r="BW58" s="120" t="s">
        <v>109</v>
      </c>
      <c r="BX58" s="120" t="s">
        <v>99</v>
      </c>
      <c r="CL58" s="120"/>
    </row>
    <row r="59" spans="2:91" s="95" customFormat="1" ht="37.5" customHeight="1">
      <c r="B59" s="96"/>
      <c r="C59" s="97"/>
      <c r="D59" s="98" t="s">
        <v>110</v>
      </c>
      <c r="E59" s="98"/>
      <c r="F59" s="98"/>
      <c r="G59" s="98"/>
      <c r="H59" s="98"/>
      <c r="I59" s="99"/>
      <c r="J59" s="98" t="s">
        <v>111</v>
      </c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108">
        <f>ROUND(SUM(AG60:AG61),2)</f>
        <v>0</v>
      </c>
      <c r="AH59" s="108"/>
      <c r="AI59" s="108"/>
      <c r="AJ59" s="108"/>
      <c r="AK59" s="108"/>
      <c r="AL59" s="108"/>
      <c r="AM59" s="108"/>
      <c r="AN59" s="100">
        <f t="shared" si="1"/>
        <v>0</v>
      </c>
      <c r="AO59" s="100"/>
      <c r="AP59" s="100"/>
      <c r="AQ59" s="101" t="s">
        <v>85</v>
      </c>
      <c r="AR59" s="102"/>
      <c r="AS59" s="103">
        <f>ROUND(SUM(AS60:AS61),2)</f>
        <v>0</v>
      </c>
      <c r="AT59" s="104">
        <f t="shared" si="2"/>
        <v>0</v>
      </c>
      <c r="AU59" s="105">
        <f>ROUND(SUM(AU60:AU61),5)</f>
        <v>175.9868</v>
      </c>
      <c r="AV59" s="104">
        <f>ROUND(AZ59*L26,2)</f>
        <v>0</v>
      </c>
      <c r="AW59" s="104">
        <f>ROUND(BA59*L27,2)</f>
        <v>0</v>
      </c>
      <c r="AX59" s="104">
        <f>ROUND(BB59*L26,2)</f>
        <v>0</v>
      </c>
      <c r="AY59" s="104">
        <f>ROUND(BC59*L27,2)</f>
        <v>0</v>
      </c>
      <c r="AZ59" s="104">
        <f>ROUND(SUM(AZ60:AZ61),2)</f>
        <v>0</v>
      </c>
      <c r="BA59" s="104">
        <f>ROUND(SUM(BA60:BA61),2)</f>
        <v>0</v>
      </c>
      <c r="BB59" s="104">
        <f>ROUND(SUM(BB60:BB61),2)</f>
        <v>0</v>
      </c>
      <c r="BC59" s="104">
        <f>ROUND(SUM(BC60:BC61),2)</f>
        <v>0</v>
      </c>
      <c r="BD59" s="106">
        <f>ROUND(SUM(BD60:BD61),2)</f>
        <v>0</v>
      </c>
      <c r="BS59" s="107" t="s">
        <v>78</v>
      </c>
      <c r="BT59" s="107" t="s">
        <v>21</v>
      </c>
      <c r="BU59" s="107" t="s">
        <v>80</v>
      </c>
      <c r="BV59" s="107" t="s">
        <v>81</v>
      </c>
      <c r="BW59" s="107" t="s">
        <v>112</v>
      </c>
      <c r="BX59" s="107" t="s">
        <v>5</v>
      </c>
      <c r="CL59" s="107" t="s">
        <v>18</v>
      </c>
      <c r="CM59" s="107" t="s">
        <v>79</v>
      </c>
    </row>
    <row r="60" spans="2:90" s="109" customFormat="1" ht="22.5" customHeight="1">
      <c r="B60" s="110"/>
      <c r="C60" s="111"/>
      <c r="D60" s="111"/>
      <c r="E60" s="112" t="s">
        <v>113</v>
      </c>
      <c r="F60" s="112"/>
      <c r="G60" s="112"/>
      <c r="H60" s="112"/>
      <c r="I60" s="112"/>
      <c r="J60" s="111"/>
      <c r="K60" s="112" t="s">
        <v>114</v>
      </c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3">
        <f>'102.1 - 102.1 KOMUNIKACE'!J29</f>
        <v>0</v>
      </c>
      <c r="AH60" s="113"/>
      <c r="AI60" s="113"/>
      <c r="AJ60" s="113"/>
      <c r="AK60" s="113"/>
      <c r="AL60" s="113"/>
      <c r="AM60" s="113"/>
      <c r="AN60" s="113">
        <f t="shared" si="1"/>
        <v>0</v>
      </c>
      <c r="AO60" s="113"/>
      <c r="AP60" s="113"/>
      <c r="AQ60" s="114" t="s">
        <v>102</v>
      </c>
      <c r="AR60" s="115"/>
      <c r="AS60" s="116">
        <v>0</v>
      </c>
      <c r="AT60" s="117">
        <f t="shared" si="2"/>
        <v>0</v>
      </c>
      <c r="AU60" s="118">
        <f>'102.1 - 102.1 KOMUNIKACE'!P85</f>
        <v>171.83960000000002</v>
      </c>
      <c r="AV60" s="117">
        <f>'102.1 - 102.1 KOMUNIKACE'!J32</f>
        <v>0</v>
      </c>
      <c r="AW60" s="117">
        <f>'102.1 - 102.1 KOMUNIKACE'!J33</f>
        <v>0</v>
      </c>
      <c r="AX60" s="117">
        <f>'102.1 - 102.1 KOMUNIKACE'!J34</f>
        <v>0</v>
      </c>
      <c r="AY60" s="117">
        <f>'102.1 - 102.1 KOMUNIKACE'!J35</f>
        <v>0</v>
      </c>
      <c r="AZ60" s="117">
        <f>'102.1 - 102.1 KOMUNIKACE'!F32</f>
        <v>0</v>
      </c>
      <c r="BA60" s="117">
        <f>'102.1 - 102.1 KOMUNIKACE'!F33</f>
        <v>0</v>
      </c>
      <c r="BB60" s="117">
        <f>'102.1 - 102.1 KOMUNIKACE'!F34</f>
        <v>0</v>
      </c>
      <c r="BC60" s="117">
        <f>'102.1 - 102.1 KOMUNIKACE'!F35</f>
        <v>0</v>
      </c>
      <c r="BD60" s="119">
        <f>'102.1 - 102.1 KOMUNIKACE'!F36</f>
        <v>0</v>
      </c>
      <c r="BT60" s="120" t="s">
        <v>88</v>
      </c>
      <c r="BV60" s="120" t="s">
        <v>81</v>
      </c>
      <c r="BW60" s="120" t="s">
        <v>115</v>
      </c>
      <c r="BX60" s="120" t="s">
        <v>112</v>
      </c>
      <c r="CL60" s="120"/>
    </row>
    <row r="61" spans="2:90" s="109" customFormat="1" ht="22.5" customHeight="1">
      <c r="B61" s="110"/>
      <c r="C61" s="111"/>
      <c r="D61" s="111"/>
      <c r="E61" s="112" t="s">
        <v>116</v>
      </c>
      <c r="F61" s="112"/>
      <c r="G61" s="112"/>
      <c r="H61" s="112"/>
      <c r="I61" s="112"/>
      <c r="J61" s="111"/>
      <c r="K61" s="112" t="s">
        <v>117</v>
      </c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3">
        <f>'102.2 - 102.2 VÝMĚNA AKTI...'!J29</f>
        <v>0</v>
      </c>
      <c r="AH61" s="113"/>
      <c r="AI61" s="113"/>
      <c r="AJ61" s="113"/>
      <c r="AK61" s="113"/>
      <c r="AL61" s="113"/>
      <c r="AM61" s="113"/>
      <c r="AN61" s="113">
        <f t="shared" si="1"/>
        <v>0</v>
      </c>
      <c r="AO61" s="113"/>
      <c r="AP61" s="113"/>
      <c r="AQ61" s="114" t="s">
        <v>102</v>
      </c>
      <c r="AR61" s="115"/>
      <c r="AS61" s="116">
        <v>0</v>
      </c>
      <c r="AT61" s="117">
        <f t="shared" si="2"/>
        <v>0</v>
      </c>
      <c r="AU61" s="118">
        <f>'102.2 - 102.2 VÝMĚNA AKTI...'!P83</f>
        <v>4.147200000000001</v>
      </c>
      <c r="AV61" s="117">
        <f>'102.2 - 102.2 VÝMĚNA AKTI...'!J32</f>
        <v>0</v>
      </c>
      <c r="AW61" s="117">
        <f>'102.2 - 102.2 VÝMĚNA AKTI...'!J33</f>
        <v>0</v>
      </c>
      <c r="AX61" s="117">
        <f>'102.2 - 102.2 VÝMĚNA AKTI...'!J34</f>
        <v>0</v>
      </c>
      <c r="AY61" s="117">
        <f>'102.2 - 102.2 VÝMĚNA AKTI...'!J35</f>
        <v>0</v>
      </c>
      <c r="AZ61" s="117">
        <f>'102.2 - 102.2 VÝMĚNA AKTI...'!F32</f>
        <v>0</v>
      </c>
      <c r="BA61" s="117">
        <f>'102.2 - 102.2 VÝMĚNA AKTI...'!F33</f>
        <v>0</v>
      </c>
      <c r="BB61" s="117">
        <f>'102.2 - 102.2 VÝMĚNA AKTI...'!F34</f>
        <v>0</v>
      </c>
      <c r="BC61" s="117">
        <f>'102.2 - 102.2 VÝMĚNA AKTI...'!F35</f>
        <v>0</v>
      </c>
      <c r="BD61" s="119">
        <f>'102.2 - 102.2 VÝMĚNA AKTI...'!F36</f>
        <v>0</v>
      </c>
      <c r="BT61" s="120" t="s">
        <v>88</v>
      </c>
      <c r="BV61" s="120" t="s">
        <v>81</v>
      </c>
      <c r="BW61" s="120" t="s">
        <v>118</v>
      </c>
      <c r="BX61" s="120" t="s">
        <v>112</v>
      </c>
      <c r="CL61" s="120"/>
    </row>
    <row r="62" spans="2:91" s="95" customFormat="1" ht="37.5" customHeight="1">
      <c r="B62" s="96"/>
      <c r="C62" s="97"/>
      <c r="D62" s="98" t="s">
        <v>119</v>
      </c>
      <c r="E62" s="98"/>
      <c r="F62" s="98"/>
      <c r="G62" s="98"/>
      <c r="H62" s="98"/>
      <c r="I62" s="99"/>
      <c r="J62" s="98" t="s">
        <v>120</v>
      </c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108">
        <f>ROUND(SUM(AG63:AG64),2)</f>
        <v>0</v>
      </c>
      <c r="AH62" s="108"/>
      <c r="AI62" s="108"/>
      <c r="AJ62" s="108"/>
      <c r="AK62" s="108"/>
      <c r="AL62" s="108"/>
      <c r="AM62" s="108"/>
      <c r="AN62" s="100">
        <f t="shared" si="1"/>
        <v>0</v>
      </c>
      <c r="AO62" s="100"/>
      <c r="AP62" s="100"/>
      <c r="AQ62" s="101" t="s">
        <v>85</v>
      </c>
      <c r="AR62" s="102"/>
      <c r="AS62" s="103">
        <f>ROUND(SUM(AS63:AS64),2)</f>
        <v>0</v>
      </c>
      <c r="AT62" s="104">
        <f t="shared" si="2"/>
        <v>0</v>
      </c>
      <c r="AU62" s="105">
        <f>ROUND(SUM(AU63:AU64),5)</f>
        <v>126.21691</v>
      </c>
      <c r="AV62" s="104">
        <f>ROUND(AZ62*L26,2)</f>
        <v>0</v>
      </c>
      <c r="AW62" s="104">
        <f>ROUND(BA62*L27,2)</f>
        <v>0</v>
      </c>
      <c r="AX62" s="104">
        <f>ROUND(BB62*L26,2)</f>
        <v>0</v>
      </c>
      <c r="AY62" s="104">
        <f>ROUND(BC62*L27,2)</f>
        <v>0</v>
      </c>
      <c r="AZ62" s="104">
        <f>ROUND(SUM(AZ63:AZ64),2)</f>
        <v>0</v>
      </c>
      <c r="BA62" s="104">
        <f>ROUND(SUM(BA63:BA64),2)</f>
        <v>0</v>
      </c>
      <c r="BB62" s="104">
        <f>ROUND(SUM(BB63:BB64),2)</f>
        <v>0</v>
      </c>
      <c r="BC62" s="104">
        <f>ROUND(SUM(BC63:BC64),2)</f>
        <v>0</v>
      </c>
      <c r="BD62" s="106">
        <f>ROUND(SUM(BD63:BD64),2)</f>
        <v>0</v>
      </c>
      <c r="BS62" s="107" t="s">
        <v>78</v>
      </c>
      <c r="BT62" s="107" t="s">
        <v>21</v>
      </c>
      <c r="BU62" s="107" t="s">
        <v>80</v>
      </c>
      <c r="BV62" s="107" t="s">
        <v>81</v>
      </c>
      <c r="BW62" s="107" t="s">
        <v>121</v>
      </c>
      <c r="BX62" s="107" t="s">
        <v>5</v>
      </c>
      <c r="CL62" s="107" t="s">
        <v>18</v>
      </c>
      <c r="CM62" s="107" t="s">
        <v>79</v>
      </c>
    </row>
    <row r="63" spans="2:90" s="109" customFormat="1" ht="22.5" customHeight="1">
      <c r="B63" s="110"/>
      <c r="C63" s="111"/>
      <c r="D63" s="111"/>
      <c r="E63" s="112" t="s">
        <v>122</v>
      </c>
      <c r="F63" s="112"/>
      <c r="G63" s="112"/>
      <c r="H63" s="112"/>
      <c r="I63" s="112"/>
      <c r="J63" s="111"/>
      <c r="K63" s="112" t="s">
        <v>123</v>
      </c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3">
        <f>'103.1 - 103.1 KOMUNIKACE'!J29</f>
        <v>0</v>
      </c>
      <c r="AH63" s="113"/>
      <c r="AI63" s="113"/>
      <c r="AJ63" s="113"/>
      <c r="AK63" s="113"/>
      <c r="AL63" s="113"/>
      <c r="AM63" s="113"/>
      <c r="AN63" s="113">
        <f t="shared" si="1"/>
        <v>0</v>
      </c>
      <c r="AO63" s="113"/>
      <c r="AP63" s="113"/>
      <c r="AQ63" s="114" t="s">
        <v>102</v>
      </c>
      <c r="AR63" s="115"/>
      <c r="AS63" s="116">
        <v>0</v>
      </c>
      <c r="AT63" s="117">
        <f t="shared" si="2"/>
        <v>0</v>
      </c>
      <c r="AU63" s="118">
        <f>'103.1 - 103.1 KOMUNIKACE'!P85</f>
        <v>116.96994600000001</v>
      </c>
      <c r="AV63" s="117">
        <f>'103.1 - 103.1 KOMUNIKACE'!J32</f>
        <v>0</v>
      </c>
      <c r="AW63" s="117">
        <f>'103.1 - 103.1 KOMUNIKACE'!J33</f>
        <v>0</v>
      </c>
      <c r="AX63" s="117">
        <f>'103.1 - 103.1 KOMUNIKACE'!J34</f>
        <v>0</v>
      </c>
      <c r="AY63" s="117">
        <f>'103.1 - 103.1 KOMUNIKACE'!J35</f>
        <v>0</v>
      </c>
      <c r="AZ63" s="117">
        <f>'103.1 - 103.1 KOMUNIKACE'!F32</f>
        <v>0</v>
      </c>
      <c r="BA63" s="117">
        <f>'103.1 - 103.1 KOMUNIKACE'!F33</f>
        <v>0</v>
      </c>
      <c r="BB63" s="117">
        <f>'103.1 - 103.1 KOMUNIKACE'!F34</f>
        <v>0</v>
      </c>
      <c r="BC63" s="117">
        <f>'103.1 - 103.1 KOMUNIKACE'!F35</f>
        <v>0</v>
      </c>
      <c r="BD63" s="119">
        <f>'103.1 - 103.1 KOMUNIKACE'!F36</f>
        <v>0</v>
      </c>
      <c r="BT63" s="120" t="s">
        <v>88</v>
      </c>
      <c r="BV63" s="120" t="s">
        <v>81</v>
      </c>
      <c r="BW63" s="120" t="s">
        <v>124</v>
      </c>
      <c r="BX63" s="120" t="s">
        <v>121</v>
      </c>
      <c r="CL63" s="120"/>
    </row>
    <row r="64" spans="2:90" s="109" customFormat="1" ht="22.5" customHeight="1">
      <c r="B64" s="110"/>
      <c r="C64" s="111"/>
      <c r="D64" s="111"/>
      <c r="E64" s="112" t="s">
        <v>125</v>
      </c>
      <c r="F64" s="112"/>
      <c r="G64" s="112"/>
      <c r="H64" s="112"/>
      <c r="I64" s="112"/>
      <c r="J64" s="111"/>
      <c r="K64" s="112" t="s">
        <v>126</v>
      </c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2"/>
      <c r="AG64" s="113">
        <f>'103.2 - 103.2 VÝMĚNA AKTI...'!J29</f>
        <v>0</v>
      </c>
      <c r="AH64" s="113"/>
      <c r="AI64" s="113"/>
      <c r="AJ64" s="113"/>
      <c r="AK64" s="113"/>
      <c r="AL64" s="113"/>
      <c r="AM64" s="113"/>
      <c r="AN64" s="113">
        <f t="shared" si="1"/>
        <v>0</v>
      </c>
      <c r="AO64" s="113"/>
      <c r="AP64" s="113"/>
      <c r="AQ64" s="114" t="s">
        <v>102</v>
      </c>
      <c r="AR64" s="115"/>
      <c r="AS64" s="116">
        <v>0</v>
      </c>
      <c r="AT64" s="117">
        <f t="shared" si="2"/>
        <v>0</v>
      </c>
      <c r="AU64" s="118">
        <f>'103.2 - 103.2 VÝMĚNA AKTI...'!P83</f>
        <v>9.246960000000001</v>
      </c>
      <c r="AV64" s="117">
        <f>'103.2 - 103.2 VÝMĚNA AKTI...'!J32</f>
        <v>0</v>
      </c>
      <c r="AW64" s="117">
        <f>'103.2 - 103.2 VÝMĚNA AKTI...'!J33</f>
        <v>0</v>
      </c>
      <c r="AX64" s="117">
        <f>'103.2 - 103.2 VÝMĚNA AKTI...'!J34</f>
        <v>0</v>
      </c>
      <c r="AY64" s="117">
        <f>'103.2 - 103.2 VÝMĚNA AKTI...'!J35</f>
        <v>0</v>
      </c>
      <c r="AZ64" s="117">
        <f>'103.2 - 103.2 VÝMĚNA AKTI...'!F32</f>
        <v>0</v>
      </c>
      <c r="BA64" s="117">
        <f>'103.2 - 103.2 VÝMĚNA AKTI...'!F33</f>
        <v>0</v>
      </c>
      <c r="BB64" s="117">
        <f>'103.2 - 103.2 VÝMĚNA AKTI...'!F34</f>
        <v>0</v>
      </c>
      <c r="BC64" s="117">
        <f>'103.2 - 103.2 VÝMĚNA AKTI...'!F35</f>
        <v>0</v>
      </c>
      <c r="BD64" s="119">
        <f>'103.2 - 103.2 VÝMĚNA AKTI...'!F36</f>
        <v>0</v>
      </c>
      <c r="BT64" s="120" t="s">
        <v>88</v>
      </c>
      <c r="BV64" s="120" t="s">
        <v>81</v>
      </c>
      <c r="BW64" s="120" t="s">
        <v>127</v>
      </c>
      <c r="BX64" s="120" t="s">
        <v>121</v>
      </c>
      <c r="CL64" s="120"/>
    </row>
    <row r="65" spans="2:91" s="95" customFormat="1" ht="37.5" customHeight="1">
      <c r="B65" s="96"/>
      <c r="C65" s="97"/>
      <c r="D65" s="98" t="s">
        <v>128</v>
      </c>
      <c r="E65" s="98"/>
      <c r="F65" s="98"/>
      <c r="G65" s="98"/>
      <c r="H65" s="98"/>
      <c r="I65" s="99"/>
      <c r="J65" s="98" t="s">
        <v>129</v>
      </c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108">
        <f>ROUND(SUM(AG66:AG69),2)</f>
        <v>0</v>
      </c>
      <c r="AH65" s="108"/>
      <c r="AI65" s="108"/>
      <c r="AJ65" s="108"/>
      <c r="AK65" s="108"/>
      <c r="AL65" s="108"/>
      <c r="AM65" s="108"/>
      <c r="AN65" s="100">
        <f t="shared" si="1"/>
        <v>0</v>
      </c>
      <c r="AO65" s="100"/>
      <c r="AP65" s="100"/>
      <c r="AQ65" s="101" t="s">
        <v>85</v>
      </c>
      <c r="AR65" s="102"/>
      <c r="AS65" s="103">
        <f>ROUND(SUM(AS66:AS69),2)</f>
        <v>0</v>
      </c>
      <c r="AT65" s="104">
        <f t="shared" si="2"/>
        <v>0</v>
      </c>
      <c r="AU65" s="105">
        <f>ROUND(SUM(AU66:AU69),5)</f>
        <v>1175.18456</v>
      </c>
      <c r="AV65" s="104">
        <f>ROUND(AZ65*L26,2)</f>
        <v>0</v>
      </c>
      <c r="AW65" s="104">
        <f>ROUND(BA65*L27,2)</f>
        <v>0</v>
      </c>
      <c r="AX65" s="104">
        <f>ROUND(BB65*L26,2)</f>
        <v>0</v>
      </c>
      <c r="AY65" s="104">
        <f>ROUND(BC65*L27,2)</f>
        <v>0</v>
      </c>
      <c r="AZ65" s="104">
        <f>ROUND(SUM(AZ66:AZ69),2)</f>
        <v>0</v>
      </c>
      <c r="BA65" s="104">
        <f>ROUND(SUM(BA66:BA69),2)</f>
        <v>0</v>
      </c>
      <c r="BB65" s="104">
        <f>ROUND(SUM(BB66:BB69),2)</f>
        <v>0</v>
      </c>
      <c r="BC65" s="104">
        <f>ROUND(SUM(BC66:BC69),2)</f>
        <v>0</v>
      </c>
      <c r="BD65" s="106">
        <f>ROUND(SUM(BD66:BD69),2)</f>
        <v>0</v>
      </c>
      <c r="BS65" s="107" t="s">
        <v>78</v>
      </c>
      <c r="BT65" s="107" t="s">
        <v>21</v>
      </c>
      <c r="BU65" s="107" t="s">
        <v>80</v>
      </c>
      <c r="BV65" s="107" t="s">
        <v>81</v>
      </c>
      <c r="BW65" s="107" t="s">
        <v>130</v>
      </c>
      <c r="BX65" s="107" t="s">
        <v>5</v>
      </c>
      <c r="CL65" s="107" t="s">
        <v>93</v>
      </c>
      <c r="CM65" s="107" t="s">
        <v>79</v>
      </c>
    </row>
    <row r="66" spans="2:90" s="109" customFormat="1" ht="22.5" customHeight="1">
      <c r="B66" s="110"/>
      <c r="C66" s="111"/>
      <c r="D66" s="111"/>
      <c r="E66" s="112" t="s">
        <v>131</v>
      </c>
      <c r="F66" s="112"/>
      <c r="G66" s="112"/>
      <c r="H66" s="112"/>
      <c r="I66" s="112"/>
      <c r="J66" s="111"/>
      <c r="K66" s="112" t="s">
        <v>132</v>
      </c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3">
        <f>'104.1 - 104.1 KOMUNIKACE'!J29</f>
        <v>0</v>
      </c>
      <c r="AH66" s="113"/>
      <c r="AI66" s="113"/>
      <c r="AJ66" s="113"/>
      <c r="AK66" s="113"/>
      <c r="AL66" s="113"/>
      <c r="AM66" s="113"/>
      <c r="AN66" s="113">
        <f t="shared" si="1"/>
        <v>0</v>
      </c>
      <c r="AO66" s="113"/>
      <c r="AP66" s="113"/>
      <c r="AQ66" s="114" t="s">
        <v>102</v>
      </c>
      <c r="AR66" s="115"/>
      <c r="AS66" s="116">
        <v>0</v>
      </c>
      <c r="AT66" s="117">
        <f t="shared" si="2"/>
        <v>0</v>
      </c>
      <c r="AU66" s="118">
        <f>'104.1 - 104.1 KOMUNIKACE'!P87</f>
        <v>1161.9893000000002</v>
      </c>
      <c r="AV66" s="117">
        <f>'104.1 - 104.1 KOMUNIKACE'!J32</f>
        <v>0</v>
      </c>
      <c r="AW66" s="117">
        <f>'104.1 - 104.1 KOMUNIKACE'!J33</f>
        <v>0</v>
      </c>
      <c r="AX66" s="117">
        <f>'104.1 - 104.1 KOMUNIKACE'!J34</f>
        <v>0</v>
      </c>
      <c r="AY66" s="117">
        <f>'104.1 - 104.1 KOMUNIKACE'!J35</f>
        <v>0</v>
      </c>
      <c r="AZ66" s="117">
        <f>'104.1 - 104.1 KOMUNIKACE'!F32</f>
        <v>0</v>
      </c>
      <c r="BA66" s="117">
        <f>'104.1 - 104.1 KOMUNIKACE'!F33</f>
        <v>0</v>
      </c>
      <c r="BB66" s="117">
        <f>'104.1 - 104.1 KOMUNIKACE'!F34</f>
        <v>0</v>
      </c>
      <c r="BC66" s="117">
        <f>'104.1 - 104.1 KOMUNIKACE'!F35</f>
        <v>0</v>
      </c>
      <c r="BD66" s="119">
        <f>'104.1 - 104.1 KOMUNIKACE'!F36</f>
        <v>0</v>
      </c>
      <c r="BT66" s="120" t="s">
        <v>88</v>
      </c>
      <c r="BV66" s="120" t="s">
        <v>81</v>
      </c>
      <c r="BW66" s="120" t="s">
        <v>133</v>
      </c>
      <c r="BX66" s="120" t="s">
        <v>130</v>
      </c>
      <c r="CL66" s="120"/>
    </row>
    <row r="67" spans="2:90" s="109" customFormat="1" ht="22.5" customHeight="1">
      <c r="B67" s="110"/>
      <c r="C67" s="111"/>
      <c r="D67" s="111"/>
      <c r="E67" s="112" t="s">
        <v>134</v>
      </c>
      <c r="F67" s="112"/>
      <c r="G67" s="112"/>
      <c r="H67" s="112"/>
      <c r="I67" s="112"/>
      <c r="J67" s="111"/>
      <c r="K67" s="112" t="s">
        <v>135</v>
      </c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3">
        <f>'104.2 - 104.2 VÝMĚNA AKTI...'!J29</f>
        <v>0</v>
      </c>
      <c r="AH67" s="113"/>
      <c r="AI67" s="113"/>
      <c r="AJ67" s="113"/>
      <c r="AK67" s="113"/>
      <c r="AL67" s="113"/>
      <c r="AM67" s="113"/>
      <c r="AN67" s="113">
        <f t="shared" si="1"/>
        <v>0</v>
      </c>
      <c r="AO67" s="113"/>
      <c r="AP67" s="113"/>
      <c r="AQ67" s="114" t="s">
        <v>102</v>
      </c>
      <c r="AR67" s="115"/>
      <c r="AS67" s="116">
        <v>0</v>
      </c>
      <c r="AT67" s="117">
        <f t="shared" si="2"/>
        <v>0</v>
      </c>
      <c r="AU67" s="118">
        <f>'104.2 - 104.2 VÝMĚNA AKTI...'!P83</f>
        <v>11.620260000000002</v>
      </c>
      <c r="AV67" s="117">
        <f>'104.2 - 104.2 VÝMĚNA AKTI...'!J32</f>
        <v>0</v>
      </c>
      <c r="AW67" s="117">
        <f>'104.2 - 104.2 VÝMĚNA AKTI...'!J33</f>
        <v>0</v>
      </c>
      <c r="AX67" s="117">
        <f>'104.2 - 104.2 VÝMĚNA AKTI...'!J34</f>
        <v>0</v>
      </c>
      <c r="AY67" s="117">
        <f>'104.2 - 104.2 VÝMĚNA AKTI...'!J35</f>
        <v>0</v>
      </c>
      <c r="AZ67" s="117">
        <f>'104.2 - 104.2 VÝMĚNA AKTI...'!F32</f>
        <v>0</v>
      </c>
      <c r="BA67" s="117">
        <f>'104.2 - 104.2 VÝMĚNA AKTI...'!F33</f>
        <v>0</v>
      </c>
      <c r="BB67" s="117">
        <f>'104.2 - 104.2 VÝMĚNA AKTI...'!F34</f>
        <v>0</v>
      </c>
      <c r="BC67" s="117">
        <f>'104.2 - 104.2 VÝMĚNA AKTI...'!F35</f>
        <v>0</v>
      </c>
      <c r="BD67" s="119">
        <f>'104.2 - 104.2 VÝMĚNA AKTI...'!F36</f>
        <v>0</v>
      </c>
      <c r="BT67" s="120" t="s">
        <v>88</v>
      </c>
      <c r="BV67" s="120" t="s">
        <v>81</v>
      </c>
      <c r="BW67" s="120" t="s">
        <v>136</v>
      </c>
      <c r="BX67" s="120" t="s">
        <v>130</v>
      </c>
      <c r="CL67" s="120"/>
    </row>
    <row r="68" spans="2:90" s="109" customFormat="1" ht="22.5" customHeight="1">
      <c r="B68" s="110"/>
      <c r="C68" s="111"/>
      <c r="D68" s="111"/>
      <c r="E68" s="112" t="s">
        <v>137</v>
      </c>
      <c r="F68" s="112"/>
      <c r="G68" s="112"/>
      <c r="H68" s="112"/>
      <c r="I68" s="112"/>
      <c r="J68" s="111"/>
      <c r="K68" s="112" t="s">
        <v>138</v>
      </c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3">
        <f>'204.1 - 204.1 MOST EV. Č....'!J29</f>
        <v>0</v>
      </c>
      <c r="AH68" s="113"/>
      <c r="AI68" s="113"/>
      <c r="AJ68" s="113"/>
      <c r="AK68" s="113"/>
      <c r="AL68" s="113"/>
      <c r="AM68" s="113"/>
      <c r="AN68" s="113">
        <f t="shared" si="1"/>
        <v>0</v>
      </c>
      <c r="AO68" s="113"/>
      <c r="AP68" s="113"/>
      <c r="AQ68" s="114" t="s">
        <v>102</v>
      </c>
      <c r="AR68" s="115"/>
      <c r="AS68" s="116">
        <v>0</v>
      </c>
      <c r="AT68" s="117">
        <f t="shared" si="2"/>
        <v>0</v>
      </c>
      <c r="AU68" s="118">
        <f>'204.1 - 204.1 MOST EV. Č....'!P83</f>
        <v>0.7875</v>
      </c>
      <c r="AV68" s="117">
        <f>'204.1 - 204.1 MOST EV. Č....'!J32</f>
        <v>0</v>
      </c>
      <c r="AW68" s="117">
        <f>'204.1 - 204.1 MOST EV. Č....'!J33</f>
        <v>0</v>
      </c>
      <c r="AX68" s="117">
        <f>'204.1 - 204.1 MOST EV. Č....'!J34</f>
        <v>0</v>
      </c>
      <c r="AY68" s="117">
        <f>'204.1 - 204.1 MOST EV. Č....'!J35</f>
        <v>0</v>
      </c>
      <c r="AZ68" s="117">
        <f>'204.1 - 204.1 MOST EV. Č....'!F32</f>
        <v>0</v>
      </c>
      <c r="BA68" s="117">
        <f>'204.1 - 204.1 MOST EV. Č....'!F33</f>
        <v>0</v>
      </c>
      <c r="BB68" s="117">
        <f>'204.1 - 204.1 MOST EV. Č....'!F34</f>
        <v>0</v>
      </c>
      <c r="BC68" s="117">
        <f>'204.1 - 204.1 MOST EV. Č....'!F35</f>
        <v>0</v>
      </c>
      <c r="BD68" s="119">
        <f>'204.1 - 204.1 MOST EV. Č....'!F36</f>
        <v>0</v>
      </c>
      <c r="BT68" s="120" t="s">
        <v>88</v>
      </c>
      <c r="BV68" s="120" t="s">
        <v>81</v>
      </c>
      <c r="BW68" s="120" t="s">
        <v>139</v>
      </c>
      <c r="BX68" s="120" t="s">
        <v>130</v>
      </c>
      <c r="CL68" s="120"/>
    </row>
    <row r="69" spans="2:90" s="109" customFormat="1" ht="22.5" customHeight="1">
      <c r="B69" s="110"/>
      <c r="C69" s="111"/>
      <c r="D69" s="111"/>
      <c r="E69" s="112" t="s">
        <v>140</v>
      </c>
      <c r="F69" s="112"/>
      <c r="G69" s="112"/>
      <c r="H69" s="112"/>
      <c r="I69" s="112"/>
      <c r="J69" s="111"/>
      <c r="K69" s="112" t="s">
        <v>141</v>
      </c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3">
        <f>'204.2 - 204.2 MOST EV.Č. ...'!J29</f>
        <v>0</v>
      </c>
      <c r="AH69" s="113"/>
      <c r="AI69" s="113"/>
      <c r="AJ69" s="113"/>
      <c r="AK69" s="113"/>
      <c r="AL69" s="113"/>
      <c r="AM69" s="113"/>
      <c r="AN69" s="113">
        <f t="shared" si="1"/>
        <v>0</v>
      </c>
      <c r="AO69" s="113"/>
      <c r="AP69" s="113"/>
      <c r="AQ69" s="114" t="s">
        <v>102</v>
      </c>
      <c r="AR69" s="115"/>
      <c r="AS69" s="116">
        <v>0</v>
      </c>
      <c r="AT69" s="117">
        <f t="shared" si="2"/>
        <v>0</v>
      </c>
      <c r="AU69" s="118">
        <f>'204.2 - 204.2 MOST EV.Č. ...'!P83</f>
        <v>0.7875</v>
      </c>
      <c r="AV69" s="117">
        <f>'204.2 - 204.2 MOST EV.Č. ...'!J32</f>
        <v>0</v>
      </c>
      <c r="AW69" s="117">
        <f>'204.2 - 204.2 MOST EV.Č. ...'!J33</f>
        <v>0</v>
      </c>
      <c r="AX69" s="117">
        <f>'204.2 - 204.2 MOST EV.Č. ...'!J34</f>
        <v>0</v>
      </c>
      <c r="AY69" s="117">
        <f>'204.2 - 204.2 MOST EV.Č. ...'!J35</f>
        <v>0</v>
      </c>
      <c r="AZ69" s="117">
        <f>'204.2 - 204.2 MOST EV.Č. ...'!F32</f>
        <v>0</v>
      </c>
      <c r="BA69" s="117">
        <f>'204.2 - 204.2 MOST EV.Č. ...'!F33</f>
        <v>0</v>
      </c>
      <c r="BB69" s="117">
        <f>'204.2 - 204.2 MOST EV.Č. ...'!F34</f>
        <v>0</v>
      </c>
      <c r="BC69" s="117">
        <f>'204.2 - 204.2 MOST EV.Č. ...'!F35</f>
        <v>0</v>
      </c>
      <c r="BD69" s="119">
        <f>'204.2 - 204.2 MOST EV.Č. ...'!F36</f>
        <v>0</v>
      </c>
      <c r="BT69" s="120" t="s">
        <v>88</v>
      </c>
      <c r="BV69" s="120" t="s">
        <v>81</v>
      </c>
      <c r="BW69" s="120" t="s">
        <v>142</v>
      </c>
      <c r="BX69" s="120" t="s">
        <v>130</v>
      </c>
      <c r="CL69" s="120"/>
    </row>
    <row r="70" spans="2:91" s="95" customFormat="1" ht="37.5" customHeight="1">
      <c r="B70" s="96"/>
      <c r="C70" s="97"/>
      <c r="D70" s="98" t="s">
        <v>143</v>
      </c>
      <c r="E70" s="98"/>
      <c r="F70" s="98"/>
      <c r="G70" s="98"/>
      <c r="H70" s="98"/>
      <c r="I70" s="99"/>
      <c r="J70" s="98" t="s">
        <v>144</v>
      </c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108">
        <f>ROUND(SUM(AG71:AG74),2)</f>
        <v>0</v>
      </c>
      <c r="AH70" s="108"/>
      <c r="AI70" s="108"/>
      <c r="AJ70" s="108"/>
      <c r="AK70" s="108"/>
      <c r="AL70" s="108"/>
      <c r="AM70" s="108"/>
      <c r="AN70" s="100">
        <f t="shared" si="1"/>
        <v>0</v>
      </c>
      <c r="AO70" s="100"/>
      <c r="AP70" s="100"/>
      <c r="AQ70" s="101" t="s">
        <v>85</v>
      </c>
      <c r="AR70" s="102"/>
      <c r="AS70" s="103">
        <f>ROUND(SUM(AS71:AS74),2)</f>
        <v>0</v>
      </c>
      <c r="AT70" s="104">
        <f t="shared" si="2"/>
        <v>0</v>
      </c>
      <c r="AU70" s="105">
        <f>ROUND(SUM(AU71:AU74),5)</f>
        <v>25.92412</v>
      </c>
      <c r="AV70" s="104">
        <f>ROUND(AZ70*L26,2)</f>
        <v>0</v>
      </c>
      <c r="AW70" s="104">
        <f>ROUND(BA70*L27,2)</f>
        <v>0</v>
      </c>
      <c r="AX70" s="104">
        <f>ROUND(BB70*L26,2)</f>
        <v>0</v>
      </c>
      <c r="AY70" s="104">
        <f>ROUND(BC70*L27,2)</f>
        <v>0</v>
      </c>
      <c r="AZ70" s="104">
        <f>ROUND(SUM(AZ71:AZ74),2)</f>
        <v>0</v>
      </c>
      <c r="BA70" s="104">
        <f>ROUND(SUM(BA71:BA74),2)</f>
        <v>0</v>
      </c>
      <c r="BB70" s="104">
        <f>ROUND(SUM(BB71:BB74),2)</f>
        <v>0</v>
      </c>
      <c r="BC70" s="104">
        <f>ROUND(SUM(BC71:BC74),2)</f>
        <v>0</v>
      </c>
      <c r="BD70" s="106">
        <f>ROUND(SUM(BD71:BD74),2)</f>
        <v>0</v>
      </c>
      <c r="BS70" s="107" t="s">
        <v>78</v>
      </c>
      <c r="BT70" s="107" t="s">
        <v>21</v>
      </c>
      <c r="BU70" s="107" t="s">
        <v>80</v>
      </c>
      <c r="BV70" s="107" t="s">
        <v>81</v>
      </c>
      <c r="BW70" s="107" t="s">
        <v>145</v>
      </c>
      <c r="BX70" s="107" t="s">
        <v>5</v>
      </c>
      <c r="CL70" s="107" t="s">
        <v>146</v>
      </c>
      <c r="CM70" s="107" t="s">
        <v>88</v>
      </c>
    </row>
    <row r="71" spans="2:90" s="109" customFormat="1" ht="22.5" customHeight="1">
      <c r="B71" s="110"/>
      <c r="C71" s="111"/>
      <c r="D71" s="111"/>
      <c r="E71" s="112" t="s">
        <v>147</v>
      </c>
      <c r="F71" s="112"/>
      <c r="G71" s="112"/>
      <c r="H71" s="112"/>
      <c r="I71" s="112"/>
      <c r="J71" s="111"/>
      <c r="K71" s="112" t="s">
        <v>148</v>
      </c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3">
        <f>'105.1 - 105.1 KOMUNIKACE'!J29</f>
        <v>0</v>
      </c>
      <c r="AH71" s="113"/>
      <c r="AI71" s="113"/>
      <c r="AJ71" s="113"/>
      <c r="AK71" s="113"/>
      <c r="AL71" s="113"/>
      <c r="AM71" s="113"/>
      <c r="AN71" s="113">
        <f t="shared" si="1"/>
        <v>0</v>
      </c>
      <c r="AO71" s="113"/>
      <c r="AP71" s="113"/>
      <c r="AQ71" s="114" t="s">
        <v>102</v>
      </c>
      <c r="AR71" s="115"/>
      <c r="AS71" s="116">
        <v>0</v>
      </c>
      <c r="AT71" s="117">
        <f t="shared" si="2"/>
        <v>0</v>
      </c>
      <c r="AU71" s="118">
        <f>'105.1 - 105.1 KOMUNIKACE'!P85</f>
        <v>21.45742</v>
      </c>
      <c r="AV71" s="117">
        <f>'105.1 - 105.1 KOMUNIKACE'!J32</f>
        <v>0</v>
      </c>
      <c r="AW71" s="117">
        <f>'105.1 - 105.1 KOMUNIKACE'!J33</f>
        <v>0</v>
      </c>
      <c r="AX71" s="117">
        <f>'105.1 - 105.1 KOMUNIKACE'!J34</f>
        <v>0</v>
      </c>
      <c r="AY71" s="117">
        <f>'105.1 - 105.1 KOMUNIKACE'!J35</f>
        <v>0</v>
      </c>
      <c r="AZ71" s="117">
        <f>'105.1 - 105.1 KOMUNIKACE'!F32</f>
        <v>0</v>
      </c>
      <c r="BA71" s="117">
        <f>'105.1 - 105.1 KOMUNIKACE'!F33</f>
        <v>0</v>
      </c>
      <c r="BB71" s="117">
        <f>'105.1 - 105.1 KOMUNIKACE'!F34</f>
        <v>0</v>
      </c>
      <c r="BC71" s="117">
        <f>'105.1 - 105.1 KOMUNIKACE'!F35</f>
        <v>0</v>
      </c>
      <c r="BD71" s="119">
        <f>'105.1 - 105.1 KOMUNIKACE'!F36</f>
        <v>0</v>
      </c>
      <c r="BT71" s="120" t="s">
        <v>88</v>
      </c>
      <c r="BV71" s="120" t="s">
        <v>81</v>
      </c>
      <c r="BW71" s="120" t="s">
        <v>149</v>
      </c>
      <c r="BX71" s="120" t="s">
        <v>145</v>
      </c>
      <c r="CL71" s="120"/>
    </row>
    <row r="72" spans="2:90" s="109" customFormat="1" ht="22.5" customHeight="1">
      <c r="B72" s="110"/>
      <c r="C72" s="111"/>
      <c r="D72" s="111"/>
      <c r="E72" s="112" t="s">
        <v>150</v>
      </c>
      <c r="F72" s="112"/>
      <c r="G72" s="112"/>
      <c r="H72" s="112"/>
      <c r="I72" s="112"/>
      <c r="J72" s="111"/>
      <c r="K72" s="112" t="s">
        <v>151</v>
      </c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3">
        <f>'105.2 - 105.2 VÝMĚNA AKTI...'!J29</f>
        <v>0</v>
      </c>
      <c r="AH72" s="113"/>
      <c r="AI72" s="113"/>
      <c r="AJ72" s="113"/>
      <c r="AK72" s="113"/>
      <c r="AL72" s="113"/>
      <c r="AM72" s="113"/>
      <c r="AN72" s="113">
        <f t="shared" si="1"/>
        <v>0</v>
      </c>
      <c r="AO72" s="113"/>
      <c r="AP72" s="113"/>
      <c r="AQ72" s="114" t="s">
        <v>102</v>
      </c>
      <c r="AR72" s="115"/>
      <c r="AS72" s="116">
        <v>0</v>
      </c>
      <c r="AT72" s="117">
        <f t="shared" si="2"/>
        <v>0</v>
      </c>
      <c r="AU72" s="118">
        <f>'105.2 - 105.2 VÝMĚNA AKTI...'!P85</f>
        <v>2.8917000000000006</v>
      </c>
      <c r="AV72" s="117">
        <f>'105.2 - 105.2 VÝMĚNA AKTI...'!J32</f>
        <v>0</v>
      </c>
      <c r="AW72" s="117">
        <f>'105.2 - 105.2 VÝMĚNA AKTI...'!J33</f>
        <v>0</v>
      </c>
      <c r="AX72" s="117">
        <f>'105.2 - 105.2 VÝMĚNA AKTI...'!J34</f>
        <v>0</v>
      </c>
      <c r="AY72" s="117">
        <f>'105.2 - 105.2 VÝMĚNA AKTI...'!J35</f>
        <v>0</v>
      </c>
      <c r="AZ72" s="117">
        <f>'105.2 - 105.2 VÝMĚNA AKTI...'!F32</f>
        <v>0</v>
      </c>
      <c r="BA72" s="117">
        <f>'105.2 - 105.2 VÝMĚNA AKTI...'!F33</f>
        <v>0</v>
      </c>
      <c r="BB72" s="117">
        <f>'105.2 - 105.2 VÝMĚNA AKTI...'!F34</f>
        <v>0</v>
      </c>
      <c r="BC72" s="117">
        <f>'105.2 - 105.2 VÝMĚNA AKTI...'!F35</f>
        <v>0</v>
      </c>
      <c r="BD72" s="119">
        <f>'105.2 - 105.2 VÝMĚNA AKTI...'!F36</f>
        <v>0</v>
      </c>
      <c r="BT72" s="120" t="s">
        <v>88</v>
      </c>
      <c r="BV72" s="120" t="s">
        <v>81</v>
      </c>
      <c r="BW72" s="120" t="s">
        <v>152</v>
      </c>
      <c r="BX72" s="120" t="s">
        <v>145</v>
      </c>
      <c r="CL72" s="120"/>
    </row>
    <row r="73" spans="2:90" s="109" customFormat="1" ht="22.5" customHeight="1">
      <c r="B73" s="110"/>
      <c r="C73" s="111"/>
      <c r="D73" s="111"/>
      <c r="E73" s="112" t="s">
        <v>153</v>
      </c>
      <c r="F73" s="112"/>
      <c r="G73" s="112"/>
      <c r="H73" s="112"/>
      <c r="I73" s="112"/>
      <c r="J73" s="111"/>
      <c r="K73" s="112" t="s">
        <v>154</v>
      </c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3">
        <f>'205.1 - 205.1 MOST EV.Č. ...'!J29</f>
        <v>0</v>
      </c>
      <c r="AH73" s="113"/>
      <c r="AI73" s="113"/>
      <c r="AJ73" s="113"/>
      <c r="AK73" s="113"/>
      <c r="AL73" s="113"/>
      <c r="AM73" s="113"/>
      <c r="AN73" s="113">
        <f t="shared" si="1"/>
        <v>0</v>
      </c>
      <c r="AO73" s="113"/>
      <c r="AP73" s="113"/>
      <c r="AQ73" s="114" t="s">
        <v>102</v>
      </c>
      <c r="AR73" s="115"/>
      <c r="AS73" s="116">
        <v>0</v>
      </c>
      <c r="AT73" s="117">
        <f t="shared" si="2"/>
        <v>0</v>
      </c>
      <c r="AU73" s="118">
        <f>'205.1 - 205.1 MOST EV.Č. ...'!P83</f>
        <v>0.7875</v>
      </c>
      <c r="AV73" s="117">
        <f>'205.1 - 205.1 MOST EV.Č. ...'!J32</f>
        <v>0</v>
      </c>
      <c r="AW73" s="117">
        <f>'205.1 - 205.1 MOST EV.Č. ...'!J33</f>
        <v>0</v>
      </c>
      <c r="AX73" s="117">
        <f>'205.1 - 205.1 MOST EV.Č. ...'!J34</f>
        <v>0</v>
      </c>
      <c r="AY73" s="117">
        <f>'205.1 - 205.1 MOST EV.Č. ...'!J35</f>
        <v>0</v>
      </c>
      <c r="AZ73" s="117">
        <f>'205.1 - 205.1 MOST EV.Č. ...'!F32</f>
        <v>0</v>
      </c>
      <c r="BA73" s="117">
        <f>'205.1 - 205.1 MOST EV.Č. ...'!F33</f>
        <v>0</v>
      </c>
      <c r="BB73" s="117">
        <f>'205.1 - 205.1 MOST EV.Č. ...'!F34</f>
        <v>0</v>
      </c>
      <c r="BC73" s="117">
        <f>'205.1 - 205.1 MOST EV.Č. ...'!F35</f>
        <v>0</v>
      </c>
      <c r="BD73" s="119">
        <f>'205.1 - 205.1 MOST EV.Č. ...'!F36</f>
        <v>0</v>
      </c>
      <c r="BT73" s="120" t="s">
        <v>88</v>
      </c>
      <c r="BV73" s="120" t="s">
        <v>81</v>
      </c>
      <c r="BW73" s="120" t="s">
        <v>155</v>
      </c>
      <c r="BX73" s="120" t="s">
        <v>145</v>
      </c>
      <c r="CL73" s="120"/>
    </row>
    <row r="74" spans="2:90" s="109" customFormat="1" ht="22.5" customHeight="1">
      <c r="B74" s="110"/>
      <c r="C74" s="111"/>
      <c r="D74" s="111"/>
      <c r="E74" s="112" t="s">
        <v>156</v>
      </c>
      <c r="F74" s="112"/>
      <c r="G74" s="112"/>
      <c r="H74" s="112"/>
      <c r="I74" s="112"/>
      <c r="J74" s="111"/>
      <c r="K74" s="112" t="s">
        <v>157</v>
      </c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3">
        <f>'205.2 - 205.2 MOST EV.Č. ...'!J29</f>
        <v>0</v>
      </c>
      <c r="AH74" s="113"/>
      <c r="AI74" s="113"/>
      <c r="AJ74" s="113"/>
      <c r="AK74" s="113"/>
      <c r="AL74" s="113"/>
      <c r="AM74" s="113"/>
      <c r="AN74" s="113">
        <f t="shared" si="1"/>
        <v>0</v>
      </c>
      <c r="AO74" s="113"/>
      <c r="AP74" s="113"/>
      <c r="AQ74" s="114" t="s">
        <v>102</v>
      </c>
      <c r="AR74" s="115"/>
      <c r="AS74" s="116">
        <v>0</v>
      </c>
      <c r="AT74" s="117">
        <f t="shared" si="2"/>
        <v>0</v>
      </c>
      <c r="AU74" s="118">
        <f>'205.2 - 205.2 MOST EV.Č. ...'!P83</f>
        <v>0.7875</v>
      </c>
      <c r="AV74" s="117">
        <f>'205.2 - 205.2 MOST EV.Č. ...'!J32</f>
        <v>0</v>
      </c>
      <c r="AW74" s="117">
        <f>'205.2 - 205.2 MOST EV.Č. ...'!J33</f>
        <v>0</v>
      </c>
      <c r="AX74" s="117">
        <f>'205.2 - 205.2 MOST EV.Č. ...'!J34</f>
        <v>0</v>
      </c>
      <c r="AY74" s="117">
        <f>'205.2 - 205.2 MOST EV.Č. ...'!J35</f>
        <v>0</v>
      </c>
      <c r="AZ74" s="117">
        <f>'205.2 - 205.2 MOST EV.Č. ...'!F32</f>
        <v>0</v>
      </c>
      <c r="BA74" s="117">
        <f>'205.2 - 205.2 MOST EV.Č. ...'!F33</f>
        <v>0</v>
      </c>
      <c r="BB74" s="117">
        <f>'205.2 - 205.2 MOST EV.Č. ...'!F34</f>
        <v>0</v>
      </c>
      <c r="BC74" s="117">
        <f>'205.2 - 205.2 MOST EV.Č. ...'!F35</f>
        <v>0</v>
      </c>
      <c r="BD74" s="119">
        <f>'205.2 - 205.2 MOST EV.Č. ...'!F36</f>
        <v>0</v>
      </c>
      <c r="BT74" s="120" t="s">
        <v>88</v>
      </c>
      <c r="BV74" s="120" t="s">
        <v>81</v>
      </c>
      <c r="BW74" s="120" t="s">
        <v>158</v>
      </c>
      <c r="BX74" s="120" t="s">
        <v>145</v>
      </c>
      <c r="CL74" s="120"/>
    </row>
    <row r="75" spans="2:91" s="95" customFormat="1" ht="22.5" customHeight="1">
      <c r="B75" s="96"/>
      <c r="C75" s="97"/>
      <c r="D75" s="98" t="s">
        <v>159</v>
      </c>
      <c r="E75" s="98"/>
      <c r="F75" s="98"/>
      <c r="G75" s="98"/>
      <c r="H75" s="98"/>
      <c r="I75" s="99"/>
      <c r="J75" s="98" t="s">
        <v>160</v>
      </c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100">
        <f>'SO 190 - SO 190 DOPRAVNĚ ...'!J27</f>
        <v>0</v>
      </c>
      <c r="AH75" s="100"/>
      <c r="AI75" s="100"/>
      <c r="AJ75" s="100"/>
      <c r="AK75" s="100"/>
      <c r="AL75" s="100"/>
      <c r="AM75" s="100"/>
      <c r="AN75" s="100">
        <f t="shared" si="1"/>
        <v>0</v>
      </c>
      <c r="AO75" s="100"/>
      <c r="AP75" s="100"/>
      <c r="AQ75" s="101" t="s">
        <v>85</v>
      </c>
      <c r="AR75" s="102"/>
      <c r="AS75" s="121">
        <v>0</v>
      </c>
      <c r="AT75" s="122">
        <f t="shared" si="2"/>
        <v>0</v>
      </c>
      <c r="AU75" s="123">
        <f>'SO 190 - SO 190 DOPRAVNĚ ...'!P77</f>
        <v>10.155999999999999</v>
      </c>
      <c r="AV75" s="122">
        <f>'SO 190 - SO 190 DOPRAVNĚ ...'!J30</f>
        <v>0</v>
      </c>
      <c r="AW75" s="122">
        <f>'SO 190 - SO 190 DOPRAVNĚ ...'!J31</f>
        <v>0</v>
      </c>
      <c r="AX75" s="122">
        <f>'SO 190 - SO 190 DOPRAVNĚ ...'!J32</f>
        <v>0</v>
      </c>
      <c r="AY75" s="122">
        <f>'SO 190 - SO 190 DOPRAVNĚ ...'!J33</f>
        <v>0</v>
      </c>
      <c r="AZ75" s="122">
        <f>'SO 190 - SO 190 DOPRAVNĚ ...'!F30</f>
        <v>0</v>
      </c>
      <c r="BA75" s="122">
        <f>'SO 190 - SO 190 DOPRAVNĚ ...'!F31</f>
        <v>0</v>
      </c>
      <c r="BB75" s="122">
        <f>'SO 190 - SO 190 DOPRAVNĚ ...'!F32</f>
        <v>0</v>
      </c>
      <c r="BC75" s="122">
        <f>'SO 190 - SO 190 DOPRAVNĚ ...'!F33</f>
        <v>0</v>
      </c>
      <c r="BD75" s="124">
        <f>'SO 190 - SO 190 DOPRAVNĚ ...'!F34</f>
        <v>0</v>
      </c>
      <c r="BT75" s="107" t="s">
        <v>21</v>
      </c>
      <c r="BV75" s="107" t="s">
        <v>81</v>
      </c>
      <c r="BW75" s="107" t="s">
        <v>161</v>
      </c>
      <c r="BX75" s="107" t="s">
        <v>5</v>
      </c>
      <c r="CL75" s="107" t="s">
        <v>93</v>
      </c>
      <c r="CM75" s="107" t="s">
        <v>88</v>
      </c>
    </row>
    <row r="76" spans="2:44" s="23" customFormat="1" ht="30" customHeight="1">
      <c r="B76" s="24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0"/>
    </row>
    <row r="77" spans="1:44" ht="6.75" customHeight="1">
      <c r="A77" s="23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50"/>
    </row>
  </sheetData>
  <sheetProtection selectLockedCells="1" selectUnlockedCells="1"/>
  <mergeCells count="131">
    <mergeCell ref="AR2:BE2"/>
    <mergeCell ref="K5:AO5"/>
    <mergeCell ref="K6:AO6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G51:AM51"/>
    <mergeCell ref="AN51:AP51"/>
    <mergeCell ref="D52:H52"/>
    <mergeCell ref="J52:AF52"/>
    <mergeCell ref="AG52:AM52"/>
    <mergeCell ref="AN52:AP52"/>
    <mergeCell ref="D53:H53"/>
    <mergeCell ref="J53:AF53"/>
    <mergeCell ref="AG53:AM53"/>
    <mergeCell ref="AN53:AP53"/>
    <mergeCell ref="D54:H54"/>
    <mergeCell ref="J54:AF54"/>
    <mergeCell ref="AG54:AM54"/>
    <mergeCell ref="AN54:AP54"/>
    <mergeCell ref="D55:H55"/>
    <mergeCell ref="J55:AF55"/>
    <mergeCell ref="AG55:AM55"/>
    <mergeCell ref="AN55:AP55"/>
    <mergeCell ref="E56:I56"/>
    <mergeCell ref="K56:AF56"/>
    <mergeCell ref="AG56:AM56"/>
    <mergeCell ref="AN56:AP56"/>
    <mergeCell ref="E57:I57"/>
    <mergeCell ref="K57:AF57"/>
    <mergeCell ref="AG57:AM57"/>
    <mergeCell ref="AN57:AP57"/>
    <mergeCell ref="E58:I58"/>
    <mergeCell ref="K58:AF58"/>
    <mergeCell ref="AG58:AM58"/>
    <mergeCell ref="AN58:AP58"/>
    <mergeCell ref="D59:H59"/>
    <mergeCell ref="J59:AF59"/>
    <mergeCell ref="AG59:AM59"/>
    <mergeCell ref="AN59:AP59"/>
    <mergeCell ref="E60:I60"/>
    <mergeCell ref="K60:AF60"/>
    <mergeCell ref="AG60:AM60"/>
    <mergeCell ref="AN60:AP60"/>
    <mergeCell ref="E61:I61"/>
    <mergeCell ref="K61:AF61"/>
    <mergeCell ref="AG61:AM61"/>
    <mergeCell ref="AN61:AP61"/>
    <mergeCell ref="D62:H62"/>
    <mergeCell ref="J62:AF62"/>
    <mergeCell ref="AG62:AM62"/>
    <mergeCell ref="AN62:AP62"/>
    <mergeCell ref="E63:I63"/>
    <mergeCell ref="K63:AF63"/>
    <mergeCell ref="AG63:AM63"/>
    <mergeCell ref="AN63:AP63"/>
    <mergeCell ref="E64:I64"/>
    <mergeCell ref="K64:AF64"/>
    <mergeCell ref="AG64:AM64"/>
    <mergeCell ref="AN64:AP64"/>
    <mergeCell ref="D65:H65"/>
    <mergeCell ref="J65:AF65"/>
    <mergeCell ref="AG65:AM65"/>
    <mergeCell ref="AN65:AP65"/>
    <mergeCell ref="E66:I66"/>
    <mergeCell ref="K66:AF66"/>
    <mergeCell ref="AG66:AM66"/>
    <mergeCell ref="AN66:AP66"/>
    <mergeCell ref="E67:I67"/>
    <mergeCell ref="K67:AF67"/>
    <mergeCell ref="AG67:AM67"/>
    <mergeCell ref="AN67:AP67"/>
    <mergeCell ref="E68:I68"/>
    <mergeCell ref="K68:AF68"/>
    <mergeCell ref="AG68:AM68"/>
    <mergeCell ref="AN68:AP68"/>
    <mergeCell ref="E69:I69"/>
    <mergeCell ref="K69:AF69"/>
    <mergeCell ref="AG69:AM69"/>
    <mergeCell ref="AN69:AP69"/>
    <mergeCell ref="D70:H70"/>
    <mergeCell ref="J70:AF70"/>
    <mergeCell ref="AG70:AM70"/>
    <mergeCell ref="AN70:AP70"/>
    <mergeCell ref="E71:I71"/>
    <mergeCell ref="K71:AF71"/>
    <mergeCell ref="AG71:AM71"/>
    <mergeCell ref="AN71:AP71"/>
    <mergeCell ref="E72:I72"/>
    <mergeCell ref="K72:AF72"/>
    <mergeCell ref="AG72:AM72"/>
    <mergeCell ref="AN72:AP72"/>
    <mergeCell ref="E73:I73"/>
    <mergeCell ref="K73:AF73"/>
    <mergeCell ref="AG73:AM73"/>
    <mergeCell ref="AN73:AP73"/>
    <mergeCell ref="E74:I74"/>
    <mergeCell ref="K74:AF74"/>
    <mergeCell ref="AG74:AM74"/>
    <mergeCell ref="AN74:AP74"/>
    <mergeCell ref="D75:H75"/>
    <mergeCell ref="J75:AF75"/>
    <mergeCell ref="AG75:AM75"/>
    <mergeCell ref="AN75:AP75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/>
  <rowBreaks count="1" manualBreakCount="1">
    <brk id="3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BR228"/>
  <sheetViews>
    <sheetView showGridLines="0" view="pageBreakPreview" zoomScaleSheetLayoutView="100" workbookViewId="0" topLeftCell="A1">
      <pane ySplit="1" topLeftCell="A2" activePane="bottomLeft" state="frozen"/>
      <selection pane="topLeft" activeCell="A1" sqref="A1"/>
      <selection pane="bottomLeft" activeCell="I233" sqref="I233"/>
    </sheetView>
  </sheetViews>
  <sheetFormatPr defaultColWidth="8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4.8320312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2" max="12" width="8.8320312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32" max="43" width="8.83203125" style="0" customWidth="1"/>
    <col min="44" max="65" width="9.33203125" style="0" hidden="1" customWidth="1"/>
    <col min="66" max="16384" width="8.83203125" style="0" customWidth="1"/>
  </cols>
  <sheetData>
    <row r="1" spans="1:70" ht="21.75" customHeight="1">
      <c r="A1" s="2"/>
      <c r="B1" s="2"/>
      <c r="C1" s="2"/>
      <c r="D1" s="3" t="s">
        <v>1</v>
      </c>
      <c r="E1" s="2"/>
      <c r="F1" s="2"/>
      <c r="G1" s="125"/>
      <c r="H1" s="125"/>
      <c r="I1" s="2"/>
      <c r="J1" s="2"/>
      <c r="K1" s="3" t="s">
        <v>162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</row>
    <row r="2" spans="12:46" ht="36.75" customHeight="1">
      <c r="L2" s="5"/>
      <c r="M2" s="5"/>
      <c r="N2" s="5"/>
      <c r="O2" s="5"/>
      <c r="P2" s="5"/>
      <c r="Q2" s="5"/>
      <c r="R2" s="5"/>
      <c r="S2" s="5"/>
      <c r="T2" s="5"/>
      <c r="U2" s="5"/>
      <c r="V2" s="5"/>
      <c r="AT2" s="6" t="s">
        <v>124</v>
      </c>
    </row>
    <row r="3" spans="2:46" ht="6.7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6" t="s">
        <v>79</v>
      </c>
    </row>
    <row r="4" spans="2:46" ht="36.75" customHeight="1">
      <c r="B4" s="10"/>
      <c r="C4" s="11"/>
      <c r="D4" s="12" t="s">
        <v>163</v>
      </c>
      <c r="E4" s="11"/>
      <c r="F4" s="11"/>
      <c r="G4" s="11"/>
      <c r="H4" s="11"/>
      <c r="I4" s="11"/>
      <c r="J4" s="11"/>
      <c r="K4" s="13"/>
      <c r="M4" s="14" t="s">
        <v>10</v>
      </c>
      <c r="AT4" s="6" t="s">
        <v>4</v>
      </c>
    </row>
    <row r="5" spans="2:11" ht="6.75" customHeight="1">
      <c r="B5" s="10"/>
      <c r="C5" s="11"/>
      <c r="D5" s="11"/>
      <c r="E5" s="11"/>
      <c r="F5" s="11"/>
      <c r="G5" s="11"/>
      <c r="H5" s="11"/>
      <c r="I5" s="11"/>
      <c r="J5" s="11"/>
      <c r="K5" s="13"/>
    </row>
    <row r="6" spans="2:11" ht="15">
      <c r="B6" s="10"/>
      <c r="C6" s="11"/>
      <c r="D6" s="19" t="s">
        <v>14</v>
      </c>
      <c r="E6" s="11"/>
      <c r="F6" s="11"/>
      <c r="G6" s="11"/>
      <c r="H6" s="11"/>
      <c r="I6" s="11"/>
      <c r="J6" s="11"/>
      <c r="K6" s="13"/>
    </row>
    <row r="7" spans="2:11" ht="22.5" customHeight="1">
      <c r="B7" s="10"/>
      <c r="C7" s="11"/>
      <c r="D7" s="11"/>
      <c r="E7" s="126">
        <f>'Rekapitulace stavby'!K6</f>
        <v>0</v>
      </c>
      <c r="F7" s="126"/>
      <c r="G7" s="126"/>
      <c r="H7" s="126"/>
      <c r="I7" s="11"/>
      <c r="J7" s="11"/>
      <c r="K7" s="13"/>
    </row>
    <row r="8" spans="2:11" ht="15">
      <c r="B8" s="10"/>
      <c r="C8" s="11"/>
      <c r="D8" s="19" t="s">
        <v>164</v>
      </c>
      <c r="E8" s="11"/>
      <c r="F8" s="11"/>
      <c r="G8" s="11"/>
      <c r="H8" s="11"/>
      <c r="I8" s="11"/>
      <c r="J8" s="11"/>
      <c r="K8" s="13"/>
    </row>
    <row r="9" spans="2:11" s="23" customFormat="1" ht="22.5" customHeight="1">
      <c r="B9" s="24"/>
      <c r="C9" s="25"/>
      <c r="D9" s="25"/>
      <c r="E9" s="126" t="s">
        <v>1178</v>
      </c>
      <c r="F9" s="126"/>
      <c r="G9" s="126"/>
      <c r="H9" s="126"/>
      <c r="I9" s="25"/>
      <c r="J9" s="25"/>
      <c r="K9" s="29"/>
    </row>
    <row r="10" spans="1:11" ht="15">
      <c r="A10" s="23"/>
      <c r="B10" s="24"/>
      <c r="C10" s="25"/>
      <c r="D10" s="19" t="s">
        <v>489</v>
      </c>
      <c r="E10" s="25"/>
      <c r="F10" s="25"/>
      <c r="G10" s="25"/>
      <c r="H10" s="25"/>
      <c r="I10" s="25"/>
      <c r="J10" s="25"/>
      <c r="K10" s="29"/>
    </row>
    <row r="11" spans="1:11" ht="36.75" customHeight="1">
      <c r="A11" s="23"/>
      <c r="B11" s="24"/>
      <c r="C11" s="25"/>
      <c r="D11" s="25"/>
      <c r="E11" s="62" t="s">
        <v>1179</v>
      </c>
      <c r="F11" s="62"/>
      <c r="G11" s="62"/>
      <c r="H11" s="62"/>
      <c r="I11" s="25"/>
      <c r="J11" s="25"/>
      <c r="K11" s="29"/>
    </row>
    <row r="12" spans="1:11" ht="13.5">
      <c r="A12" s="23"/>
      <c r="B12" s="24"/>
      <c r="C12" s="25"/>
      <c r="D12" s="25"/>
      <c r="E12" s="25"/>
      <c r="F12" s="25"/>
      <c r="G12" s="25"/>
      <c r="H12" s="25"/>
      <c r="I12" s="25"/>
      <c r="J12" s="25"/>
      <c r="K12" s="29"/>
    </row>
    <row r="13" spans="1:11" ht="14.25" customHeight="1">
      <c r="A13" s="23"/>
      <c r="B13" s="24"/>
      <c r="C13" s="25"/>
      <c r="D13" s="19" t="s">
        <v>17</v>
      </c>
      <c r="E13" s="25"/>
      <c r="F13" s="16"/>
      <c r="G13" s="25"/>
      <c r="H13" s="25"/>
      <c r="I13" s="19" t="s">
        <v>19</v>
      </c>
      <c r="J13" s="16"/>
      <c r="K13" s="29"/>
    </row>
    <row r="14" spans="1:11" ht="14.25" customHeight="1">
      <c r="A14" s="23"/>
      <c r="B14" s="24"/>
      <c r="C14" s="25"/>
      <c r="D14" s="19" t="s">
        <v>22</v>
      </c>
      <c r="E14" s="25"/>
      <c r="F14" s="16" t="s">
        <v>39</v>
      </c>
      <c r="G14" s="25"/>
      <c r="H14" s="25"/>
      <c r="I14" s="19" t="s">
        <v>24</v>
      </c>
      <c r="J14" s="65">
        <f>'Rekapitulace stavby'!AN8</f>
        <v>0</v>
      </c>
      <c r="K14" s="29"/>
    </row>
    <row r="15" spans="1:11" ht="10.5" customHeight="1">
      <c r="A15" s="23"/>
      <c r="B15" s="24"/>
      <c r="C15" s="25"/>
      <c r="D15" s="25"/>
      <c r="E15" s="25"/>
      <c r="F15" s="25"/>
      <c r="G15" s="25"/>
      <c r="H15" s="25"/>
      <c r="I15" s="25"/>
      <c r="J15" s="25"/>
      <c r="K15" s="29"/>
    </row>
    <row r="16" spans="1:11" ht="14.25" customHeight="1">
      <c r="A16" s="23"/>
      <c r="B16" s="24"/>
      <c r="C16" s="25"/>
      <c r="D16" s="19" t="s">
        <v>32</v>
      </c>
      <c r="E16" s="25"/>
      <c r="F16" s="25"/>
      <c r="G16" s="25"/>
      <c r="H16" s="25"/>
      <c r="I16" s="19" t="s">
        <v>33</v>
      </c>
      <c r="J16" s="16">
        <f>IF('Rekapitulace stavby'!AN10="","",'Rekapitulace stavby'!AN10)</f>
        <v>0</v>
      </c>
      <c r="K16" s="29"/>
    </row>
    <row r="17" spans="1:11" ht="18" customHeight="1">
      <c r="A17" s="23"/>
      <c r="B17" s="24"/>
      <c r="C17" s="25"/>
      <c r="D17" s="25"/>
      <c r="E17" s="16">
        <f>IF('Rekapitulace stavby'!E11="","",'Rekapitulace stavby'!E11)</f>
        <v>0</v>
      </c>
      <c r="F17" s="25"/>
      <c r="G17" s="25"/>
      <c r="H17" s="25"/>
      <c r="I17" s="19" t="s">
        <v>36</v>
      </c>
      <c r="J17" s="16">
        <f>IF('Rekapitulace stavby'!AN11="","",'Rekapitulace stavby'!AN11)</f>
        <v>0</v>
      </c>
      <c r="K17" s="29"/>
    </row>
    <row r="18" spans="1:11" ht="6.75" customHeight="1">
      <c r="A18" s="23"/>
      <c r="B18" s="24"/>
      <c r="C18" s="25"/>
      <c r="D18" s="25"/>
      <c r="E18" s="25"/>
      <c r="F18" s="25"/>
      <c r="G18" s="25"/>
      <c r="H18" s="25"/>
      <c r="I18" s="25"/>
      <c r="J18" s="25"/>
      <c r="K18" s="29"/>
    </row>
    <row r="19" spans="1:11" ht="14.25" customHeight="1">
      <c r="A19" s="23"/>
      <c r="B19" s="24"/>
      <c r="C19" s="25"/>
      <c r="D19" s="19" t="s">
        <v>38</v>
      </c>
      <c r="E19" s="25"/>
      <c r="F19" s="25"/>
      <c r="G19" s="25"/>
      <c r="H19" s="25"/>
      <c r="I19" s="19" t="s">
        <v>33</v>
      </c>
      <c r="J19" s="16">
        <f>IF('Rekapitulace stavby'!AN13="Vyplň údaj","",IF('Rekapitulace stavby'!AN13="","",'Rekapitulace stavby'!AN13))</f>
        <v>0</v>
      </c>
      <c r="K19" s="29"/>
    </row>
    <row r="20" spans="1:11" ht="18" customHeight="1">
      <c r="A20" s="23"/>
      <c r="B20" s="24"/>
      <c r="C20" s="25"/>
      <c r="D20" s="25"/>
      <c r="E20" s="16">
        <f>IF('Rekapitulace stavby'!E14="Vyplň údaj","",IF('Rekapitulace stavby'!E14="","",'Rekapitulace stavby'!E14))</f>
        <v>0</v>
      </c>
      <c r="F20" s="25"/>
      <c r="G20" s="25"/>
      <c r="H20" s="25"/>
      <c r="I20" s="19" t="s">
        <v>36</v>
      </c>
      <c r="J20" s="16">
        <f>IF('Rekapitulace stavby'!AN14="Vyplň údaj","",IF('Rekapitulace stavby'!AN14="","",'Rekapitulace stavby'!AN14))</f>
        <v>0</v>
      </c>
      <c r="K20" s="29"/>
    </row>
    <row r="21" spans="1:11" ht="6.75" customHeight="1">
      <c r="A21" s="23"/>
      <c r="B21" s="24"/>
      <c r="C21" s="25"/>
      <c r="D21" s="25"/>
      <c r="E21" s="25"/>
      <c r="F21" s="25"/>
      <c r="G21" s="25"/>
      <c r="H21" s="25"/>
      <c r="I21" s="25"/>
      <c r="J21" s="25"/>
      <c r="K21" s="29"/>
    </row>
    <row r="22" spans="1:11" ht="14.25" customHeight="1">
      <c r="A22" s="23"/>
      <c r="B22" s="24"/>
      <c r="C22" s="25"/>
      <c r="D22" s="19" t="s">
        <v>40</v>
      </c>
      <c r="E22" s="25"/>
      <c r="F22" s="25"/>
      <c r="G22" s="25"/>
      <c r="H22" s="25"/>
      <c r="I22" s="19" t="s">
        <v>33</v>
      </c>
      <c r="J22" s="16">
        <f>IF('Rekapitulace stavby'!AN16="","",'Rekapitulace stavby'!AN16)</f>
        <v>0</v>
      </c>
      <c r="K22" s="29"/>
    </row>
    <row r="23" spans="1:11" ht="18" customHeight="1">
      <c r="A23" s="23"/>
      <c r="B23" s="24"/>
      <c r="C23" s="25"/>
      <c r="D23" s="25"/>
      <c r="E23" s="16">
        <f>IF('Rekapitulace stavby'!E17="","",'Rekapitulace stavby'!E17)</f>
        <v>0</v>
      </c>
      <c r="F23" s="25"/>
      <c r="G23" s="25"/>
      <c r="H23" s="25"/>
      <c r="I23" s="19" t="s">
        <v>36</v>
      </c>
      <c r="J23" s="16">
        <f>IF('Rekapitulace stavby'!AN17="","",'Rekapitulace stavby'!AN17)</f>
        <v>0</v>
      </c>
      <c r="K23" s="29"/>
    </row>
    <row r="24" spans="1:11" ht="6.75" customHeight="1">
      <c r="A24" s="23"/>
      <c r="B24" s="24"/>
      <c r="C24" s="25"/>
      <c r="D24" s="25"/>
      <c r="E24" s="25"/>
      <c r="F24" s="25"/>
      <c r="G24" s="25"/>
      <c r="H24" s="25"/>
      <c r="I24" s="25"/>
      <c r="J24" s="25"/>
      <c r="K24" s="29"/>
    </row>
    <row r="25" spans="1:11" ht="14.25" customHeight="1">
      <c r="A25" s="23"/>
      <c r="B25" s="24"/>
      <c r="C25" s="25"/>
      <c r="D25" s="19" t="s">
        <v>44</v>
      </c>
      <c r="E25" s="25"/>
      <c r="F25" s="25"/>
      <c r="G25" s="25"/>
      <c r="H25" s="25"/>
      <c r="I25" s="25"/>
      <c r="J25" s="25"/>
      <c r="K25" s="29"/>
    </row>
    <row r="26" spans="2:11" s="127" customFormat="1" ht="22.5" customHeight="1">
      <c r="B26" s="128"/>
      <c r="C26" s="129"/>
      <c r="D26" s="129"/>
      <c r="E26" s="21"/>
      <c r="F26" s="21"/>
      <c r="G26" s="21"/>
      <c r="H26" s="21"/>
      <c r="I26" s="129"/>
      <c r="J26" s="129"/>
      <c r="K26" s="130"/>
    </row>
    <row r="27" spans="2:11" s="23" customFormat="1" ht="6.75" customHeight="1">
      <c r="B27" s="24"/>
      <c r="C27" s="25"/>
      <c r="D27" s="25"/>
      <c r="E27" s="25"/>
      <c r="F27" s="25"/>
      <c r="G27" s="25"/>
      <c r="H27" s="25"/>
      <c r="I27" s="25"/>
      <c r="J27" s="25"/>
      <c r="K27" s="29"/>
    </row>
    <row r="28" spans="1:11" ht="6.75" customHeight="1">
      <c r="A28" s="23"/>
      <c r="B28" s="24"/>
      <c r="C28" s="25"/>
      <c r="D28" s="82"/>
      <c r="E28" s="82"/>
      <c r="F28" s="82"/>
      <c r="G28" s="82"/>
      <c r="H28" s="82"/>
      <c r="I28" s="82"/>
      <c r="J28" s="82"/>
      <c r="K28" s="131"/>
    </row>
    <row r="29" spans="1:11" ht="24.75" customHeight="1">
      <c r="A29" s="23"/>
      <c r="B29" s="24"/>
      <c r="C29" s="25"/>
      <c r="D29" s="132" t="s">
        <v>45</v>
      </c>
      <c r="E29" s="25"/>
      <c r="F29" s="25"/>
      <c r="G29" s="25"/>
      <c r="H29" s="25"/>
      <c r="I29" s="25"/>
      <c r="J29" s="87">
        <f>ROUND(J85,2)</f>
        <v>0</v>
      </c>
      <c r="K29" s="29"/>
    </row>
    <row r="30" spans="1:11" ht="6.75" customHeight="1">
      <c r="A30" s="23"/>
      <c r="B30" s="24"/>
      <c r="C30" s="25"/>
      <c r="D30" s="82"/>
      <c r="E30" s="82"/>
      <c r="F30" s="82"/>
      <c r="G30" s="82"/>
      <c r="H30" s="82"/>
      <c r="I30" s="82"/>
      <c r="J30" s="82"/>
      <c r="K30" s="131"/>
    </row>
    <row r="31" spans="1:11" ht="14.25" customHeight="1">
      <c r="A31" s="23"/>
      <c r="B31" s="24"/>
      <c r="C31" s="25"/>
      <c r="D31" s="25"/>
      <c r="E31" s="25"/>
      <c r="F31" s="30" t="s">
        <v>47</v>
      </c>
      <c r="G31" s="25"/>
      <c r="H31" s="25"/>
      <c r="I31" s="30" t="s">
        <v>46</v>
      </c>
      <c r="J31" s="30" t="s">
        <v>48</v>
      </c>
      <c r="K31" s="29"/>
    </row>
    <row r="32" spans="1:11" ht="14.25" customHeight="1">
      <c r="A32" s="23"/>
      <c r="B32" s="24"/>
      <c r="C32" s="25"/>
      <c r="D32" s="34" t="s">
        <v>49</v>
      </c>
      <c r="E32" s="34" t="s">
        <v>50</v>
      </c>
      <c r="F32" s="133">
        <f>ROUND(SUM(BE85:BE227),2)</f>
        <v>0</v>
      </c>
      <c r="G32" s="25"/>
      <c r="H32" s="25"/>
      <c r="I32" s="134">
        <v>0.21</v>
      </c>
      <c r="J32" s="133">
        <f>ROUND(ROUND((SUM(BE85:BE227)),2)*I32,2)</f>
        <v>0</v>
      </c>
      <c r="K32" s="29"/>
    </row>
    <row r="33" spans="1:11" ht="14.25" customHeight="1">
      <c r="A33" s="23"/>
      <c r="B33" s="24"/>
      <c r="C33" s="25"/>
      <c r="D33" s="25"/>
      <c r="E33" s="34" t="s">
        <v>51</v>
      </c>
      <c r="F33" s="133">
        <f>ROUND(SUM(BF85:BF227),2)</f>
        <v>0</v>
      </c>
      <c r="G33" s="25"/>
      <c r="H33" s="25"/>
      <c r="I33" s="134">
        <v>0.15</v>
      </c>
      <c r="J33" s="133">
        <f>ROUND(ROUND((SUM(BF85:BF227)),2)*I33,2)</f>
        <v>0</v>
      </c>
      <c r="K33" s="29"/>
    </row>
    <row r="34" spans="1:11" ht="14.25" customHeight="1" hidden="1">
      <c r="A34" s="23"/>
      <c r="B34" s="24"/>
      <c r="C34" s="25"/>
      <c r="D34" s="25"/>
      <c r="E34" s="34" t="s">
        <v>52</v>
      </c>
      <c r="F34" s="133">
        <f>ROUND(SUM(BG85:BG227),2)</f>
        <v>0</v>
      </c>
      <c r="G34" s="25"/>
      <c r="H34" s="25"/>
      <c r="I34" s="134">
        <v>0.21</v>
      </c>
      <c r="J34" s="133">
        <v>0</v>
      </c>
      <c r="K34" s="29"/>
    </row>
    <row r="35" spans="1:11" ht="14.25" customHeight="1" hidden="1">
      <c r="A35" s="23"/>
      <c r="B35" s="24"/>
      <c r="C35" s="25"/>
      <c r="D35" s="25"/>
      <c r="E35" s="34" t="s">
        <v>53</v>
      </c>
      <c r="F35" s="133">
        <f>ROUND(SUM(BH85:BH227),2)</f>
        <v>0</v>
      </c>
      <c r="G35" s="25"/>
      <c r="H35" s="25"/>
      <c r="I35" s="134">
        <v>0.15</v>
      </c>
      <c r="J35" s="133">
        <v>0</v>
      </c>
      <c r="K35" s="29"/>
    </row>
    <row r="36" spans="1:11" ht="14.25" customHeight="1" hidden="1">
      <c r="A36" s="23"/>
      <c r="B36" s="24"/>
      <c r="C36" s="25"/>
      <c r="D36" s="25"/>
      <c r="E36" s="34" t="s">
        <v>54</v>
      </c>
      <c r="F36" s="133">
        <f>ROUND(SUM(BI85:BI227),2)</f>
        <v>0</v>
      </c>
      <c r="G36" s="25"/>
      <c r="H36" s="25"/>
      <c r="I36" s="134">
        <v>0</v>
      </c>
      <c r="J36" s="133">
        <v>0</v>
      </c>
      <c r="K36" s="29"/>
    </row>
    <row r="37" spans="1:11" ht="6.75" customHeight="1">
      <c r="A37" s="23"/>
      <c r="B37" s="24"/>
      <c r="C37" s="25"/>
      <c r="D37" s="25"/>
      <c r="E37" s="25"/>
      <c r="F37" s="25"/>
      <c r="G37" s="25"/>
      <c r="H37" s="25"/>
      <c r="I37" s="25"/>
      <c r="J37" s="25"/>
      <c r="K37" s="29"/>
    </row>
    <row r="38" spans="1:11" ht="24.75" customHeight="1">
      <c r="A38" s="23"/>
      <c r="B38" s="24"/>
      <c r="C38" s="135"/>
      <c r="D38" s="136" t="s">
        <v>55</v>
      </c>
      <c r="E38" s="74"/>
      <c r="F38" s="74"/>
      <c r="G38" s="137" t="s">
        <v>56</v>
      </c>
      <c r="H38" s="138" t="s">
        <v>57</v>
      </c>
      <c r="I38" s="74"/>
      <c r="J38" s="139">
        <f>SUM(J29:J36)</f>
        <v>0</v>
      </c>
      <c r="K38" s="140"/>
    </row>
    <row r="39" spans="1:11" ht="14.25" customHeight="1">
      <c r="A39" s="23"/>
      <c r="B39" s="45"/>
      <c r="C39" s="46"/>
      <c r="D39" s="46"/>
      <c r="E39" s="46"/>
      <c r="F39" s="46"/>
      <c r="G39" s="46"/>
      <c r="H39" s="46"/>
      <c r="I39" s="46"/>
      <c r="J39" s="46"/>
      <c r="K39" s="47"/>
    </row>
    <row r="43" spans="2:11" s="23" customFormat="1" ht="6.75" customHeight="1">
      <c r="B43" s="141"/>
      <c r="C43" s="142"/>
      <c r="D43" s="142"/>
      <c r="E43" s="142"/>
      <c r="F43" s="142"/>
      <c r="G43" s="142"/>
      <c r="H43" s="142"/>
      <c r="I43" s="142"/>
      <c r="J43" s="142"/>
      <c r="K43" s="143"/>
    </row>
    <row r="44" spans="1:11" ht="36.75" customHeight="1">
      <c r="A44" s="23"/>
      <c r="B44" s="24"/>
      <c r="C44" s="12" t="s">
        <v>169</v>
      </c>
      <c r="D44" s="25"/>
      <c r="E44" s="25"/>
      <c r="F44" s="25"/>
      <c r="G44" s="25"/>
      <c r="H44" s="25"/>
      <c r="I44" s="25"/>
      <c r="J44" s="25"/>
      <c r="K44" s="29"/>
    </row>
    <row r="45" spans="1:11" ht="6.75" customHeight="1">
      <c r="A45" s="23"/>
      <c r="B45" s="24"/>
      <c r="C45" s="25"/>
      <c r="D45" s="25"/>
      <c r="E45" s="25"/>
      <c r="F45" s="25"/>
      <c r="G45" s="25"/>
      <c r="H45" s="25"/>
      <c r="I45" s="25"/>
      <c r="J45" s="25"/>
      <c r="K45" s="29"/>
    </row>
    <row r="46" spans="1:11" ht="14.25" customHeight="1">
      <c r="A46" s="23"/>
      <c r="B46" s="24"/>
      <c r="C46" s="19" t="s">
        <v>14</v>
      </c>
      <c r="D46" s="25"/>
      <c r="E46" s="25"/>
      <c r="F46" s="25"/>
      <c r="G46" s="25"/>
      <c r="H46" s="25"/>
      <c r="I46" s="25"/>
      <c r="J46" s="25"/>
      <c r="K46" s="29"/>
    </row>
    <row r="47" spans="1:11" ht="22.5" customHeight="1">
      <c r="A47" s="23"/>
      <c r="B47" s="24"/>
      <c r="C47" s="25"/>
      <c r="D47" s="25"/>
      <c r="E47" s="126">
        <f>E7</f>
        <v>0</v>
      </c>
      <c r="F47" s="126"/>
      <c r="G47" s="126"/>
      <c r="H47" s="126"/>
      <c r="I47" s="25"/>
      <c r="J47" s="25"/>
      <c r="K47" s="29"/>
    </row>
    <row r="48" spans="2:11" ht="15">
      <c r="B48" s="10"/>
      <c r="C48" s="19" t="s">
        <v>164</v>
      </c>
      <c r="D48" s="11"/>
      <c r="E48" s="11"/>
      <c r="F48" s="11"/>
      <c r="G48" s="11"/>
      <c r="H48" s="11"/>
      <c r="I48" s="11"/>
      <c r="J48" s="11"/>
      <c r="K48" s="13"/>
    </row>
    <row r="49" spans="2:11" s="23" customFormat="1" ht="22.5" customHeight="1">
      <c r="B49" s="24"/>
      <c r="C49" s="25"/>
      <c r="D49" s="25"/>
      <c r="E49" s="126" t="s">
        <v>1178</v>
      </c>
      <c r="F49" s="126"/>
      <c r="G49" s="126"/>
      <c r="H49" s="126"/>
      <c r="I49" s="25"/>
      <c r="J49" s="25"/>
      <c r="K49" s="29"/>
    </row>
    <row r="50" spans="1:11" ht="14.25" customHeight="1">
      <c r="A50" s="23"/>
      <c r="B50" s="24"/>
      <c r="C50" s="19" t="s">
        <v>489</v>
      </c>
      <c r="D50" s="25"/>
      <c r="E50" s="25"/>
      <c r="F50" s="25"/>
      <c r="G50" s="25"/>
      <c r="H50" s="25"/>
      <c r="I50" s="25"/>
      <c r="J50" s="25"/>
      <c r="K50" s="29"/>
    </row>
    <row r="51" spans="1:11" ht="23.25" customHeight="1">
      <c r="A51" s="23"/>
      <c r="B51" s="24"/>
      <c r="C51" s="25"/>
      <c r="D51" s="25"/>
      <c r="E51" s="62">
        <f>E11</f>
        <v>0</v>
      </c>
      <c r="F51" s="62"/>
      <c r="G51" s="62"/>
      <c r="H51" s="62"/>
      <c r="I51" s="25"/>
      <c r="J51" s="25"/>
      <c r="K51" s="29"/>
    </row>
    <row r="52" spans="1:11" ht="6.75" customHeight="1">
      <c r="A52" s="23"/>
      <c r="B52" s="24"/>
      <c r="C52" s="25"/>
      <c r="D52" s="25"/>
      <c r="E52" s="25"/>
      <c r="F52" s="25"/>
      <c r="G52" s="25"/>
      <c r="H52" s="25"/>
      <c r="I52" s="25"/>
      <c r="J52" s="25"/>
      <c r="K52" s="29"/>
    </row>
    <row r="53" spans="1:11" ht="18" customHeight="1">
      <c r="A53" s="23"/>
      <c r="B53" s="24"/>
      <c r="C53" s="19" t="s">
        <v>22</v>
      </c>
      <c r="D53" s="25"/>
      <c r="E53" s="25"/>
      <c r="F53" s="16">
        <f>F14</f>
        <v>0</v>
      </c>
      <c r="G53" s="25"/>
      <c r="H53" s="25"/>
      <c r="I53" s="19" t="s">
        <v>24</v>
      </c>
      <c r="J53" s="65">
        <f>IF(J14="","",J14)</f>
        <v>0</v>
      </c>
      <c r="K53" s="29"/>
    </row>
    <row r="54" spans="1:11" ht="6.75" customHeight="1">
      <c r="A54" s="23"/>
      <c r="B54" s="24"/>
      <c r="C54" s="25"/>
      <c r="D54" s="25"/>
      <c r="E54" s="25"/>
      <c r="F54" s="25"/>
      <c r="G54" s="25"/>
      <c r="H54" s="25"/>
      <c r="I54" s="25"/>
      <c r="J54" s="25"/>
      <c r="K54" s="29"/>
    </row>
    <row r="55" spans="1:11" ht="15">
      <c r="A55" s="23"/>
      <c r="B55" s="24"/>
      <c r="C55" s="19" t="s">
        <v>32</v>
      </c>
      <c r="D55" s="25"/>
      <c r="E55" s="25"/>
      <c r="F55" s="16">
        <f>E17</f>
        <v>0</v>
      </c>
      <c r="G55" s="25"/>
      <c r="H55" s="25"/>
      <c r="I55" s="19" t="s">
        <v>40</v>
      </c>
      <c r="J55" s="16">
        <f>E23</f>
        <v>0</v>
      </c>
      <c r="K55" s="29"/>
    </row>
    <row r="56" spans="1:11" ht="14.25" customHeight="1">
      <c r="A56" s="23"/>
      <c r="B56" s="24"/>
      <c r="C56" s="19" t="s">
        <v>38</v>
      </c>
      <c r="D56" s="25"/>
      <c r="E56" s="25"/>
      <c r="F56" s="16">
        <f>IF(E20="","",E20)</f>
        <v>0</v>
      </c>
      <c r="G56" s="25"/>
      <c r="H56" s="25"/>
      <c r="I56" s="25"/>
      <c r="J56" s="25"/>
      <c r="K56" s="29"/>
    </row>
    <row r="57" spans="1:11" ht="9.75" customHeight="1">
      <c r="A57" s="23"/>
      <c r="B57" s="24"/>
      <c r="C57" s="25"/>
      <c r="D57" s="25"/>
      <c r="E57" s="25"/>
      <c r="F57" s="25"/>
      <c r="G57" s="25"/>
      <c r="H57" s="25"/>
      <c r="I57" s="25"/>
      <c r="J57" s="25"/>
      <c r="K57" s="29"/>
    </row>
    <row r="58" spans="1:11" ht="29.25" customHeight="1">
      <c r="A58" s="23"/>
      <c r="B58" s="24"/>
      <c r="C58" s="144" t="s">
        <v>170</v>
      </c>
      <c r="D58" s="135"/>
      <c r="E58" s="135"/>
      <c r="F58" s="135"/>
      <c r="G58" s="135"/>
      <c r="H58" s="135"/>
      <c r="I58" s="135"/>
      <c r="J58" s="145" t="s">
        <v>171</v>
      </c>
      <c r="K58" s="146"/>
    </row>
    <row r="59" spans="1:11" ht="9.75" customHeight="1">
      <c r="A59" s="23"/>
      <c r="B59" s="24"/>
      <c r="C59" s="25"/>
      <c r="D59" s="25"/>
      <c r="E59" s="25"/>
      <c r="F59" s="25"/>
      <c r="G59" s="25"/>
      <c r="H59" s="25"/>
      <c r="I59" s="25"/>
      <c r="J59" s="25"/>
      <c r="K59" s="29"/>
    </row>
    <row r="60" spans="1:47" ht="29.25" customHeight="1">
      <c r="A60" s="23"/>
      <c r="B60" s="24"/>
      <c r="C60" s="147" t="s">
        <v>172</v>
      </c>
      <c r="D60" s="25"/>
      <c r="E60" s="25"/>
      <c r="F60" s="25"/>
      <c r="G60" s="25"/>
      <c r="H60" s="25"/>
      <c r="I60" s="25"/>
      <c r="J60" s="87">
        <f aca="true" t="shared" si="0" ref="J60:J61">J85</f>
        <v>0</v>
      </c>
      <c r="K60" s="29"/>
      <c r="AU60" s="6" t="s">
        <v>173</v>
      </c>
    </row>
    <row r="61" spans="2:11" s="148" customFormat="1" ht="24.75" customHeight="1">
      <c r="B61" s="149"/>
      <c r="C61" s="150"/>
      <c r="D61" s="151" t="s">
        <v>492</v>
      </c>
      <c r="E61" s="152"/>
      <c r="F61" s="152"/>
      <c r="G61" s="152"/>
      <c r="H61" s="152"/>
      <c r="I61" s="152"/>
      <c r="J61" s="153">
        <f t="shared" si="0"/>
        <v>0</v>
      </c>
      <c r="K61" s="154"/>
    </row>
    <row r="62" spans="2:11" s="148" customFormat="1" ht="24.75" customHeight="1">
      <c r="B62" s="149"/>
      <c r="C62" s="150"/>
      <c r="D62" s="151" t="s">
        <v>493</v>
      </c>
      <c r="E62" s="152"/>
      <c r="F62" s="152"/>
      <c r="G62" s="152"/>
      <c r="H62" s="152"/>
      <c r="I62" s="152"/>
      <c r="J62" s="153">
        <f>J107</f>
        <v>0</v>
      </c>
      <c r="K62" s="154"/>
    </row>
    <row r="63" spans="2:11" s="148" customFormat="1" ht="24.75" customHeight="1">
      <c r="B63" s="149"/>
      <c r="C63" s="150"/>
      <c r="D63" s="151" t="s">
        <v>494</v>
      </c>
      <c r="E63" s="152"/>
      <c r="F63" s="152"/>
      <c r="G63" s="152"/>
      <c r="H63" s="152"/>
      <c r="I63" s="152"/>
      <c r="J63" s="153">
        <f>J152</f>
        <v>0</v>
      </c>
      <c r="K63" s="154"/>
    </row>
    <row r="64" spans="2:11" s="23" customFormat="1" ht="21.75" customHeight="1">
      <c r="B64" s="24"/>
      <c r="C64" s="25"/>
      <c r="D64" s="25"/>
      <c r="E64" s="25"/>
      <c r="F64" s="25"/>
      <c r="G64" s="25"/>
      <c r="H64" s="25"/>
      <c r="I64" s="25"/>
      <c r="J64" s="25"/>
      <c r="K64" s="29"/>
    </row>
    <row r="65" spans="1:11" ht="6.75" customHeight="1">
      <c r="A65" s="23"/>
      <c r="B65" s="45"/>
      <c r="C65" s="46"/>
      <c r="D65" s="46"/>
      <c r="E65" s="46"/>
      <c r="F65" s="46"/>
      <c r="G65" s="46"/>
      <c r="H65" s="46"/>
      <c r="I65" s="46"/>
      <c r="J65" s="46"/>
      <c r="K65" s="47"/>
    </row>
    <row r="69" spans="2:12" s="23" customFormat="1" ht="6.75" customHeight="1">
      <c r="B69" s="48"/>
      <c r="C69" s="49"/>
      <c r="D69" s="49"/>
      <c r="E69" s="49"/>
      <c r="F69" s="49"/>
      <c r="G69" s="49"/>
      <c r="H69" s="49"/>
      <c r="I69" s="49"/>
      <c r="J69" s="49"/>
      <c r="K69" s="49"/>
      <c r="L69" s="50"/>
    </row>
    <row r="70" spans="1:12" ht="36.75" customHeight="1">
      <c r="A70" s="23"/>
      <c r="B70" s="24"/>
      <c r="C70" s="51" t="s">
        <v>175</v>
      </c>
      <c r="D70" s="52"/>
      <c r="E70" s="52"/>
      <c r="F70" s="52"/>
      <c r="G70" s="52"/>
      <c r="H70" s="52"/>
      <c r="I70" s="52"/>
      <c r="J70" s="52"/>
      <c r="K70" s="52"/>
      <c r="L70" s="50"/>
    </row>
    <row r="71" spans="1:12" ht="6.75" customHeight="1">
      <c r="A71" s="23"/>
      <c r="B71" s="24"/>
      <c r="C71" s="52"/>
      <c r="D71" s="52"/>
      <c r="E71" s="52"/>
      <c r="F71" s="52"/>
      <c r="G71" s="52"/>
      <c r="H71" s="52"/>
      <c r="I71" s="52"/>
      <c r="J71" s="52"/>
      <c r="K71" s="52"/>
      <c r="L71" s="50"/>
    </row>
    <row r="72" spans="1:12" ht="14.25" customHeight="1">
      <c r="A72" s="23"/>
      <c r="B72" s="24"/>
      <c r="C72" s="55" t="s">
        <v>14</v>
      </c>
      <c r="D72" s="52"/>
      <c r="E72" s="52"/>
      <c r="F72" s="52"/>
      <c r="G72" s="52"/>
      <c r="H72" s="52"/>
      <c r="I72" s="52"/>
      <c r="J72" s="52"/>
      <c r="K72" s="52"/>
      <c r="L72" s="50"/>
    </row>
    <row r="73" spans="1:12" ht="22.5" customHeight="1">
      <c r="A73" s="23"/>
      <c r="B73" s="24"/>
      <c r="C73" s="52"/>
      <c r="D73" s="52"/>
      <c r="E73" s="126">
        <f>E7</f>
        <v>0</v>
      </c>
      <c r="F73" s="126"/>
      <c r="G73" s="126"/>
      <c r="H73" s="126"/>
      <c r="I73" s="52"/>
      <c r="J73" s="52"/>
      <c r="K73" s="52"/>
      <c r="L73" s="50"/>
    </row>
    <row r="74" spans="2:12" ht="15">
      <c r="B74" s="10"/>
      <c r="C74" s="55" t="s">
        <v>164</v>
      </c>
      <c r="D74" s="266"/>
      <c r="E74" s="266"/>
      <c r="F74" s="266"/>
      <c r="G74" s="266"/>
      <c r="H74" s="266"/>
      <c r="I74" s="266"/>
      <c r="J74" s="266"/>
      <c r="K74" s="266"/>
      <c r="L74" s="267"/>
    </row>
    <row r="75" spans="2:12" s="23" customFormat="1" ht="22.5" customHeight="1">
      <c r="B75" s="24"/>
      <c r="C75" s="52"/>
      <c r="D75" s="52"/>
      <c r="E75" s="126" t="s">
        <v>1178</v>
      </c>
      <c r="F75" s="126"/>
      <c r="G75" s="126"/>
      <c r="H75" s="126"/>
      <c r="I75" s="52"/>
      <c r="J75" s="52"/>
      <c r="K75" s="52"/>
      <c r="L75" s="50"/>
    </row>
    <row r="76" spans="1:12" ht="14.25" customHeight="1">
      <c r="A76" s="23"/>
      <c r="B76" s="24"/>
      <c r="C76" s="55" t="s">
        <v>489</v>
      </c>
      <c r="D76" s="52"/>
      <c r="E76" s="52"/>
      <c r="F76" s="52"/>
      <c r="G76" s="52"/>
      <c r="H76" s="52"/>
      <c r="I76" s="52"/>
      <c r="J76" s="52"/>
      <c r="K76" s="52"/>
      <c r="L76" s="50"/>
    </row>
    <row r="77" spans="1:12" ht="23.25" customHeight="1">
      <c r="A77" s="23"/>
      <c r="B77" s="24"/>
      <c r="C77" s="52"/>
      <c r="D77" s="52"/>
      <c r="E77" s="62">
        <f>E11</f>
        <v>0</v>
      </c>
      <c r="F77" s="62"/>
      <c r="G77" s="62"/>
      <c r="H77" s="62"/>
      <c r="I77" s="52"/>
      <c r="J77" s="52"/>
      <c r="K77" s="52"/>
      <c r="L77" s="50"/>
    </row>
    <row r="78" spans="1:12" ht="6.75" customHeight="1">
      <c r="A78" s="23"/>
      <c r="B78" s="24"/>
      <c r="C78" s="52"/>
      <c r="D78" s="52"/>
      <c r="E78" s="52"/>
      <c r="F78" s="52"/>
      <c r="G78" s="52"/>
      <c r="H78" s="52"/>
      <c r="I78" s="52"/>
      <c r="J78" s="52"/>
      <c r="K78" s="52"/>
      <c r="L78" s="50"/>
    </row>
    <row r="79" spans="1:12" ht="18" customHeight="1">
      <c r="A79" s="23"/>
      <c r="B79" s="24"/>
      <c r="C79" s="55" t="s">
        <v>22</v>
      </c>
      <c r="D79" s="52"/>
      <c r="E79" s="52"/>
      <c r="F79" s="155">
        <f>F14</f>
        <v>0</v>
      </c>
      <c r="G79" s="52"/>
      <c r="H79" s="52"/>
      <c r="I79" s="55" t="s">
        <v>24</v>
      </c>
      <c r="J79" s="156">
        <f>IF(J14="","",J14)</f>
        <v>0</v>
      </c>
      <c r="K79" s="52"/>
      <c r="L79" s="50"/>
    </row>
    <row r="80" spans="1:12" ht="6.75" customHeight="1">
      <c r="A80" s="23"/>
      <c r="B80" s="24"/>
      <c r="C80" s="52"/>
      <c r="D80" s="52"/>
      <c r="E80" s="52"/>
      <c r="F80" s="52"/>
      <c r="G80" s="52"/>
      <c r="H80" s="52"/>
      <c r="I80" s="52"/>
      <c r="J80" s="52"/>
      <c r="K80" s="52"/>
      <c r="L80" s="50"/>
    </row>
    <row r="81" spans="1:12" ht="15">
      <c r="A81" s="23"/>
      <c r="B81" s="24"/>
      <c r="C81" s="55" t="s">
        <v>32</v>
      </c>
      <c r="D81" s="52"/>
      <c r="E81" s="52"/>
      <c r="F81" s="155">
        <f>E17</f>
        <v>0</v>
      </c>
      <c r="G81" s="52"/>
      <c r="H81" s="52"/>
      <c r="I81" s="55" t="s">
        <v>40</v>
      </c>
      <c r="J81" s="155">
        <f>E23</f>
        <v>0</v>
      </c>
      <c r="K81" s="52"/>
      <c r="L81" s="50"/>
    </row>
    <row r="82" spans="1:12" ht="14.25" customHeight="1">
      <c r="A82" s="23"/>
      <c r="B82" s="24"/>
      <c r="C82" s="55" t="s">
        <v>38</v>
      </c>
      <c r="D82" s="52"/>
      <c r="E82" s="52"/>
      <c r="F82" s="155">
        <f>IF(E20="","",E20)</f>
        <v>0</v>
      </c>
      <c r="G82" s="52"/>
      <c r="H82" s="52"/>
      <c r="I82" s="52"/>
      <c r="J82" s="52"/>
      <c r="K82" s="52"/>
      <c r="L82" s="50"/>
    </row>
    <row r="83" spans="1:12" ht="9.75" customHeight="1">
      <c r="A83" s="23"/>
      <c r="B83" s="24"/>
      <c r="C83" s="52"/>
      <c r="D83" s="52"/>
      <c r="E83" s="52"/>
      <c r="F83" s="52"/>
      <c r="G83" s="52"/>
      <c r="H83" s="52"/>
      <c r="I83" s="52"/>
      <c r="J83" s="52"/>
      <c r="K83" s="52"/>
      <c r="L83" s="50"/>
    </row>
    <row r="84" spans="2:20" s="157" customFormat="1" ht="29.25" customHeight="1">
      <c r="B84" s="158"/>
      <c r="C84" s="159" t="s">
        <v>176</v>
      </c>
      <c r="D84" s="160" t="s">
        <v>64</v>
      </c>
      <c r="E84" s="160" t="s">
        <v>60</v>
      </c>
      <c r="F84" s="160" t="s">
        <v>177</v>
      </c>
      <c r="G84" s="160" t="s">
        <v>178</v>
      </c>
      <c r="H84" s="160" t="s">
        <v>179</v>
      </c>
      <c r="I84" s="161" t="s">
        <v>180</v>
      </c>
      <c r="J84" s="160" t="s">
        <v>171</v>
      </c>
      <c r="K84" s="162" t="s">
        <v>181</v>
      </c>
      <c r="L84" s="163"/>
      <c r="M84" s="78" t="s">
        <v>182</v>
      </c>
      <c r="N84" s="79" t="s">
        <v>49</v>
      </c>
      <c r="O84" s="79" t="s">
        <v>183</v>
      </c>
      <c r="P84" s="79" t="s">
        <v>184</v>
      </c>
      <c r="Q84" s="79" t="s">
        <v>185</v>
      </c>
      <c r="R84" s="79" t="s">
        <v>186</v>
      </c>
      <c r="S84" s="79" t="s">
        <v>187</v>
      </c>
      <c r="T84" s="80" t="s">
        <v>188</v>
      </c>
    </row>
    <row r="85" spans="2:63" s="23" customFormat="1" ht="29.25" customHeight="1">
      <c r="B85" s="24"/>
      <c r="C85" s="84" t="s">
        <v>172</v>
      </c>
      <c r="D85" s="52"/>
      <c r="E85" s="52"/>
      <c r="F85" s="52"/>
      <c r="G85" s="52"/>
      <c r="H85" s="52"/>
      <c r="I85" s="52"/>
      <c r="J85" s="164">
        <f aca="true" t="shared" si="1" ref="J85:J86">BK85</f>
        <v>0</v>
      </c>
      <c r="K85" s="52"/>
      <c r="L85" s="50"/>
      <c r="M85" s="81"/>
      <c r="N85" s="82"/>
      <c r="O85" s="82"/>
      <c r="P85" s="165">
        <f>P86+P107+P152</f>
        <v>116.96994600000001</v>
      </c>
      <c r="Q85" s="82"/>
      <c r="R85" s="165">
        <f>R86+R107+R152</f>
        <v>634.6455</v>
      </c>
      <c r="S85" s="82"/>
      <c r="T85" s="166">
        <f>T86+T107+T152</f>
        <v>4569.6097500000005</v>
      </c>
      <c r="AT85" s="6" t="s">
        <v>78</v>
      </c>
      <c r="AU85" s="6" t="s">
        <v>173</v>
      </c>
      <c r="BK85" s="167">
        <f>BK86+BK107+BK152</f>
        <v>0</v>
      </c>
    </row>
    <row r="86" spans="2:63" s="168" customFormat="1" ht="36.75" customHeight="1">
      <c r="B86" s="169"/>
      <c r="C86" s="170"/>
      <c r="D86" s="171" t="s">
        <v>78</v>
      </c>
      <c r="E86" s="172" t="s">
        <v>21</v>
      </c>
      <c r="F86" s="172" t="s">
        <v>281</v>
      </c>
      <c r="G86" s="170"/>
      <c r="H86" s="170"/>
      <c r="I86" s="170"/>
      <c r="J86" s="173">
        <f t="shared" si="1"/>
        <v>0</v>
      </c>
      <c r="K86" s="170"/>
      <c r="L86" s="174"/>
      <c r="M86" s="175"/>
      <c r="N86" s="176"/>
      <c r="O86" s="176"/>
      <c r="P86" s="177">
        <f>SUM(P87:P106)</f>
        <v>0</v>
      </c>
      <c r="Q86" s="176"/>
      <c r="R86" s="177">
        <f>SUM(R87:R106)</f>
        <v>0.5137200000000001</v>
      </c>
      <c r="S86" s="176"/>
      <c r="T86" s="178">
        <f>SUM(T87:T106)</f>
        <v>3201.1177500000003</v>
      </c>
      <c r="AR86" s="179" t="s">
        <v>191</v>
      </c>
      <c r="AT86" s="180" t="s">
        <v>78</v>
      </c>
      <c r="AU86" s="180" t="s">
        <v>79</v>
      </c>
      <c r="AY86" s="179" t="s">
        <v>192</v>
      </c>
      <c r="BK86" s="181">
        <f>SUM(BK87:BK106)</f>
        <v>0</v>
      </c>
    </row>
    <row r="87" spans="2:65" s="23" customFormat="1" ht="22.5" customHeight="1">
      <c r="B87" s="24"/>
      <c r="C87" s="182" t="s">
        <v>21</v>
      </c>
      <c r="D87" s="182" t="s">
        <v>193</v>
      </c>
      <c r="E87" s="183" t="s">
        <v>512</v>
      </c>
      <c r="F87" s="184" t="s">
        <v>513</v>
      </c>
      <c r="G87" s="185" t="s">
        <v>514</v>
      </c>
      <c r="H87" s="186">
        <v>3210.75</v>
      </c>
      <c r="I87" s="187"/>
      <c r="J87" s="187">
        <f>ROUND(I87*H87,2)</f>
        <v>0</v>
      </c>
      <c r="K87" s="184" t="s">
        <v>197</v>
      </c>
      <c r="L87" s="50"/>
      <c r="M87" s="188"/>
      <c r="N87" s="189" t="s">
        <v>50</v>
      </c>
      <c r="O87" s="190">
        <v>0</v>
      </c>
      <c r="P87" s="190">
        <f>O87*H87</f>
        <v>0</v>
      </c>
      <c r="Q87" s="190">
        <v>0</v>
      </c>
      <c r="R87" s="190">
        <f>Q87*H87</f>
        <v>0</v>
      </c>
      <c r="S87" s="190">
        <v>0.56</v>
      </c>
      <c r="T87" s="191">
        <f>S87*H87</f>
        <v>1798.0200000000002</v>
      </c>
      <c r="AR87" s="6" t="s">
        <v>191</v>
      </c>
      <c r="AT87" s="6" t="s">
        <v>193</v>
      </c>
      <c r="AU87" s="6" t="s">
        <v>21</v>
      </c>
      <c r="AY87" s="6" t="s">
        <v>192</v>
      </c>
      <c r="BE87" s="192">
        <f>IF(N87="základní",J87,0)</f>
        <v>0</v>
      </c>
      <c r="BF87" s="192">
        <f>IF(N87="snížená",J87,0)</f>
        <v>0</v>
      </c>
      <c r="BG87" s="192">
        <f>IF(N87="zákl. přenesená",J87,0)</f>
        <v>0</v>
      </c>
      <c r="BH87" s="192">
        <f>IF(N87="sníž. přenesená",J87,0)</f>
        <v>0</v>
      </c>
      <c r="BI87" s="192">
        <f>IF(N87="nulová",J87,0)</f>
        <v>0</v>
      </c>
      <c r="BJ87" s="6" t="s">
        <v>21</v>
      </c>
      <c r="BK87" s="192">
        <f>ROUND(I87*H87,2)</f>
        <v>0</v>
      </c>
      <c r="BL87" s="6" t="s">
        <v>191</v>
      </c>
      <c r="BM87" s="6" t="s">
        <v>1180</v>
      </c>
    </row>
    <row r="88" spans="1:47" ht="34.5">
      <c r="A88" s="23"/>
      <c r="B88" s="24"/>
      <c r="C88" s="52"/>
      <c r="D88" s="196" t="s">
        <v>199</v>
      </c>
      <c r="E88" s="52"/>
      <c r="F88" s="197" t="s">
        <v>516</v>
      </c>
      <c r="G88" s="52"/>
      <c r="H88" s="52"/>
      <c r="I88" s="52"/>
      <c r="J88" s="52"/>
      <c r="K88" s="52"/>
      <c r="L88" s="50"/>
      <c r="M88" s="195"/>
      <c r="N88" s="25"/>
      <c r="O88" s="25"/>
      <c r="P88" s="25"/>
      <c r="Q88" s="25"/>
      <c r="R88" s="25"/>
      <c r="S88" s="25"/>
      <c r="T88" s="72"/>
      <c r="AT88" s="6" t="s">
        <v>199</v>
      </c>
      <c r="AU88" s="6" t="s">
        <v>21</v>
      </c>
    </row>
    <row r="89" spans="2:51" s="198" customFormat="1" ht="12.75">
      <c r="B89" s="199"/>
      <c r="C89" s="200"/>
      <c r="D89" s="196" t="s">
        <v>210</v>
      </c>
      <c r="E89" s="201"/>
      <c r="F89" s="202" t="s">
        <v>1181</v>
      </c>
      <c r="G89" s="200"/>
      <c r="H89" s="201"/>
      <c r="I89" s="200"/>
      <c r="J89" s="200"/>
      <c r="K89" s="200"/>
      <c r="L89" s="203"/>
      <c r="M89" s="204"/>
      <c r="N89" s="205"/>
      <c r="O89" s="205"/>
      <c r="P89" s="205"/>
      <c r="Q89" s="205"/>
      <c r="R89" s="205"/>
      <c r="S89" s="205"/>
      <c r="T89" s="206"/>
      <c r="AT89" s="207" t="s">
        <v>210</v>
      </c>
      <c r="AU89" s="207" t="s">
        <v>21</v>
      </c>
      <c r="AV89" s="198" t="s">
        <v>21</v>
      </c>
      <c r="AW89" s="198" t="s">
        <v>43</v>
      </c>
      <c r="AX89" s="198" t="s">
        <v>79</v>
      </c>
      <c r="AY89" s="207" t="s">
        <v>192</v>
      </c>
    </row>
    <row r="90" spans="2:51" s="198" customFormat="1" ht="12.75">
      <c r="B90" s="199"/>
      <c r="C90" s="200"/>
      <c r="D90" s="196" t="s">
        <v>210</v>
      </c>
      <c r="E90" s="201"/>
      <c r="F90" s="202" t="s">
        <v>517</v>
      </c>
      <c r="G90" s="200"/>
      <c r="H90" s="201"/>
      <c r="I90" s="200"/>
      <c r="J90" s="200"/>
      <c r="K90" s="200"/>
      <c r="L90" s="203"/>
      <c r="M90" s="204"/>
      <c r="N90" s="205"/>
      <c r="O90" s="205"/>
      <c r="P90" s="205"/>
      <c r="Q90" s="205"/>
      <c r="R90" s="205"/>
      <c r="S90" s="205"/>
      <c r="T90" s="206"/>
      <c r="AT90" s="207" t="s">
        <v>210</v>
      </c>
      <c r="AU90" s="207" t="s">
        <v>21</v>
      </c>
      <c r="AV90" s="198" t="s">
        <v>21</v>
      </c>
      <c r="AW90" s="198" t="s">
        <v>43</v>
      </c>
      <c r="AX90" s="198" t="s">
        <v>79</v>
      </c>
      <c r="AY90" s="207" t="s">
        <v>192</v>
      </c>
    </row>
    <row r="91" spans="2:51" s="208" customFormat="1" ht="12.75">
      <c r="B91" s="209"/>
      <c r="C91" s="210"/>
      <c r="D91" s="193" t="s">
        <v>210</v>
      </c>
      <c r="E91" s="211" t="s">
        <v>518</v>
      </c>
      <c r="F91" s="212" t="s">
        <v>1182</v>
      </c>
      <c r="G91" s="210"/>
      <c r="H91" s="213">
        <v>3210.75</v>
      </c>
      <c r="I91" s="210"/>
      <c r="J91" s="210"/>
      <c r="K91" s="210"/>
      <c r="L91" s="214"/>
      <c r="M91" s="215"/>
      <c r="N91" s="216"/>
      <c r="O91" s="216"/>
      <c r="P91" s="216"/>
      <c r="Q91" s="216"/>
      <c r="R91" s="216"/>
      <c r="S91" s="216"/>
      <c r="T91" s="217"/>
      <c r="AT91" s="218" t="s">
        <v>210</v>
      </c>
      <c r="AU91" s="218" t="s">
        <v>21</v>
      </c>
      <c r="AV91" s="208" t="s">
        <v>88</v>
      </c>
      <c r="AW91" s="208" t="s">
        <v>43</v>
      </c>
      <c r="AX91" s="208" t="s">
        <v>21</v>
      </c>
      <c r="AY91" s="218" t="s">
        <v>192</v>
      </c>
    </row>
    <row r="92" spans="2:65" s="23" customFormat="1" ht="22.5" customHeight="1">
      <c r="B92" s="24"/>
      <c r="C92" s="182" t="s">
        <v>88</v>
      </c>
      <c r="D92" s="182" t="s">
        <v>193</v>
      </c>
      <c r="E92" s="183" t="s">
        <v>524</v>
      </c>
      <c r="F92" s="184" t="s">
        <v>525</v>
      </c>
      <c r="G92" s="185" t="s">
        <v>514</v>
      </c>
      <c r="H92" s="186">
        <v>3210.75</v>
      </c>
      <c r="I92" s="187"/>
      <c r="J92" s="187">
        <f>ROUND(I92*H92,2)</f>
        <v>0</v>
      </c>
      <c r="K92" s="184" t="s">
        <v>197</v>
      </c>
      <c r="L92" s="50"/>
      <c r="M92" s="188"/>
      <c r="N92" s="189" t="s">
        <v>50</v>
      </c>
      <c r="O92" s="190">
        <v>0</v>
      </c>
      <c r="P92" s="190">
        <f>O92*H92</f>
        <v>0</v>
      </c>
      <c r="Q92" s="190">
        <v>0</v>
      </c>
      <c r="R92" s="190">
        <f>Q92*H92</f>
        <v>0</v>
      </c>
      <c r="S92" s="190">
        <v>0.181</v>
      </c>
      <c r="T92" s="191">
        <f>S92*H92</f>
        <v>581.14575</v>
      </c>
      <c r="AR92" s="6" t="s">
        <v>191</v>
      </c>
      <c r="AT92" s="6" t="s">
        <v>193</v>
      </c>
      <c r="AU92" s="6" t="s">
        <v>21</v>
      </c>
      <c r="AY92" s="6" t="s">
        <v>192</v>
      </c>
      <c r="BE92" s="192">
        <f>IF(N92="základní",J92,0)</f>
        <v>0</v>
      </c>
      <c r="BF92" s="192">
        <f>IF(N92="snížená",J92,0)</f>
        <v>0</v>
      </c>
      <c r="BG92" s="192">
        <f>IF(N92="zákl. přenesená",J92,0)</f>
        <v>0</v>
      </c>
      <c r="BH92" s="192">
        <f>IF(N92="sníž. přenesená",J92,0)</f>
        <v>0</v>
      </c>
      <c r="BI92" s="192">
        <f>IF(N92="nulová",J92,0)</f>
        <v>0</v>
      </c>
      <c r="BJ92" s="6" t="s">
        <v>21</v>
      </c>
      <c r="BK92" s="192">
        <f>ROUND(I92*H92,2)</f>
        <v>0</v>
      </c>
      <c r="BL92" s="6" t="s">
        <v>191</v>
      </c>
      <c r="BM92" s="6" t="s">
        <v>1183</v>
      </c>
    </row>
    <row r="93" spans="1:47" ht="34.5">
      <c r="A93" s="23"/>
      <c r="B93" s="24"/>
      <c r="C93" s="52"/>
      <c r="D93" s="196" t="s">
        <v>199</v>
      </c>
      <c r="E93" s="52"/>
      <c r="F93" s="197" t="s">
        <v>527</v>
      </c>
      <c r="G93" s="52"/>
      <c r="H93" s="52"/>
      <c r="I93" s="52"/>
      <c r="J93" s="52"/>
      <c r="K93" s="52"/>
      <c r="L93" s="50"/>
      <c r="M93" s="195"/>
      <c r="N93" s="25"/>
      <c r="O93" s="25"/>
      <c r="P93" s="25"/>
      <c r="Q93" s="25"/>
      <c r="R93" s="25"/>
      <c r="S93" s="25"/>
      <c r="T93" s="72"/>
      <c r="AT93" s="6" t="s">
        <v>199</v>
      </c>
      <c r="AU93" s="6" t="s">
        <v>21</v>
      </c>
    </row>
    <row r="94" spans="2:51" s="198" customFormat="1" ht="12.75">
      <c r="B94" s="199"/>
      <c r="C94" s="200"/>
      <c r="D94" s="196" t="s">
        <v>210</v>
      </c>
      <c r="E94" s="201"/>
      <c r="F94" s="202" t="s">
        <v>1181</v>
      </c>
      <c r="G94" s="200"/>
      <c r="H94" s="201"/>
      <c r="I94" s="200"/>
      <c r="J94" s="200"/>
      <c r="K94" s="200"/>
      <c r="L94" s="203"/>
      <c r="M94" s="204"/>
      <c r="N94" s="205"/>
      <c r="O94" s="205"/>
      <c r="P94" s="205"/>
      <c r="Q94" s="205"/>
      <c r="R94" s="205"/>
      <c r="S94" s="205"/>
      <c r="T94" s="206"/>
      <c r="AT94" s="207" t="s">
        <v>210</v>
      </c>
      <c r="AU94" s="207" t="s">
        <v>21</v>
      </c>
      <c r="AV94" s="198" t="s">
        <v>21</v>
      </c>
      <c r="AW94" s="198" t="s">
        <v>43</v>
      </c>
      <c r="AX94" s="198" t="s">
        <v>79</v>
      </c>
      <c r="AY94" s="207" t="s">
        <v>192</v>
      </c>
    </row>
    <row r="95" spans="2:51" s="198" customFormat="1" ht="12.75">
      <c r="B95" s="199"/>
      <c r="C95" s="200"/>
      <c r="D95" s="196" t="s">
        <v>210</v>
      </c>
      <c r="E95" s="201"/>
      <c r="F95" s="202" t="s">
        <v>517</v>
      </c>
      <c r="G95" s="200"/>
      <c r="H95" s="201"/>
      <c r="I95" s="200"/>
      <c r="J95" s="200"/>
      <c r="K95" s="200"/>
      <c r="L95" s="203"/>
      <c r="M95" s="204"/>
      <c r="N95" s="205"/>
      <c r="O95" s="205"/>
      <c r="P95" s="205"/>
      <c r="Q95" s="205"/>
      <c r="R95" s="205"/>
      <c r="S95" s="205"/>
      <c r="T95" s="206"/>
      <c r="AT95" s="207" t="s">
        <v>210</v>
      </c>
      <c r="AU95" s="207" t="s">
        <v>21</v>
      </c>
      <c r="AV95" s="198" t="s">
        <v>21</v>
      </c>
      <c r="AW95" s="198" t="s">
        <v>43</v>
      </c>
      <c r="AX95" s="198" t="s">
        <v>79</v>
      </c>
      <c r="AY95" s="207" t="s">
        <v>192</v>
      </c>
    </row>
    <row r="96" spans="2:51" s="208" customFormat="1" ht="12.75">
      <c r="B96" s="209"/>
      <c r="C96" s="210"/>
      <c r="D96" s="193" t="s">
        <v>210</v>
      </c>
      <c r="E96" s="211" t="s">
        <v>528</v>
      </c>
      <c r="F96" s="212" t="s">
        <v>1182</v>
      </c>
      <c r="G96" s="210"/>
      <c r="H96" s="213">
        <v>3210.75</v>
      </c>
      <c r="I96" s="210"/>
      <c r="J96" s="210"/>
      <c r="K96" s="210"/>
      <c r="L96" s="214"/>
      <c r="M96" s="215"/>
      <c r="N96" s="216"/>
      <c r="O96" s="216"/>
      <c r="P96" s="216"/>
      <c r="Q96" s="216"/>
      <c r="R96" s="216"/>
      <c r="S96" s="216"/>
      <c r="T96" s="217"/>
      <c r="AT96" s="218" t="s">
        <v>210</v>
      </c>
      <c r="AU96" s="218" t="s">
        <v>21</v>
      </c>
      <c r="AV96" s="208" t="s">
        <v>88</v>
      </c>
      <c r="AW96" s="208" t="s">
        <v>43</v>
      </c>
      <c r="AX96" s="208" t="s">
        <v>21</v>
      </c>
      <c r="AY96" s="218" t="s">
        <v>192</v>
      </c>
    </row>
    <row r="97" spans="2:65" s="23" customFormat="1" ht="22.5" customHeight="1">
      <c r="B97" s="24"/>
      <c r="C97" s="182" t="s">
        <v>205</v>
      </c>
      <c r="D97" s="182" t="s">
        <v>193</v>
      </c>
      <c r="E97" s="183" t="s">
        <v>530</v>
      </c>
      <c r="F97" s="184" t="s">
        <v>531</v>
      </c>
      <c r="G97" s="185" t="s">
        <v>514</v>
      </c>
      <c r="H97" s="186">
        <v>3210.75</v>
      </c>
      <c r="I97" s="187"/>
      <c r="J97" s="187">
        <f>ROUND(I97*H97,2)</f>
        <v>0</v>
      </c>
      <c r="K97" s="184" t="s">
        <v>197</v>
      </c>
      <c r="L97" s="50"/>
      <c r="M97" s="188"/>
      <c r="N97" s="189" t="s">
        <v>50</v>
      </c>
      <c r="O97" s="190">
        <v>0</v>
      </c>
      <c r="P97" s="190">
        <f>O97*H97</f>
        <v>0</v>
      </c>
      <c r="Q97" s="190">
        <v>0.00016</v>
      </c>
      <c r="R97" s="190">
        <f>Q97*H97</f>
        <v>0.5137200000000001</v>
      </c>
      <c r="S97" s="190">
        <v>0.256</v>
      </c>
      <c r="T97" s="191">
        <f>S97*H97</f>
        <v>821.952</v>
      </c>
      <c r="AR97" s="6" t="s">
        <v>191</v>
      </c>
      <c r="AT97" s="6" t="s">
        <v>193</v>
      </c>
      <c r="AU97" s="6" t="s">
        <v>21</v>
      </c>
      <c r="AY97" s="6" t="s">
        <v>192</v>
      </c>
      <c r="BE97" s="192">
        <f>IF(N97="základní",J97,0)</f>
        <v>0</v>
      </c>
      <c r="BF97" s="192">
        <f>IF(N97="snížená",J97,0)</f>
        <v>0</v>
      </c>
      <c r="BG97" s="192">
        <f>IF(N97="zákl. přenesená",J97,0)</f>
        <v>0</v>
      </c>
      <c r="BH97" s="192">
        <f>IF(N97="sníž. přenesená",J97,0)</f>
        <v>0</v>
      </c>
      <c r="BI97" s="192">
        <f>IF(N97="nulová",J97,0)</f>
        <v>0</v>
      </c>
      <c r="BJ97" s="6" t="s">
        <v>21</v>
      </c>
      <c r="BK97" s="192">
        <f>ROUND(I97*H97,2)</f>
        <v>0</v>
      </c>
      <c r="BL97" s="6" t="s">
        <v>191</v>
      </c>
      <c r="BM97" s="6" t="s">
        <v>1184</v>
      </c>
    </row>
    <row r="98" spans="1:47" ht="34.5">
      <c r="A98" s="23"/>
      <c r="B98" s="24"/>
      <c r="C98" s="52"/>
      <c r="D98" s="196" t="s">
        <v>199</v>
      </c>
      <c r="E98" s="52"/>
      <c r="F98" s="197" t="s">
        <v>533</v>
      </c>
      <c r="G98" s="52"/>
      <c r="H98" s="52"/>
      <c r="I98" s="52"/>
      <c r="J98" s="52"/>
      <c r="K98" s="52"/>
      <c r="L98" s="50"/>
      <c r="M98" s="195"/>
      <c r="N98" s="25"/>
      <c r="O98" s="25"/>
      <c r="P98" s="25"/>
      <c r="Q98" s="25"/>
      <c r="R98" s="25"/>
      <c r="S98" s="25"/>
      <c r="T98" s="72"/>
      <c r="AT98" s="6" t="s">
        <v>199</v>
      </c>
      <c r="AU98" s="6" t="s">
        <v>21</v>
      </c>
    </row>
    <row r="99" spans="2:51" s="198" customFormat="1" ht="12.75">
      <c r="B99" s="199"/>
      <c r="C99" s="200"/>
      <c r="D99" s="196" t="s">
        <v>210</v>
      </c>
      <c r="E99" s="201"/>
      <c r="F99" s="202" t="s">
        <v>1181</v>
      </c>
      <c r="G99" s="200"/>
      <c r="H99" s="201"/>
      <c r="I99" s="200"/>
      <c r="J99" s="200"/>
      <c r="K99" s="200"/>
      <c r="L99" s="203"/>
      <c r="M99" s="204"/>
      <c r="N99" s="205"/>
      <c r="O99" s="205"/>
      <c r="P99" s="205"/>
      <c r="Q99" s="205"/>
      <c r="R99" s="205"/>
      <c r="S99" s="205"/>
      <c r="T99" s="206"/>
      <c r="AT99" s="207" t="s">
        <v>210</v>
      </c>
      <c r="AU99" s="207" t="s">
        <v>21</v>
      </c>
      <c r="AV99" s="198" t="s">
        <v>21</v>
      </c>
      <c r="AW99" s="198" t="s">
        <v>43</v>
      </c>
      <c r="AX99" s="198" t="s">
        <v>79</v>
      </c>
      <c r="AY99" s="207" t="s">
        <v>192</v>
      </c>
    </row>
    <row r="100" spans="2:51" s="198" customFormat="1" ht="12.75">
      <c r="B100" s="199"/>
      <c r="C100" s="200"/>
      <c r="D100" s="196" t="s">
        <v>210</v>
      </c>
      <c r="E100" s="201"/>
      <c r="F100" s="202" t="s">
        <v>517</v>
      </c>
      <c r="G100" s="200"/>
      <c r="H100" s="201"/>
      <c r="I100" s="200"/>
      <c r="J100" s="200"/>
      <c r="K100" s="200"/>
      <c r="L100" s="203"/>
      <c r="M100" s="204"/>
      <c r="N100" s="205"/>
      <c r="O100" s="205"/>
      <c r="P100" s="205"/>
      <c r="Q100" s="205"/>
      <c r="R100" s="205"/>
      <c r="S100" s="205"/>
      <c r="T100" s="206"/>
      <c r="AT100" s="207" t="s">
        <v>210</v>
      </c>
      <c r="AU100" s="207" t="s">
        <v>21</v>
      </c>
      <c r="AV100" s="198" t="s">
        <v>21</v>
      </c>
      <c r="AW100" s="198" t="s">
        <v>43</v>
      </c>
      <c r="AX100" s="198" t="s">
        <v>79</v>
      </c>
      <c r="AY100" s="207" t="s">
        <v>192</v>
      </c>
    </row>
    <row r="101" spans="2:51" s="208" customFormat="1" ht="12.75">
      <c r="B101" s="209"/>
      <c r="C101" s="210"/>
      <c r="D101" s="193" t="s">
        <v>210</v>
      </c>
      <c r="E101" s="211" t="s">
        <v>536</v>
      </c>
      <c r="F101" s="212" t="s">
        <v>1185</v>
      </c>
      <c r="G101" s="210"/>
      <c r="H101" s="213">
        <v>3210.75</v>
      </c>
      <c r="I101" s="210"/>
      <c r="J101" s="210"/>
      <c r="K101" s="210"/>
      <c r="L101" s="214"/>
      <c r="M101" s="215"/>
      <c r="N101" s="216"/>
      <c r="O101" s="216"/>
      <c r="P101" s="216"/>
      <c r="Q101" s="216"/>
      <c r="R101" s="216"/>
      <c r="S101" s="216"/>
      <c r="T101" s="217"/>
      <c r="AT101" s="218" t="s">
        <v>210</v>
      </c>
      <c r="AU101" s="218" t="s">
        <v>21</v>
      </c>
      <c r="AV101" s="208" t="s">
        <v>88</v>
      </c>
      <c r="AW101" s="208" t="s">
        <v>43</v>
      </c>
      <c r="AX101" s="208" t="s">
        <v>21</v>
      </c>
      <c r="AY101" s="218" t="s">
        <v>192</v>
      </c>
    </row>
    <row r="102" spans="2:65" s="23" customFormat="1" ht="22.5" customHeight="1">
      <c r="B102" s="24"/>
      <c r="C102" s="182" t="s">
        <v>191</v>
      </c>
      <c r="D102" s="182" t="s">
        <v>193</v>
      </c>
      <c r="E102" s="183" t="s">
        <v>570</v>
      </c>
      <c r="F102" s="184" t="s">
        <v>571</v>
      </c>
      <c r="G102" s="185" t="s">
        <v>514</v>
      </c>
      <c r="H102" s="186">
        <v>3210.75</v>
      </c>
      <c r="I102" s="187"/>
      <c r="J102" s="187">
        <f>ROUND(I102*H102,2)</f>
        <v>0</v>
      </c>
      <c r="K102" s="184" t="s">
        <v>197</v>
      </c>
      <c r="L102" s="50"/>
      <c r="M102" s="188"/>
      <c r="N102" s="189" t="s">
        <v>50</v>
      </c>
      <c r="O102" s="190">
        <v>0</v>
      </c>
      <c r="P102" s="190">
        <f>O102*H102</f>
        <v>0</v>
      </c>
      <c r="Q102" s="190">
        <v>0</v>
      </c>
      <c r="R102" s="190">
        <f>Q102*H102</f>
        <v>0</v>
      </c>
      <c r="S102" s="190">
        <v>0</v>
      </c>
      <c r="T102" s="191">
        <f>S102*H102</f>
        <v>0</v>
      </c>
      <c r="AR102" s="6" t="s">
        <v>191</v>
      </c>
      <c r="AT102" s="6" t="s">
        <v>193</v>
      </c>
      <c r="AU102" s="6" t="s">
        <v>21</v>
      </c>
      <c r="AY102" s="6" t="s">
        <v>192</v>
      </c>
      <c r="BE102" s="192">
        <f>IF(N102="základní",J102,0)</f>
        <v>0</v>
      </c>
      <c r="BF102" s="192">
        <f>IF(N102="snížená",J102,0)</f>
        <v>0</v>
      </c>
      <c r="BG102" s="192">
        <f>IF(N102="zákl. přenesená",J102,0)</f>
        <v>0</v>
      </c>
      <c r="BH102" s="192">
        <f>IF(N102="sníž. přenesená",J102,0)</f>
        <v>0</v>
      </c>
      <c r="BI102" s="192">
        <f>IF(N102="nulová",J102,0)</f>
        <v>0</v>
      </c>
      <c r="BJ102" s="6" t="s">
        <v>21</v>
      </c>
      <c r="BK102" s="192">
        <f>ROUND(I102*H102,2)</f>
        <v>0</v>
      </c>
      <c r="BL102" s="6" t="s">
        <v>191</v>
      </c>
      <c r="BM102" s="6" t="s">
        <v>1186</v>
      </c>
    </row>
    <row r="103" spans="1:47" ht="12.75">
      <c r="A103" s="23"/>
      <c r="B103" s="24"/>
      <c r="C103" s="52"/>
      <c r="D103" s="196" t="s">
        <v>199</v>
      </c>
      <c r="E103" s="52"/>
      <c r="F103" s="197" t="s">
        <v>573</v>
      </c>
      <c r="G103" s="52"/>
      <c r="H103" s="52"/>
      <c r="I103" s="52"/>
      <c r="J103" s="52"/>
      <c r="K103" s="52"/>
      <c r="L103" s="50"/>
      <c r="M103" s="195"/>
      <c r="N103" s="25"/>
      <c r="O103" s="25"/>
      <c r="P103" s="25"/>
      <c r="Q103" s="25"/>
      <c r="R103" s="25"/>
      <c r="S103" s="25"/>
      <c r="T103" s="72"/>
      <c r="AT103" s="6" t="s">
        <v>199</v>
      </c>
      <c r="AU103" s="6" t="s">
        <v>21</v>
      </c>
    </row>
    <row r="104" spans="2:51" s="198" customFormat="1" ht="12.75">
      <c r="B104" s="199"/>
      <c r="C104" s="200"/>
      <c r="D104" s="196" t="s">
        <v>210</v>
      </c>
      <c r="E104" s="201"/>
      <c r="F104" s="202" t="s">
        <v>1181</v>
      </c>
      <c r="G104" s="200"/>
      <c r="H104" s="201"/>
      <c r="I104" s="200"/>
      <c r="J104" s="200"/>
      <c r="K104" s="200"/>
      <c r="L104" s="203"/>
      <c r="M104" s="204"/>
      <c r="N104" s="205"/>
      <c r="O104" s="205"/>
      <c r="P104" s="205"/>
      <c r="Q104" s="205"/>
      <c r="R104" s="205"/>
      <c r="S104" s="205"/>
      <c r="T104" s="206"/>
      <c r="AT104" s="207" t="s">
        <v>210</v>
      </c>
      <c r="AU104" s="207" t="s">
        <v>21</v>
      </c>
      <c r="AV104" s="198" t="s">
        <v>21</v>
      </c>
      <c r="AW104" s="198" t="s">
        <v>43</v>
      </c>
      <c r="AX104" s="198" t="s">
        <v>79</v>
      </c>
      <c r="AY104" s="207" t="s">
        <v>192</v>
      </c>
    </row>
    <row r="105" spans="2:51" s="198" customFormat="1" ht="12.75">
      <c r="B105" s="199"/>
      <c r="C105" s="200"/>
      <c r="D105" s="196" t="s">
        <v>210</v>
      </c>
      <c r="E105" s="201"/>
      <c r="F105" s="202" t="s">
        <v>517</v>
      </c>
      <c r="G105" s="200"/>
      <c r="H105" s="201"/>
      <c r="I105" s="200"/>
      <c r="J105" s="200"/>
      <c r="K105" s="200"/>
      <c r="L105" s="203"/>
      <c r="M105" s="204"/>
      <c r="N105" s="205"/>
      <c r="O105" s="205"/>
      <c r="P105" s="205"/>
      <c r="Q105" s="205"/>
      <c r="R105" s="205"/>
      <c r="S105" s="205"/>
      <c r="T105" s="206"/>
      <c r="AT105" s="207" t="s">
        <v>210</v>
      </c>
      <c r="AU105" s="207" t="s">
        <v>21</v>
      </c>
      <c r="AV105" s="198" t="s">
        <v>21</v>
      </c>
      <c r="AW105" s="198" t="s">
        <v>43</v>
      </c>
      <c r="AX105" s="198" t="s">
        <v>79</v>
      </c>
      <c r="AY105" s="207" t="s">
        <v>192</v>
      </c>
    </row>
    <row r="106" spans="2:51" s="208" customFormat="1" ht="12.75">
      <c r="B106" s="209"/>
      <c r="C106" s="210"/>
      <c r="D106" s="196" t="s">
        <v>210</v>
      </c>
      <c r="E106" s="234" t="s">
        <v>574</v>
      </c>
      <c r="F106" s="235" t="s">
        <v>1182</v>
      </c>
      <c r="G106" s="210"/>
      <c r="H106" s="236">
        <v>3210.75</v>
      </c>
      <c r="I106" s="210"/>
      <c r="J106" s="210"/>
      <c r="K106" s="210"/>
      <c r="L106" s="214"/>
      <c r="M106" s="215"/>
      <c r="N106" s="216"/>
      <c r="O106" s="216"/>
      <c r="P106" s="216"/>
      <c r="Q106" s="216"/>
      <c r="R106" s="216"/>
      <c r="S106" s="216"/>
      <c r="T106" s="217"/>
      <c r="AT106" s="218" t="s">
        <v>210</v>
      </c>
      <c r="AU106" s="218" t="s">
        <v>21</v>
      </c>
      <c r="AV106" s="208" t="s">
        <v>88</v>
      </c>
      <c r="AW106" s="208" t="s">
        <v>43</v>
      </c>
      <c r="AX106" s="208" t="s">
        <v>21</v>
      </c>
      <c r="AY106" s="218" t="s">
        <v>192</v>
      </c>
    </row>
    <row r="107" spans="2:63" s="168" customFormat="1" ht="36.75" customHeight="1">
      <c r="B107" s="169"/>
      <c r="C107" s="170"/>
      <c r="D107" s="171" t="s">
        <v>78</v>
      </c>
      <c r="E107" s="172" t="s">
        <v>217</v>
      </c>
      <c r="F107" s="172" t="s">
        <v>577</v>
      </c>
      <c r="G107" s="170"/>
      <c r="H107" s="170"/>
      <c r="I107" s="170"/>
      <c r="J107" s="173">
        <f>BK107</f>
        <v>0</v>
      </c>
      <c r="K107" s="170"/>
      <c r="L107" s="174"/>
      <c r="M107" s="175"/>
      <c r="N107" s="176"/>
      <c r="O107" s="176"/>
      <c r="P107" s="177">
        <f>SUM(P108:P151)</f>
        <v>5.187</v>
      </c>
      <c r="Q107" s="176"/>
      <c r="R107" s="177">
        <f>SUM(R108:R151)</f>
        <v>462.348</v>
      </c>
      <c r="S107" s="176"/>
      <c r="T107" s="178">
        <f>SUM(T108:T151)</f>
        <v>359.604</v>
      </c>
      <c r="AR107" s="179" t="s">
        <v>191</v>
      </c>
      <c r="AT107" s="180" t="s">
        <v>78</v>
      </c>
      <c r="AU107" s="180" t="s">
        <v>79</v>
      </c>
      <c r="AY107" s="179" t="s">
        <v>192</v>
      </c>
      <c r="BK107" s="181">
        <f>SUM(BK108:BK151)</f>
        <v>0</v>
      </c>
    </row>
    <row r="108" spans="2:65" s="23" customFormat="1" ht="22.5" customHeight="1">
      <c r="B108" s="24"/>
      <c r="C108" s="182" t="s">
        <v>217</v>
      </c>
      <c r="D108" s="182" t="s">
        <v>193</v>
      </c>
      <c r="E108" s="183" t="s">
        <v>674</v>
      </c>
      <c r="F108" s="184" t="s">
        <v>675</v>
      </c>
      <c r="G108" s="185" t="s">
        <v>514</v>
      </c>
      <c r="H108" s="186">
        <v>3210.75</v>
      </c>
      <c r="I108" s="187"/>
      <c r="J108" s="187">
        <f>ROUND(I108*H108,2)</f>
        <v>0</v>
      </c>
      <c r="K108" s="184" t="s">
        <v>197</v>
      </c>
      <c r="L108" s="50"/>
      <c r="M108" s="188"/>
      <c r="N108" s="189" t="s">
        <v>50</v>
      </c>
      <c r="O108" s="190">
        <v>0</v>
      </c>
      <c r="P108" s="190">
        <f>O108*H108</f>
        <v>0</v>
      </c>
      <c r="Q108" s="190">
        <v>0</v>
      </c>
      <c r="R108" s="190">
        <f>Q108*H108</f>
        <v>0</v>
      </c>
      <c r="S108" s="190">
        <v>0</v>
      </c>
      <c r="T108" s="191">
        <f>S108*H108</f>
        <v>0</v>
      </c>
      <c r="AR108" s="6" t="s">
        <v>191</v>
      </c>
      <c r="AT108" s="6" t="s">
        <v>193</v>
      </c>
      <c r="AU108" s="6" t="s">
        <v>21</v>
      </c>
      <c r="AY108" s="6" t="s">
        <v>192</v>
      </c>
      <c r="BE108" s="192">
        <f>IF(N108="základní",J108,0)</f>
        <v>0</v>
      </c>
      <c r="BF108" s="192">
        <f>IF(N108="snížená",J108,0)</f>
        <v>0</v>
      </c>
      <c r="BG108" s="192">
        <f>IF(N108="zákl. přenesená",J108,0)</f>
        <v>0</v>
      </c>
      <c r="BH108" s="192">
        <f>IF(N108="sníž. přenesená",J108,0)</f>
        <v>0</v>
      </c>
      <c r="BI108" s="192">
        <f>IF(N108="nulová",J108,0)</f>
        <v>0</v>
      </c>
      <c r="BJ108" s="6" t="s">
        <v>21</v>
      </c>
      <c r="BK108" s="192">
        <f>ROUND(I108*H108,2)</f>
        <v>0</v>
      </c>
      <c r="BL108" s="6" t="s">
        <v>191</v>
      </c>
      <c r="BM108" s="6" t="s">
        <v>1187</v>
      </c>
    </row>
    <row r="109" spans="1:47" ht="12.75">
      <c r="A109" s="23"/>
      <c r="B109" s="24"/>
      <c r="C109" s="52"/>
      <c r="D109" s="196" t="s">
        <v>199</v>
      </c>
      <c r="E109" s="52"/>
      <c r="F109" s="197" t="s">
        <v>677</v>
      </c>
      <c r="G109" s="52"/>
      <c r="H109" s="52"/>
      <c r="I109" s="52"/>
      <c r="J109" s="52"/>
      <c r="K109" s="52"/>
      <c r="L109" s="50"/>
      <c r="M109" s="195"/>
      <c r="N109" s="25"/>
      <c r="O109" s="25"/>
      <c r="P109" s="25"/>
      <c r="Q109" s="25"/>
      <c r="R109" s="25"/>
      <c r="S109" s="25"/>
      <c r="T109" s="72"/>
      <c r="AT109" s="6" t="s">
        <v>199</v>
      </c>
      <c r="AU109" s="6" t="s">
        <v>21</v>
      </c>
    </row>
    <row r="110" spans="2:51" s="198" customFormat="1" ht="12.75">
      <c r="B110" s="199"/>
      <c r="C110" s="200"/>
      <c r="D110" s="196" t="s">
        <v>210</v>
      </c>
      <c r="E110" s="201"/>
      <c r="F110" s="202" t="s">
        <v>1181</v>
      </c>
      <c r="G110" s="200"/>
      <c r="H110" s="201"/>
      <c r="I110" s="200"/>
      <c r="J110" s="200"/>
      <c r="K110" s="200"/>
      <c r="L110" s="203"/>
      <c r="M110" s="204"/>
      <c r="N110" s="205"/>
      <c r="O110" s="205"/>
      <c r="P110" s="205"/>
      <c r="Q110" s="205"/>
      <c r="R110" s="205"/>
      <c r="S110" s="205"/>
      <c r="T110" s="206"/>
      <c r="AT110" s="207" t="s">
        <v>210</v>
      </c>
      <c r="AU110" s="207" t="s">
        <v>21</v>
      </c>
      <c r="AV110" s="198" t="s">
        <v>21</v>
      </c>
      <c r="AW110" s="198" t="s">
        <v>43</v>
      </c>
      <c r="AX110" s="198" t="s">
        <v>79</v>
      </c>
      <c r="AY110" s="207" t="s">
        <v>192</v>
      </c>
    </row>
    <row r="111" spans="2:51" s="198" customFormat="1" ht="12.75">
      <c r="B111" s="199"/>
      <c r="C111" s="200"/>
      <c r="D111" s="196" t="s">
        <v>210</v>
      </c>
      <c r="E111" s="201"/>
      <c r="F111" s="202" t="s">
        <v>517</v>
      </c>
      <c r="G111" s="200"/>
      <c r="H111" s="201"/>
      <c r="I111" s="200"/>
      <c r="J111" s="200"/>
      <c r="K111" s="200"/>
      <c r="L111" s="203"/>
      <c r="M111" s="204"/>
      <c r="N111" s="205"/>
      <c r="O111" s="205"/>
      <c r="P111" s="205"/>
      <c r="Q111" s="205"/>
      <c r="R111" s="205"/>
      <c r="S111" s="205"/>
      <c r="T111" s="206"/>
      <c r="AT111" s="207" t="s">
        <v>210</v>
      </c>
      <c r="AU111" s="207" t="s">
        <v>21</v>
      </c>
      <c r="AV111" s="198" t="s">
        <v>21</v>
      </c>
      <c r="AW111" s="198" t="s">
        <v>43</v>
      </c>
      <c r="AX111" s="198" t="s">
        <v>79</v>
      </c>
      <c r="AY111" s="207" t="s">
        <v>192</v>
      </c>
    </row>
    <row r="112" spans="2:51" s="208" customFormat="1" ht="12.75">
      <c r="B112" s="209"/>
      <c r="C112" s="210"/>
      <c r="D112" s="193" t="s">
        <v>210</v>
      </c>
      <c r="E112" s="211" t="s">
        <v>584</v>
      </c>
      <c r="F112" s="212" t="s">
        <v>1182</v>
      </c>
      <c r="G112" s="210"/>
      <c r="H112" s="213">
        <v>3210.75</v>
      </c>
      <c r="I112" s="210"/>
      <c r="J112" s="210"/>
      <c r="K112" s="210"/>
      <c r="L112" s="214"/>
      <c r="M112" s="215"/>
      <c r="N112" s="216"/>
      <c r="O112" s="216"/>
      <c r="P112" s="216"/>
      <c r="Q112" s="216"/>
      <c r="R112" s="216"/>
      <c r="S112" s="216"/>
      <c r="T112" s="217"/>
      <c r="AT112" s="218" t="s">
        <v>210</v>
      </c>
      <c r="AU112" s="218" t="s">
        <v>21</v>
      </c>
      <c r="AV112" s="208" t="s">
        <v>88</v>
      </c>
      <c r="AW112" s="208" t="s">
        <v>43</v>
      </c>
      <c r="AX112" s="208" t="s">
        <v>21</v>
      </c>
      <c r="AY112" s="218" t="s">
        <v>192</v>
      </c>
    </row>
    <row r="113" spans="2:65" s="23" customFormat="1" ht="22.5" customHeight="1">
      <c r="B113" s="24"/>
      <c r="C113" s="182" t="s">
        <v>223</v>
      </c>
      <c r="D113" s="182" t="s">
        <v>193</v>
      </c>
      <c r="E113" s="183" t="s">
        <v>680</v>
      </c>
      <c r="F113" s="184" t="s">
        <v>675</v>
      </c>
      <c r="G113" s="185" t="s">
        <v>514</v>
      </c>
      <c r="H113" s="186">
        <v>3210.75</v>
      </c>
      <c r="I113" s="187"/>
      <c r="J113" s="187">
        <f>ROUND(I113*H113,2)</f>
        <v>0</v>
      </c>
      <c r="K113" s="184" t="s">
        <v>197</v>
      </c>
      <c r="L113" s="50"/>
      <c r="M113" s="188"/>
      <c r="N113" s="189" t="s">
        <v>50</v>
      </c>
      <c r="O113" s="190">
        <v>0</v>
      </c>
      <c r="P113" s="190">
        <f>O113*H113</f>
        <v>0</v>
      </c>
      <c r="Q113" s="190">
        <v>0</v>
      </c>
      <c r="R113" s="190">
        <f>Q113*H113</f>
        <v>0</v>
      </c>
      <c r="S113" s="190">
        <v>0</v>
      </c>
      <c r="T113" s="191">
        <f>S113*H113</f>
        <v>0</v>
      </c>
      <c r="AR113" s="6" t="s">
        <v>191</v>
      </c>
      <c r="AT113" s="6" t="s">
        <v>193</v>
      </c>
      <c r="AU113" s="6" t="s">
        <v>21</v>
      </c>
      <c r="AY113" s="6" t="s">
        <v>192</v>
      </c>
      <c r="BE113" s="192">
        <f>IF(N113="základní",J113,0)</f>
        <v>0</v>
      </c>
      <c r="BF113" s="192">
        <f>IF(N113="snížená",J113,0)</f>
        <v>0</v>
      </c>
      <c r="BG113" s="192">
        <f>IF(N113="zákl. přenesená",J113,0)</f>
        <v>0</v>
      </c>
      <c r="BH113" s="192">
        <f>IF(N113="sníž. přenesená",J113,0)</f>
        <v>0</v>
      </c>
      <c r="BI113" s="192">
        <f>IF(N113="nulová",J113,0)</f>
        <v>0</v>
      </c>
      <c r="BJ113" s="6" t="s">
        <v>21</v>
      </c>
      <c r="BK113" s="192">
        <f>ROUND(I113*H113,2)</f>
        <v>0</v>
      </c>
      <c r="BL113" s="6" t="s">
        <v>191</v>
      </c>
      <c r="BM113" s="6" t="s">
        <v>1188</v>
      </c>
    </row>
    <row r="114" spans="1:47" ht="12.75">
      <c r="A114" s="23"/>
      <c r="B114" s="24"/>
      <c r="C114" s="52"/>
      <c r="D114" s="196" t="s">
        <v>199</v>
      </c>
      <c r="E114" s="52"/>
      <c r="F114" s="197" t="s">
        <v>677</v>
      </c>
      <c r="G114" s="52"/>
      <c r="H114" s="52"/>
      <c r="I114" s="52"/>
      <c r="J114" s="52"/>
      <c r="K114" s="52"/>
      <c r="L114" s="50"/>
      <c r="M114" s="195"/>
      <c r="N114" s="25"/>
      <c r="O114" s="25"/>
      <c r="P114" s="25"/>
      <c r="Q114" s="25"/>
      <c r="R114" s="25"/>
      <c r="S114" s="25"/>
      <c r="T114" s="72"/>
      <c r="AT114" s="6" t="s">
        <v>199</v>
      </c>
      <c r="AU114" s="6" t="s">
        <v>21</v>
      </c>
    </row>
    <row r="115" spans="2:51" s="198" customFormat="1" ht="12.75">
      <c r="B115" s="199"/>
      <c r="C115" s="200"/>
      <c r="D115" s="196" t="s">
        <v>210</v>
      </c>
      <c r="E115" s="201"/>
      <c r="F115" s="202" t="s">
        <v>1181</v>
      </c>
      <c r="G115" s="200"/>
      <c r="H115" s="201"/>
      <c r="I115" s="200"/>
      <c r="J115" s="200"/>
      <c r="K115" s="200"/>
      <c r="L115" s="203"/>
      <c r="M115" s="204"/>
      <c r="N115" s="205"/>
      <c r="O115" s="205"/>
      <c r="P115" s="205"/>
      <c r="Q115" s="205"/>
      <c r="R115" s="205"/>
      <c r="S115" s="205"/>
      <c r="T115" s="206"/>
      <c r="AT115" s="207" t="s">
        <v>210</v>
      </c>
      <c r="AU115" s="207" t="s">
        <v>21</v>
      </c>
      <c r="AV115" s="198" t="s">
        <v>21</v>
      </c>
      <c r="AW115" s="198" t="s">
        <v>43</v>
      </c>
      <c r="AX115" s="198" t="s">
        <v>79</v>
      </c>
      <c r="AY115" s="207" t="s">
        <v>192</v>
      </c>
    </row>
    <row r="116" spans="2:51" s="198" customFormat="1" ht="12.75">
      <c r="B116" s="199"/>
      <c r="C116" s="200"/>
      <c r="D116" s="196" t="s">
        <v>210</v>
      </c>
      <c r="E116" s="201"/>
      <c r="F116" s="202" t="s">
        <v>517</v>
      </c>
      <c r="G116" s="200"/>
      <c r="H116" s="201"/>
      <c r="I116" s="200"/>
      <c r="J116" s="200"/>
      <c r="K116" s="200"/>
      <c r="L116" s="203"/>
      <c r="M116" s="204"/>
      <c r="N116" s="205"/>
      <c r="O116" s="205"/>
      <c r="P116" s="205"/>
      <c r="Q116" s="205"/>
      <c r="R116" s="205"/>
      <c r="S116" s="205"/>
      <c r="T116" s="206"/>
      <c r="AT116" s="207" t="s">
        <v>210</v>
      </c>
      <c r="AU116" s="207" t="s">
        <v>21</v>
      </c>
      <c r="AV116" s="198" t="s">
        <v>21</v>
      </c>
      <c r="AW116" s="198" t="s">
        <v>43</v>
      </c>
      <c r="AX116" s="198" t="s">
        <v>79</v>
      </c>
      <c r="AY116" s="207" t="s">
        <v>192</v>
      </c>
    </row>
    <row r="117" spans="2:51" s="208" customFormat="1" ht="12.75">
      <c r="B117" s="209"/>
      <c r="C117" s="210"/>
      <c r="D117" s="196" t="s">
        <v>210</v>
      </c>
      <c r="E117" s="234" t="s">
        <v>212</v>
      </c>
      <c r="F117" s="235" t="s">
        <v>1182</v>
      </c>
      <c r="G117" s="210"/>
      <c r="H117" s="236">
        <v>3210.75</v>
      </c>
      <c r="I117" s="210"/>
      <c r="J117" s="210"/>
      <c r="K117" s="210"/>
      <c r="L117" s="214"/>
      <c r="M117" s="215"/>
      <c r="N117" s="216"/>
      <c r="O117" s="216"/>
      <c r="P117" s="216"/>
      <c r="Q117" s="216"/>
      <c r="R117" s="216"/>
      <c r="S117" s="216"/>
      <c r="T117" s="217"/>
      <c r="AT117" s="218" t="s">
        <v>210</v>
      </c>
      <c r="AU117" s="218" t="s">
        <v>21</v>
      </c>
      <c r="AV117" s="208" t="s">
        <v>88</v>
      </c>
      <c r="AW117" s="208" t="s">
        <v>43</v>
      </c>
      <c r="AX117" s="208" t="s">
        <v>79</v>
      </c>
      <c r="AY117" s="218" t="s">
        <v>192</v>
      </c>
    </row>
    <row r="118" spans="2:51" s="240" customFormat="1" ht="12.75">
      <c r="B118" s="241"/>
      <c r="C118" s="242"/>
      <c r="D118" s="193" t="s">
        <v>210</v>
      </c>
      <c r="E118" s="251"/>
      <c r="F118" s="252" t="s">
        <v>280</v>
      </c>
      <c r="G118" s="242"/>
      <c r="H118" s="253">
        <v>3210.75</v>
      </c>
      <c r="I118" s="242"/>
      <c r="J118" s="242"/>
      <c r="K118" s="242"/>
      <c r="L118" s="246"/>
      <c r="M118" s="247"/>
      <c r="N118" s="248"/>
      <c r="O118" s="248"/>
      <c r="P118" s="248"/>
      <c r="Q118" s="248"/>
      <c r="R118" s="248"/>
      <c r="S118" s="248"/>
      <c r="T118" s="249"/>
      <c r="AT118" s="250" t="s">
        <v>210</v>
      </c>
      <c r="AU118" s="250" t="s">
        <v>21</v>
      </c>
      <c r="AV118" s="240" t="s">
        <v>191</v>
      </c>
      <c r="AW118" s="240" t="s">
        <v>43</v>
      </c>
      <c r="AX118" s="240" t="s">
        <v>21</v>
      </c>
      <c r="AY118" s="250" t="s">
        <v>192</v>
      </c>
    </row>
    <row r="119" spans="2:65" s="23" customFormat="1" ht="22.5" customHeight="1">
      <c r="B119" s="24"/>
      <c r="C119" s="182" t="s">
        <v>229</v>
      </c>
      <c r="D119" s="182" t="s">
        <v>193</v>
      </c>
      <c r="E119" s="183" t="s">
        <v>1065</v>
      </c>
      <c r="F119" s="184" t="s">
        <v>1066</v>
      </c>
      <c r="G119" s="185" t="s">
        <v>267</v>
      </c>
      <c r="H119" s="186">
        <v>199.5</v>
      </c>
      <c r="I119" s="187"/>
      <c r="J119" s="187">
        <f>ROUND(I119*H119,2)</f>
        <v>0</v>
      </c>
      <c r="K119" s="184" t="s">
        <v>197</v>
      </c>
      <c r="L119" s="50"/>
      <c r="M119" s="188"/>
      <c r="N119" s="189" t="s">
        <v>50</v>
      </c>
      <c r="O119" s="190">
        <v>0.026000000000000002</v>
      </c>
      <c r="P119" s="190">
        <f>O119*H119</f>
        <v>5.187</v>
      </c>
      <c r="Q119" s="190">
        <v>0</v>
      </c>
      <c r="R119" s="190">
        <f>Q119*H119</f>
        <v>0</v>
      </c>
      <c r="S119" s="190">
        <v>0</v>
      </c>
      <c r="T119" s="191">
        <f>S119*H119</f>
        <v>0</v>
      </c>
      <c r="AR119" s="6" t="s">
        <v>191</v>
      </c>
      <c r="AT119" s="6" t="s">
        <v>193</v>
      </c>
      <c r="AU119" s="6" t="s">
        <v>21</v>
      </c>
      <c r="AY119" s="6" t="s">
        <v>192</v>
      </c>
      <c r="BE119" s="192">
        <f>IF(N119="základní",J119,0)</f>
        <v>0</v>
      </c>
      <c r="BF119" s="192">
        <f>IF(N119="snížená",J119,0)</f>
        <v>0</v>
      </c>
      <c r="BG119" s="192">
        <f>IF(N119="zákl. přenesená",J119,0)</f>
        <v>0</v>
      </c>
      <c r="BH119" s="192">
        <f>IF(N119="sníž. přenesená",J119,0)</f>
        <v>0</v>
      </c>
      <c r="BI119" s="192">
        <f>IF(N119="nulová",J119,0)</f>
        <v>0</v>
      </c>
      <c r="BJ119" s="6" t="s">
        <v>21</v>
      </c>
      <c r="BK119" s="192">
        <f>ROUND(I119*H119,2)</f>
        <v>0</v>
      </c>
      <c r="BL119" s="6" t="s">
        <v>191</v>
      </c>
      <c r="BM119" s="6" t="s">
        <v>1189</v>
      </c>
    </row>
    <row r="120" spans="1:47" ht="23.25">
      <c r="A120" s="23"/>
      <c r="B120" s="24"/>
      <c r="C120" s="52"/>
      <c r="D120" s="196" t="s">
        <v>199</v>
      </c>
      <c r="E120" s="52"/>
      <c r="F120" s="197" t="s">
        <v>1068</v>
      </c>
      <c r="G120" s="52"/>
      <c r="H120" s="52"/>
      <c r="I120" s="52"/>
      <c r="J120" s="52"/>
      <c r="K120" s="52"/>
      <c r="L120" s="50"/>
      <c r="M120" s="195"/>
      <c r="N120" s="25"/>
      <c r="O120" s="25"/>
      <c r="P120" s="25"/>
      <c r="Q120" s="25"/>
      <c r="R120" s="25"/>
      <c r="S120" s="25"/>
      <c r="T120" s="72"/>
      <c r="AT120" s="6" t="s">
        <v>199</v>
      </c>
      <c r="AU120" s="6" t="s">
        <v>21</v>
      </c>
    </row>
    <row r="121" spans="2:51" s="198" customFormat="1" ht="12.75">
      <c r="B121" s="199"/>
      <c r="C121" s="200"/>
      <c r="D121" s="196" t="s">
        <v>210</v>
      </c>
      <c r="E121" s="201"/>
      <c r="F121" s="202" t="s">
        <v>1181</v>
      </c>
      <c r="G121" s="200"/>
      <c r="H121" s="201"/>
      <c r="I121" s="200"/>
      <c r="J121" s="200"/>
      <c r="K121" s="200"/>
      <c r="L121" s="203"/>
      <c r="M121" s="204"/>
      <c r="N121" s="205"/>
      <c r="O121" s="205"/>
      <c r="P121" s="205"/>
      <c r="Q121" s="205"/>
      <c r="R121" s="205"/>
      <c r="S121" s="205"/>
      <c r="T121" s="206"/>
      <c r="AT121" s="207" t="s">
        <v>210</v>
      </c>
      <c r="AU121" s="207" t="s">
        <v>21</v>
      </c>
      <c r="AV121" s="198" t="s">
        <v>21</v>
      </c>
      <c r="AW121" s="198" t="s">
        <v>43</v>
      </c>
      <c r="AX121" s="198" t="s">
        <v>79</v>
      </c>
      <c r="AY121" s="207" t="s">
        <v>192</v>
      </c>
    </row>
    <row r="122" spans="2:51" s="198" customFormat="1" ht="12.75">
      <c r="B122" s="199"/>
      <c r="C122" s="200"/>
      <c r="D122" s="196" t="s">
        <v>210</v>
      </c>
      <c r="E122" s="201"/>
      <c r="F122" s="202" t="s">
        <v>1069</v>
      </c>
      <c r="G122" s="200"/>
      <c r="H122" s="201"/>
      <c r="I122" s="200"/>
      <c r="J122" s="200"/>
      <c r="K122" s="200"/>
      <c r="L122" s="203"/>
      <c r="M122" s="204"/>
      <c r="N122" s="205"/>
      <c r="O122" s="205"/>
      <c r="P122" s="205"/>
      <c r="Q122" s="205"/>
      <c r="R122" s="205"/>
      <c r="S122" s="205"/>
      <c r="T122" s="206"/>
      <c r="AT122" s="207" t="s">
        <v>210</v>
      </c>
      <c r="AU122" s="207" t="s">
        <v>21</v>
      </c>
      <c r="AV122" s="198" t="s">
        <v>21</v>
      </c>
      <c r="AW122" s="198" t="s">
        <v>43</v>
      </c>
      <c r="AX122" s="198" t="s">
        <v>79</v>
      </c>
      <c r="AY122" s="207" t="s">
        <v>192</v>
      </c>
    </row>
    <row r="123" spans="2:51" s="208" customFormat="1" ht="12.75">
      <c r="B123" s="209"/>
      <c r="C123" s="210"/>
      <c r="D123" s="193" t="s">
        <v>210</v>
      </c>
      <c r="E123" s="211"/>
      <c r="F123" s="212" t="s">
        <v>1190</v>
      </c>
      <c r="G123" s="210"/>
      <c r="H123" s="213">
        <v>199.5</v>
      </c>
      <c r="I123" s="210"/>
      <c r="J123" s="210"/>
      <c r="K123" s="210"/>
      <c r="L123" s="214"/>
      <c r="M123" s="215"/>
      <c r="N123" s="216"/>
      <c r="O123" s="216"/>
      <c r="P123" s="216"/>
      <c r="Q123" s="216"/>
      <c r="R123" s="216"/>
      <c r="S123" s="216"/>
      <c r="T123" s="217"/>
      <c r="AT123" s="218" t="s">
        <v>210</v>
      </c>
      <c r="AU123" s="218" t="s">
        <v>21</v>
      </c>
      <c r="AV123" s="208" t="s">
        <v>88</v>
      </c>
      <c r="AW123" s="208" t="s">
        <v>43</v>
      </c>
      <c r="AX123" s="208" t="s">
        <v>21</v>
      </c>
      <c r="AY123" s="218" t="s">
        <v>192</v>
      </c>
    </row>
    <row r="124" spans="2:65" s="23" customFormat="1" ht="22.5" customHeight="1">
      <c r="B124" s="24"/>
      <c r="C124" s="182" t="s">
        <v>323</v>
      </c>
      <c r="D124" s="182" t="s">
        <v>193</v>
      </c>
      <c r="E124" s="183" t="s">
        <v>1191</v>
      </c>
      <c r="F124" s="184" t="s">
        <v>1192</v>
      </c>
      <c r="G124" s="185" t="s">
        <v>514</v>
      </c>
      <c r="H124" s="186">
        <v>2675.625</v>
      </c>
      <c r="I124" s="187"/>
      <c r="J124" s="187">
        <f>ROUND(I124*H124,2)</f>
        <v>0</v>
      </c>
      <c r="K124" s="184" t="s">
        <v>197</v>
      </c>
      <c r="L124" s="50"/>
      <c r="M124" s="188"/>
      <c r="N124" s="189" t="s">
        <v>50</v>
      </c>
      <c r="O124" s="190">
        <v>0</v>
      </c>
      <c r="P124" s="190">
        <f>O124*H124</f>
        <v>0</v>
      </c>
      <c r="Q124" s="190">
        <v>0</v>
      </c>
      <c r="R124" s="190">
        <f>Q124*H124</f>
        <v>0</v>
      </c>
      <c r="S124" s="190">
        <v>0</v>
      </c>
      <c r="T124" s="191">
        <f>S124*H124</f>
        <v>0</v>
      </c>
      <c r="AR124" s="6" t="s">
        <v>191</v>
      </c>
      <c r="AT124" s="6" t="s">
        <v>193</v>
      </c>
      <c r="AU124" s="6" t="s">
        <v>21</v>
      </c>
      <c r="AY124" s="6" t="s">
        <v>192</v>
      </c>
      <c r="BE124" s="192">
        <f>IF(N124="základní",J124,0)</f>
        <v>0</v>
      </c>
      <c r="BF124" s="192">
        <f>IF(N124="snížená",J124,0)</f>
        <v>0</v>
      </c>
      <c r="BG124" s="192">
        <f>IF(N124="zákl. přenesená",J124,0)</f>
        <v>0</v>
      </c>
      <c r="BH124" s="192">
        <f>IF(N124="sníž. přenesená",J124,0)</f>
        <v>0</v>
      </c>
      <c r="BI124" s="192">
        <f>IF(N124="nulová",J124,0)</f>
        <v>0</v>
      </c>
      <c r="BJ124" s="6" t="s">
        <v>21</v>
      </c>
      <c r="BK124" s="192">
        <f>ROUND(I124*H124,2)</f>
        <v>0</v>
      </c>
      <c r="BL124" s="6" t="s">
        <v>191</v>
      </c>
      <c r="BM124" s="6" t="s">
        <v>1193</v>
      </c>
    </row>
    <row r="125" spans="1:47" ht="23.25">
      <c r="A125" s="23"/>
      <c r="B125" s="24"/>
      <c r="C125" s="52"/>
      <c r="D125" s="196" t="s">
        <v>199</v>
      </c>
      <c r="E125" s="52"/>
      <c r="F125" s="197" t="s">
        <v>1194</v>
      </c>
      <c r="G125" s="52"/>
      <c r="H125" s="52"/>
      <c r="I125" s="52"/>
      <c r="J125" s="52"/>
      <c r="K125" s="52"/>
      <c r="L125" s="50"/>
      <c r="M125" s="195"/>
      <c r="N125" s="25"/>
      <c r="O125" s="25"/>
      <c r="P125" s="25"/>
      <c r="Q125" s="25"/>
      <c r="R125" s="25"/>
      <c r="S125" s="25"/>
      <c r="T125" s="72"/>
      <c r="AT125" s="6" t="s">
        <v>199</v>
      </c>
      <c r="AU125" s="6" t="s">
        <v>21</v>
      </c>
    </row>
    <row r="126" spans="2:51" s="198" customFormat="1" ht="12.75">
      <c r="B126" s="199"/>
      <c r="C126" s="200"/>
      <c r="D126" s="196" t="s">
        <v>210</v>
      </c>
      <c r="E126" s="201"/>
      <c r="F126" s="202" t="s">
        <v>1181</v>
      </c>
      <c r="G126" s="200"/>
      <c r="H126" s="201"/>
      <c r="I126" s="200"/>
      <c r="J126" s="200"/>
      <c r="K126" s="200"/>
      <c r="L126" s="203"/>
      <c r="M126" s="204"/>
      <c r="N126" s="205"/>
      <c r="O126" s="205"/>
      <c r="P126" s="205"/>
      <c r="Q126" s="205"/>
      <c r="R126" s="205"/>
      <c r="S126" s="205"/>
      <c r="T126" s="206"/>
      <c r="AT126" s="207" t="s">
        <v>210</v>
      </c>
      <c r="AU126" s="207" t="s">
        <v>21</v>
      </c>
      <c r="AV126" s="198" t="s">
        <v>21</v>
      </c>
      <c r="AW126" s="198" t="s">
        <v>43</v>
      </c>
      <c r="AX126" s="198" t="s">
        <v>79</v>
      </c>
      <c r="AY126" s="207" t="s">
        <v>192</v>
      </c>
    </row>
    <row r="127" spans="2:51" s="198" customFormat="1" ht="12.75">
      <c r="B127" s="199"/>
      <c r="C127" s="200"/>
      <c r="D127" s="196" t="s">
        <v>210</v>
      </c>
      <c r="E127" s="201"/>
      <c r="F127" s="202" t="s">
        <v>517</v>
      </c>
      <c r="G127" s="200"/>
      <c r="H127" s="201"/>
      <c r="I127" s="200"/>
      <c r="J127" s="200"/>
      <c r="K127" s="200"/>
      <c r="L127" s="203"/>
      <c r="M127" s="204"/>
      <c r="N127" s="205"/>
      <c r="O127" s="205"/>
      <c r="P127" s="205"/>
      <c r="Q127" s="205"/>
      <c r="R127" s="205"/>
      <c r="S127" s="205"/>
      <c r="T127" s="206"/>
      <c r="AT127" s="207" t="s">
        <v>210</v>
      </c>
      <c r="AU127" s="207" t="s">
        <v>21</v>
      </c>
      <c r="AV127" s="198" t="s">
        <v>21</v>
      </c>
      <c r="AW127" s="198" t="s">
        <v>43</v>
      </c>
      <c r="AX127" s="198" t="s">
        <v>79</v>
      </c>
      <c r="AY127" s="207" t="s">
        <v>192</v>
      </c>
    </row>
    <row r="128" spans="2:51" s="208" customFormat="1" ht="12.75">
      <c r="B128" s="209"/>
      <c r="C128" s="210"/>
      <c r="D128" s="193" t="s">
        <v>210</v>
      </c>
      <c r="E128" s="211" t="s">
        <v>682</v>
      </c>
      <c r="F128" s="212" t="s">
        <v>1195</v>
      </c>
      <c r="G128" s="210"/>
      <c r="H128" s="213">
        <v>2675.625</v>
      </c>
      <c r="I128" s="210"/>
      <c r="J128" s="210"/>
      <c r="K128" s="210"/>
      <c r="L128" s="214"/>
      <c r="M128" s="215"/>
      <c r="N128" s="216"/>
      <c r="O128" s="216"/>
      <c r="P128" s="216"/>
      <c r="Q128" s="216"/>
      <c r="R128" s="216"/>
      <c r="S128" s="216"/>
      <c r="T128" s="217"/>
      <c r="AT128" s="218" t="s">
        <v>210</v>
      </c>
      <c r="AU128" s="218" t="s">
        <v>21</v>
      </c>
      <c r="AV128" s="208" t="s">
        <v>88</v>
      </c>
      <c r="AW128" s="208" t="s">
        <v>43</v>
      </c>
      <c r="AX128" s="208" t="s">
        <v>21</v>
      </c>
      <c r="AY128" s="218" t="s">
        <v>192</v>
      </c>
    </row>
    <row r="129" spans="2:65" s="23" customFormat="1" ht="22.5" customHeight="1">
      <c r="B129" s="24"/>
      <c r="C129" s="182" t="s">
        <v>329</v>
      </c>
      <c r="D129" s="182" t="s">
        <v>193</v>
      </c>
      <c r="E129" s="183" t="s">
        <v>685</v>
      </c>
      <c r="F129" s="184" t="s">
        <v>686</v>
      </c>
      <c r="G129" s="185" t="s">
        <v>514</v>
      </c>
      <c r="H129" s="186">
        <v>19270</v>
      </c>
      <c r="I129" s="187"/>
      <c r="J129" s="187">
        <f>ROUND(I129*H129,2)</f>
        <v>0</v>
      </c>
      <c r="K129" s="184" t="s">
        <v>197</v>
      </c>
      <c r="L129" s="50"/>
      <c r="M129" s="188"/>
      <c r="N129" s="189" t="s">
        <v>50</v>
      </c>
      <c r="O129" s="190">
        <v>0</v>
      </c>
      <c r="P129" s="190">
        <f>O129*H129</f>
        <v>0</v>
      </c>
      <c r="Q129" s="190">
        <v>0</v>
      </c>
      <c r="R129" s="190">
        <f>Q129*H129</f>
        <v>0</v>
      </c>
      <c r="S129" s="190">
        <v>0</v>
      </c>
      <c r="T129" s="191">
        <f>S129*H129</f>
        <v>0</v>
      </c>
      <c r="AR129" s="6" t="s">
        <v>191</v>
      </c>
      <c r="AT129" s="6" t="s">
        <v>193</v>
      </c>
      <c r="AU129" s="6" t="s">
        <v>21</v>
      </c>
      <c r="AY129" s="6" t="s">
        <v>192</v>
      </c>
      <c r="BE129" s="192">
        <f>IF(N129="základní",J129,0)</f>
        <v>0</v>
      </c>
      <c r="BF129" s="192">
        <f>IF(N129="snížená",J129,0)</f>
        <v>0</v>
      </c>
      <c r="BG129" s="192">
        <f>IF(N129="zákl. přenesená",J129,0)</f>
        <v>0</v>
      </c>
      <c r="BH129" s="192">
        <f>IF(N129="sníž. přenesená",J129,0)</f>
        <v>0</v>
      </c>
      <c r="BI129" s="192">
        <f>IF(N129="nulová",J129,0)</f>
        <v>0</v>
      </c>
      <c r="BJ129" s="6" t="s">
        <v>21</v>
      </c>
      <c r="BK129" s="192">
        <f>ROUND(I129*H129,2)</f>
        <v>0</v>
      </c>
      <c r="BL129" s="6" t="s">
        <v>191</v>
      </c>
      <c r="BM129" s="6" t="s">
        <v>1196</v>
      </c>
    </row>
    <row r="130" spans="1:47" ht="12.75">
      <c r="A130" s="23"/>
      <c r="B130" s="24"/>
      <c r="C130" s="52"/>
      <c r="D130" s="196" t="s">
        <v>199</v>
      </c>
      <c r="E130" s="52"/>
      <c r="F130" s="197" t="s">
        <v>688</v>
      </c>
      <c r="G130" s="52"/>
      <c r="H130" s="52"/>
      <c r="I130" s="52"/>
      <c r="J130" s="52"/>
      <c r="K130" s="52"/>
      <c r="L130" s="50"/>
      <c r="M130" s="195"/>
      <c r="N130" s="25"/>
      <c r="O130" s="25"/>
      <c r="P130" s="25"/>
      <c r="Q130" s="25"/>
      <c r="R130" s="25"/>
      <c r="S130" s="25"/>
      <c r="T130" s="72"/>
      <c r="AT130" s="6" t="s">
        <v>199</v>
      </c>
      <c r="AU130" s="6" t="s">
        <v>21</v>
      </c>
    </row>
    <row r="131" spans="2:51" s="198" customFormat="1" ht="12.75">
      <c r="B131" s="199"/>
      <c r="C131" s="200"/>
      <c r="D131" s="196" t="s">
        <v>210</v>
      </c>
      <c r="E131" s="201"/>
      <c r="F131" s="202" t="s">
        <v>1181</v>
      </c>
      <c r="G131" s="200"/>
      <c r="H131" s="201"/>
      <c r="I131" s="200"/>
      <c r="J131" s="200"/>
      <c r="K131" s="200"/>
      <c r="L131" s="203"/>
      <c r="M131" s="204"/>
      <c r="N131" s="205"/>
      <c r="O131" s="205"/>
      <c r="P131" s="205"/>
      <c r="Q131" s="205"/>
      <c r="R131" s="205"/>
      <c r="S131" s="205"/>
      <c r="T131" s="206"/>
      <c r="AT131" s="207" t="s">
        <v>210</v>
      </c>
      <c r="AU131" s="207" t="s">
        <v>21</v>
      </c>
      <c r="AV131" s="198" t="s">
        <v>21</v>
      </c>
      <c r="AW131" s="198" t="s">
        <v>43</v>
      </c>
      <c r="AX131" s="198" t="s">
        <v>79</v>
      </c>
      <c r="AY131" s="207" t="s">
        <v>192</v>
      </c>
    </row>
    <row r="132" spans="2:51" s="208" customFormat="1" ht="12.75">
      <c r="B132" s="209"/>
      <c r="C132" s="210"/>
      <c r="D132" s="196" t="s">
        <v>210</v>
      </c>
      <c r="E132" s="234" t="s">
        <v>222</v>
      </c>
      <c r="F132" s="235" t="s">
        <v>1197</v>
      </c>
      <c r="G132" s="210"/>
      <c r="H132" s="236">
        <v>3573</v>
      </c>
      <c r="I132" s="210"/>
      <c r="J132" s="210"/>
      <c r="K132" s="210"/>
      <c r="L132" s="214"/>
      <c r="M132" s="215"/>
      <c r="N132" s="216"/>
      <c r="O132" s="216"/>
      <c r="P132" s="216"/>
      <c r="Q132" s="216"/>
      <c r="R132" s="216"/>
      <c r="S132" s="216"/>
      <c r="T132" s="217"/>
      <c r="AT132" s="218" t="s">
        <v>210</v>
      </c>
      <c r="AU132" s="218" t="s">
        <v>21</v>
      </c>
      <c r="AV132" s="208" t="s">
        <v>88</v>
      </c>
      <c r="AW132" s="208" t="s">
        <v>43</v>
      </c>
      <c r="AX132" s="208" t="s">
        <v>79</v>
      </c>
      <c r="AY132" s="218" t="s">
        <v>192</v>
      </c>
    </row>
    <row r="133" spans="2:51" s="208" customFormat="1" ht="12.75">
      <c r="B133" s="209"/>
      <c r="C133" s="210"/>
      <c r="D133" s="196" t="s">
        <v>210</v>
      </c>
      <c r="E133" s="234" t="s">
        <v>1044</v>
      </c>
      <c r="F133" s="235" t="s">
        <v>1198</v>
      </c>
      <c r="G133" s="210"/>
      <c r="H133" s="236">
        <v>9989</v>
      </c>
      <c r="I133" s="210"/>
      <c r="J133" s="210"/>
      <c r="K133" s="210"/>
      <c r="L133" s="214"/>
      <c r="M133" s="215"/>
      <c r="N133" s="216"/>
      <c r="O133" s="216"/>
      <c r="P133" s="216"/>
      <c r="Q133" s="216"/>
      <c r="R133" s="216"/>
      <c r="S133" s="216"/>
      <c r="T133" s="217"/>
      <c r="AT133" s="218" t="s">
        <v>210</v>
      </c>
      <c r="AU133" s="218" t="s">
        <v>21</v>
      </c>
      <c r="AV133" s="208" t="s">
        <v>88</v>
      </c>
      <c r="AW133" s="208" t="s">
        <v>43</v>
      </c>
      <c r="AX133" s="208" t="s">
        <v>79</v>
      </c>
      <c r="AY133" s="218" t="s">
        <v>192</v>
      </c>
    </row>
    <row r="134" spans="2:51" s="208" customFormat="1" ht="12.75">
      <c r="B134" s="209"/>
      <c r="C134" s="210"/>
      <c r="D134" s="196" t="s">
        <v>210</v>
      </c>
      <c r="E134" s="234" t="s">
        <v>1081</v>
      </c>
      <c r="F134" s="235" t="s">
        <v>1199</v>
      </c>
      <c r="G134" s="210"/>
      <c r="H134" s="236">
        <v>5708</v>
      </c>
      <c r="I134" s="210"/>
      <c r="J134" s="210"/>
      <c r="K134" s="210"/>
      <c r="L134" s="214"/>
      <c r="M134" s="215"/>
      <c r="N134" s="216"/>
      <c r="O134" s="216"/>
      <c r="P134" s="216"/>
      <c r="Q134" s="216"/>
      <c r="R134" s="216"/>
      <c r="S134" s="216"/>
      <c r="T134" s="217"/>
      <c r="AT134" s="218" t="s">
        <v>210</v>
      </c>
      <c r="AU134" s="218" t="s">
        <v>21</v>
      </c>
      <c r="AV134" s="208" t="s">
        <v>88</v>
      </c>
      <c r="AW134" s="208" t="s">
        <v>43</v>
      </c>
      <c r="AX134" s="208" t="s">
        <v>79</v>
      </c>
      <c r="AY134" s="218" t="s">
        <v>192</v>
      </c>
    </row>
    <row r="135" spans="1:51" ht="12.75">
      <c r="A135" s="208"/>
      <c r="B135" s="209"/>
      <c r="C135" s="210"/>
      <c r="D135" s="193" t="s">
        <v>210</v>
      </c>
      <c r="E135" s="211" t="s">
        <v>1200</v>
      </c>
      <c r="F135" s="212" t="s">
        <v>1201</v>
      </c>
      <c r="G135" s="210"/>
      <c r="H135" s="213">
        <v>19270</v>
      </c>
      <c r="I135" s="210"/>
      <c r="J135" s="210"/>
      <c r="K135" s="210"/>
      <c r="L135" s="214"/>
      <c r="M135" s="215"/>
      <c r="N135" s="216"/>
      <c r="O135" s="216"/>
      <c r="P135" s="216"/>
      <c r="Q135" s="216"/>
      <c r="R135" s="216"/>
      <c r="S135" s="216"/>
      <c r="T135" s="217"/>
      <c r="AT135" s="218" t="s">
        <v>210</v>
      </c>
      <c r="AU135" s="218" t="s">
        <v>21</v>
      </c>
      <c r="AV135" s="208" t="s">
        <v>88</v>
      </c>
      <c r="AW135" s="208" t="s">
        <v>43</v>
      </c>
      <c r="AX135" s="208" t="s">
        <v>21</v>
      </c>
      <c r="AY135" s="218" t="s">
        <v>192</v>
      </c>
    </row>
    <row r="136" spans="2:65" s="23" customFormat="1" ht="31.5" customHeight="1">
      <c r="B136" s="24"/>
      <c r="C136" s="182" t="s">
        <v>26</v>
      </c>
      <c r="D136" s="182" t="s">
        <v>193</v>
      </c>
      <c r="E136" s="183" t="s">
        <v>1202</v>
      </c>
      <c r="F136" s="184" t="s">
        <v>1203</v>
      </c>
      <c r="G136" s="185" t="s">
        <v>514</v>
      </c>
      <c r="H136" s="186">
        <v>7573</v>
      </c>
      <c r="I136" s="187"/>
      <c r="J136" s="187">
        <f>ROUND(I136*H136,2)</f>
        <v>0</v>
      </c>
      <c r="K136" s="184" t="s">
        <v>197</v>
      </c>
      <c r="L136" s="50"/>
      <c r="M136" s="188"/>
      <c r="N136" s="189" t="s">
        <v>50</v>
      </c>
      <c r="O136" s="190">
        <v>0</v>
      </c>
      <c r="P136" s="190">
        <f>O136*H136</f>
        <v>0</v>
      </c>
      <c r="Q136" s="190">
        <v>0</v>
      </c>
      <c r="R136" s="190">
        <f>Q136*H136</f>
        <v>0</v>
      </c>
      <c r="S136" s="190">
        <v>0</v>
      </c>
      <c r="T136" s="191">
        <f>S136*H136</f>
        <v>0</v>
      </c>
      <c r="AR136" s="6" t="s">
        <v>191</v>
      </c>
      <c r="AT136" s="6" t="s">
        <v>193</v>
      </c>
      <c r="AU136" s="6" t="s">
        <v>21</v>
      </c>
      <c r="AY136" s="6" t="s">
        <v>192</v>
      </c>
      <c r="BE136" s="192">
        <f>IF(N136="základní",J136,0)</f>
        <v>0</v>
      </c>
      <c r="BF136" s="192">
        <f>IF(N136="snížená",J136,0)</f>
        <v>0</v>
      </c>
      <c r="BG136" s="192">
        <f>IF(N136="zákl. přenesená",J136,0)</f>
        <v>0</v>
      </c>
      <c r="BH136" s="192">
        <f>IF(N136="sníž. přenesená",J136,0)</f>
        <v>0</v>
      </c>
      <c r="BI136" s="192">
        <f>IF(N136="nulová",J136,0)</f>
        <v>0</v>
      </c>
      <c r="BJ136" s="6" t="s">
        <v>21</v>
      </c>
      <c r="BK136" s="192">
        <f>ROUND(I136*H136,2)</f>
        <v>0</v>
      </c>
      <c r="BL136" s="6" t="s">
        <v>191</v>
      </c>
      <c r="BM136" s="6" t="s">
        <v>1204</v>
      </c>
    </row>
    <row r="137" spans="1:47" ht="23.25">
      <c r="A137" s="23"/>
      <c r="B137" s="24"/>
      <c r="C137" s="52"/>
      <c r="D137" s="196" t="s">
        <v>199</v>
      </c>
      <c r="E137" s="52"/>
      <c r="F137" s="197" t="s">
        <v>1205</v>
      </c>
      <c r="G137" s="52"/>
      <c r="H137" s="52"/>
      <c r="I137" s="52"/>
      <c r="J137" s="52"/>
      <c r="K137" s="52"/>
      <c r="L137" s="50"/>
      <c r="M137" s="195"/>
      <c r="N137" s="25"/>
      <c r="O137" s="25"/>
      <c r="P137" s="25"/>
      <c r="Q137" s="25"/>
      <c r="R137" s="25"/>
      <c r="S137" s="25"/>
      <c r="T137" s="72"/>
      <c r="AT137" s="6" t="s">
        <v>199</v>
      </c>
      <c r="AU137" s="6" t="s">
        <v>21</v>
      </c>
    </row>
    <row r="138" spans="2:51" s="198" customFormat="1" ht="12.75">
      <c r="B138" s="199"/>
      <c r="C138" s="200"/>
      <c r="D138" s="196" t="s">
        <v>210</v>
      </c>
      <c r="E138" s="201"/>
      <c r="F138" s="202" t="s">
        <v>1181</v>
      </c>
      <c r="G138" s="200"/>
      <c r="H138" s="201"/>
      <c r="I138" s="200"/>
      <c r="J138" s="200"/>
      <c r="K138" s="200"/>
      <c r="L138" s="203"/>
      <c r="M138" s="204"/>
      <c r="N138" s="205"/>
      <c r="O138" s="205"/>
      <c r="P138" s="205"/>
      <c r="Q138" s="205"/>
      <c r="R138" s="205"/>
      <c r="S138" s="205"/>
      <c r="T138" s="206"/>
      <c r="AT138" s="207" t="s">
        <v>210</v>
      </c>
      <c r="AU138" s="207" t="s">
        <v>21</v>
      </c>
      <c r="AV138" s="198" t="s">
        <v>21</v>
      </c>
      <c r="AW138" s="198" t="s">
        <v>43</v>
      </c>
      <c r="AX138" s="198" t="s">
        <v>79</v>
      </c>
      <c r="AY138" s="207" t="s">
        <v>192</v>
      </c>
    </row>
    <row r="139" spans="2:51" s="208" customFormat="1" ht="12.75">
      <c r="B139" s="209"/>
      <c r="C139" s="210"/>
      <c r="D139" s="193" t="s">
        <v>210</v>
      </c>
      <c r="E139" s="211" t="s">
        <v>689</v>
      </c>
      <c r="F139" s="212" t="s">
        <v>1206</v>
      </c>
      <c r="G139" s="210"/>
      <c r="H139" s="213">
        <v>7573</v>
      </c>
      <c r="I139" s="210"/>
      <c r="J139" s="210"/>
      <c r="K139" s="210"/>
      <c r="L139" s="214"/>
      <c r="M139" s="215"/>
      <c r="N139" s="216"/>
      <c r="O139" s="216"/>
      <c r="P139" s="216"/>
      <c r="Q139" s="216"/>
      <c r="R139" s="216"/>
      <c r="S139" s="216"/>
      <c r="T139" s="217"/>
      <c r="AT139" s="218" t="s">
        <v>210</v>
      </c>
      <c r="AU139" s="218" t="s">
        <v>21</v>
      </c>
      <c r="AV139" s="208" t="s">
        <v>88</v>
      </c>
      <c r="AW139" s="208" t="s">
        <v>43</v>
      </c>
      <c r="AX139" s="208" t="s">
        <v>21</v>
      </c>
      <c r="AY139" s="218" t="s">
        <v>192</v>
      </c>
    </row>
    <row r="140" spans="2:65" s="23" customFormat="1" ht="22.5" customHeight="1">
      <c r="B140" s="24"/>
      <c r="C140" s="182" t="s">
        <v>339</v>
      </c>
      <c r="D140" s="182" t="s">
        <v>193</v>
      </c>
      <c r="E140" s="183" t="s">
        <v>578</v>
      </c>
      <c r="F140" s="184" t="s">
        <v>579</v>
      </c>
      <c r="G140" s="185" t="s">
        <v>514</v>
      </c>
      <c r="H140" s="186">
        <v>1427</v>
      </c>
      <c r="I140" s="187"/>
      <c r="J140" s="187">
        <f>ROUND(I140*H140,2)</f>
        <v>0</v>
      </c>
      <c r="K140" s="184" t="s">
        <v>197</v>
      </c>
      <c r="L140" s="50"/>
      <c r="M140" s="188"/>
      <c r="N140" s="189" t="s">
        <v>50</v>
      </c>
      <c r="O140" s="190">
        <v>0</v>
      </c>
      <c r="P140" s="190">
        <f>O140*H140</f>
        <v>0</v>
      </c>
      <c r="Q140" s="190">
        <v>0.324</v>
      </c>
      <c r="R140" s="190">
        <f>Q140*H140</f>
        <v>462.348</v>
      </c>
      <c r="S140" s="190">
        <v>0</v>
      </c>
      <c r="T140" s="191">
        <f>S140*H140</f>
        <v>0</v>
      </c>
      <c r="AR140" s="6" t="s">
        <v>191</v>
      </c>
      <c r="AT140" s="6" t="s">
        <v>193</v>
      </c>
      <c r="AU140" s="6" t="s">
        <v>21</v>
      </c>
      <c r="AY140" s="6" t="s">
        <v>192</v>
      </c>
      <c r="BE140" s="192">
        <f>IF(N140="základní",J140,0)</f>
        <v>0</v>
      </c>
      <c r="BF140" s="192">
        <f>IF(N140="snížená",J140,0)</f>
        <v>0</v>
      </c>
      <c r="BG140" s="192">
        <f>IF(N140="zákl. přenesená",J140,0)</f>
        <v>0</v>
      </c>
      <c r="BH140" s="192">
        <f>IF(N140="sníž. přenesená",J140,0)</f>
        <v>0</v>
      </c>
      <c r="BI140" s="192">
        <f>IF(N140="nulová",J140,0)</f>
        <v>0</v>
      </c>
      <c r="BJ140" s="6" t="s">
        <v>21</v>
      </c>
      <c r="BK140" s="192">
        <f>ROUND(I140*H140,2)</f>
        <v>0</v>
      </c>
      <c r="BL140" s="6" t="s">
        <v>191</v>
      </c>
      <c r="BM140" s="6" t="s">
        <v>1207</v>
      </c>
    </row>
    <row r="141" spans="1:47" ht="23.25">
      <c r="A141" s="23"/>
      <c r="B141" s="24"/>
      <c r="C141" s="52"/>
      <c r="D141" s="196" t="s">
        <v>199</v>
      </c>
      <c r="E141" s="52"/>
      <c r="F141" s="197" t="s">
        <v>581</v>
      </c>
      <c r="G141" s="52"/>
      <c r="H141" s="52"/>
      <c r="I141" s="52"/>
      <c r="J141" s="52"/>
      <c r="K141" s="52"/>
      <c r="L141" s="50"/>
      <c r="M141" s="195"/>
      <c r="N141" s="25"/>
      <c r="O141" s="25"/>
      <c r="P141" s="25"/>
      <c r="Q141" s="25"/>
      <c r="R141" s="25"/>
      <c r="S141" s="25"/>
      <c r="T141" s="72"/>
      <c r="AT141" s="6" t="s">
        <v>199</v>
      </c>
      <c r="AU141" s="6" t="s">
        <v>21</v>
      </c>
    </row>
    <row r="142" spans="2:51" s="198" customFormat="1" ht="12.75">
      <c r="B142" s="199"/>
      <c r="C142" s="200"/>
      <c r="D142" s="196" t="s">
        <v>210</v>
      </c>
      <c r="E142" s="201"/>
      <c r="F142" s="202" t="s">
        <v>1181</v>
      </c>
      <c r="G142" s="200"/>
      <c r="H142" s="201"/>
      <c r="I142" s="200"/>
      <c r="J142" s="200"/>
      <c r="K142" s="200"/>
      <c r="L142" s="203"/>
      <c r="M142" s="204"/>
      <c r="N142" s="205"/>
      <c r="O142" s="205"/>
      <c r="P142" s="205"/>
      <c r="Q142" s="205"/>
      <c r="R142" s="205"/>
      <c r="S142" s="205"/>
      <c r="T142" s="206"/>
      <c r="AT142" s="207" t="s">
        <v>210</v>
      </c>
      <c r="AU142" s="207" t="s">
        <v>21</v>
      </c>
      <c r="AV142" s="198" t="s">
        <v>21</v>
      </c>
      <c r="AW142" s="198" t="s">
        <v>43</v>
      </c>
      <c r="AX142" s="198" t="s">
        <v>79</v>
      </c>
      <c r="AY142" s="207" t="s">
        <v>192</v>
      </c>
    </row>
    <row r="143" spans="2:51" s="208" customFormat="1" ht="12.75">
      <c r="B143" s="209"/>
      <c r="C143" s="210"/>
      <c r="D143" s="193" t="s">
        <v>210</v>
      </c>
      <c r="E143" s="211" t="s">
        <v>1014</v>
      </c>
      <c r="F143" s="212" t="s">
        <v>1208</v>
      </c>
      <c r="G143" s="210"/>
      <c r="H143" s="213">
        <v>1427</v>
      </c>
      <c r="I143" s="210"/>
      <c r="J143" s="210"/>
      <c r="K143" s="210"/>
      <c r="L143" s="214"/>
      <c r="M143" s="215"/>
      <c r="N143" s="216"/>
      <c r="O143" s="216"/>
      <c r="P143" s="216"/>
      <c r="Q143" s="216"/>
      <c r="R143" s="216"/>
      <c r="S143" s="216"/>
      <c r="T143" s="217"/>
      <c r="AT143" s="218" t="s">
        <v>210</v>
      </c>
      <c r="AU143" s="218" t="s">
        <v>21</v>
      </c>
      <c r="AV143" s="208" t="s">
        <v>88</v>
      </c>
      <c r="AW143" s="208" t="s">
        <v>43</v>
      </c>
      <c r="AX143" s="208" t="s">
        <v>21</v>
      </c>
      <c r="AY143" s="218" t="s">
        <v>192</v>
      </c>
    </row>
    <row r="144" spans="2:65" s="23" customFormat="1" ht="22.5" customHeight="1">
      <c r="B144" s="24"/>
      <c r="C144" s="182" t="s">
        <v>344</v>
      </c>
      <c r="D144" s="182" t="s">
        <v>193</v>
      </c>
      <c r="E144" s="183" t="s">
        <v>1098</v>
      </c>
      <c r="F144" s="184" t="s">
        <v>1099</v>
      </c>
      <c r="G144" s="185" t="s">
        <v>514</v>
      </c>
      <c r="H144" s="186">
        <v>1427</v>
      </c>
      <c r="I144" s="187"/>
      <c r="J144" s="187">
        <f>ROUND(I144*H144,2)</f>
        <v>0</v>
      </c>
      <c r="K144" s="184" t="s">
        <v>197</v>
      </c>
      <c r="L144" s="50"/>
      <c r="M144" s="188"/>
      <c r="N144" s="189" t="s">
        <v>50</v>
      </c>
      <c r="O144" s="190">
        <v>0</v>
      </c>
      <c r="P144" s="190">
        <f>O144*H144</f>
        <v>0</v>
      </c>
      <c r="Q144" s="190">
        <v>0</v>
      </c>
      <c r="R144" s="190">
        <f>Q144*H144</f>
        <v>0</v>
      </c>
      <c r="S144" s="190">
        <v>0.252</v>
      </c>
      <c r="T144" s="191">
        <f>S144*H144</f>
        <v>359.604</v>
      </c>
      <c r="AR144" s="6" t="s">
        <v>191</v>
      </c>
      <c r="AT144" s="6" t="s">
        <v>193</v>
      </c>
      <c r="AU144" s="6" t="s">
        <v>21</v>
      </c>
      <c r="AY144" s="6" t="s">
        <v>192</v>
      </c>
      <c r="BE144" s="192">
        <f>IF(N144="základní",J144,0)</f>
        <v>0</v>
      </c>
      <c r="BF144" s="192">
        <f>IF(N144="snížená",J144,0)</f>
        <v>0</v>
      </c>
      <c r="BG144" s="192">
        <f>IF(N144="zákl. přenesená",J144,0)</f>
        <v>0</v>
      </c>
      <c r="BH144" s="192">
        <f>IF(N144="sníž. přenesená",J144,0)</f>
        <v>0</v>
      </c>
      <c r="BI144" s="192">
        <f>IF(N144="nulová",J144,0)</f>
        <v>0</v>
      </c>
      <c r="BJ144" s="6" t="s">
        <v>21</v>
      </c>
      <c r="BK144" s="192">
        <f>ROUND(I144*H144,2)</f>
        <v>0</v>
      </c>
      <c r="BL144" s="6" t="s">
        <v>191</v>
      </c>
      <c r="BM144" s="6" t="s">
        <v>1209</v>
      </c>
    </row>
    <row r="145" spans="1:47" ht="34.5">
      <c r="A145" s="23"/>
      <c r="B145" s="24"/>
      <c r="C145" s="52"/>
      <c r="D145" s="196" t="s">
        <v>199</v>
      </c>
      <c r="E145" s="52"/>
      <c r="F145" s="197" t="s">
        <v>1101</v>
      </c>
      <c r="G145" s="52"/>
      <c r="H145" s="52"/>
      <c r="I145" s="52"/>
      <c r="J145" s="52"/>
      <c r="K145" s="52"/>
      <c r="L145" s="50"/>
      <c r="M145" s="195"/>
      <c r="N145" s="25"/>
      <c r="O145" s="25"/>
      <c r="P145" s="25"/>
      <c r="Q145" s="25"/>
      <c r="R145" s="25"/>
      <c r="S145" s="25"/>
      <c r="T145" s="72"/>
      <c r="AT145" s="6" t="s">
        <v>199</v>
      </c>
      <c r="AU145" s="6" t="s">
        <v>21</v>
      </c>
    </row>
    <row r="146" spans="2:51" s="198" customFormat="1" ht="12.75">
      <c r="B146" s="199"/>
      <c r="C146" s="200"/>
      <c r="D146" s="196" t="s">
        <v>210</v>
      </c>
      <c r="E146" s="201"/>
      <c r="F146" s="202" t="s">
        <v>1181</v>
      </c>
      <c r="G146" s="200"/>
      <c r="H146" s="201"/>
      <c r="I146" s="200"/>
      <c r="J146" s="200"/>
      <c r="K146" s="200"/>
      <c r="L146" s="203"/>
      <c r="M146" s="204"/>
      <c r="N146" s="205"/>
      <c r="O146" s="205"/>
      <c r="P146" s="205"/>
      <c r="Q146" s="205"/>
      <c r="R146" s="205"/>
      <c r="S146" s="205"/>
      <c r="T146" s="206"/>
      <c r="AT146" s="207" t="s">
        <v>210</v>
      </c>
      <c r="AU146" s="207" t="s">
        <v>21</v>
      </c>
      <c r="AV146" s="198" t="s">
        <v>21</v>
      </c>
      <c r="AW146" s="198" t="s">
        <v>43</v>
      </c>
      <c r="AX146" s="198" t="s">
        <v>79</v>
      </c>
      <c r="AY146" s="207" t="s">
        <v>192</v>
      </c>
    </row>
    <row r="147" spans="2:51" s="208" customFormat="1" ht="12.75">
      <c r="B147" s="209"/>
      <c r="C147" s="210"/>
      <c r="D147" s="193" t="s">
        <v>210</v>
      </c>
      <c r="E147" s="211" t="s">
        <v>228</v>
      </c>
      <c r="F147" s="212" t="s">
        <v>1210</v>
      </c>
      <c r="G147" s="210"/>
      <c r="H147" s="213">
        <v>1427</v>
      </c>
      <c r="I147" s="210"/>
      <c r="J147" s="210"/>
      <c r="K147" s="210"/>
      <c r="L147" s="214"/>
      <c r="M147" s="215"/>
      <c r="N147" s="216"/>
      <c r="O147" s="216"/>
      <c r="P147" s="216"/>
      <c r="Q147" s="216"/>
      <c r="R147" s="216"/>
      <c r="S147" s="216"/>
      <c r="T147" s="217"/>
      <c r="AT147" s="218" t="s">
        <v>210</v>
      </c>
      <c r="AU147" s="218" t="s">
        <v>21</v>
      </c>
      <c r="AV147" s="208" t="s">
        <v>88</v>
      </c>
      <c r="AW147" s="208" t="s">
        <v>43</v>
      </c>
      <c r="AX147" s="208" t="s">
        <v>21</v>
      </c>
      <c r="AY147" s="218" t="s">
        <v>192</v>
      </c>
    </row>
    <row r="148" spans="2:65" s="23" customFormat="1" ht="22.5" customHeight="1">
      <c r="B148" s="24"/>
      <c r="C148" s="182" t="s">
        <v>349</v>
      </c>
      <c r="D148" s="182" t="s">
        <v>193</v>
      </c>
      <c r="E148" s="183" t="s">
        <v>1211</v>
      </c>
      <c r="F148" s="184" t="s">
        <v>1212</v>
      </c>
      <c r="G148" s="185" t="s">
        <v>514</v>
      </c>
      <c r="H148" s="186">
        <v>4994.5</v>
      </c>
      <c r="I148" s="187"/>
      <c r="J148" s="187">
        <f>ROUND(I148*H148,2)</f>
        <v>0</v>
      </c>
      <c r="K148" s="184" t="s">
        <v>197</v>
      </c>
      <c r="L148" s="50"/>
      <c r="M148" s="188"/>
      <c r="N148" s="189" t="s">
        <v>50</v>
      </c>
      <c r="O148" s="190">
        <v>0</v>
      </c>
      <c r="P148" s="190">
        <f>O148*H148</f>
        <v>0</v>
      </c>
      <c r="Q148" s="190">
        <v>0</v>
      </c>
      <c r="R148" s="190">
        <f>Q148*H148</f>
        <v>0</v>
      </c>
      <c r="S148" s="190">
        <v>0</v>
      </c>
      <c r="T148" s="191">
        <f>S148*H148</f>
        <v>0</v>
      </c>
      <c r="AR148" s="6" t="s">
        <v>191</v>
      </c>
      <c r="AT148" s="6" t="s">
        <v>193</v>
      </c>
      <c r="AU148" s="6" t="s">
        <v>21</v>
      </c>
      <c r="AY148" s="6" t="s">
        <v>192</v>
      </c>
      <c r="BE148" s="192">
        <f>IF(N148="základní",J148,0)</f>
        <v>0</v>
      </c>
      <c r="BF148" s="192">
        <f>IF(N148="snížená",J148,0)</f>
        <v>0</v>
      </c>
      <c r="BG148" s="192">
        <f>IF(N148="zákl. přenesená",J148,0)</f>
        <v>0</v>
      </c>
      <c r="BH148" s="192">
        <f>IF(N148="sníž. přenesená",J148,0)</f>
        <v>0</v>
      </c>
      <c r="BI148" s="192">
        <f>IF(N148="nulová",J148,0)</f>
        <v>0</v>
      </c>
      <c r="BJ148" s="6" t="s">
        <v>21</v>
      </c>
      <c r="BK148" s="192">
        <f>ROUND(I148*H148,2)</f>
        <v>0</v>
      </c>
      <c r="BL148" s="6" t="s">
        <v>191</v>
      </c>
      <c r="BM148" s="6" t="s">
        <v>1213</v>
      </c>
    </row>
    <row r="149" spans="1:47" ht="23.25">
      <c r="A149" s="23"/>
      <c r="B149" s="24"/>
      <c r="C149" s="52"/>
      <c r="D149" s="196" t="s">
        <v>199</v>
      </c>
      <c r="E149" s="52"/>
      <c r="F149" s="197" t="s">
        <v>1214</v>
      </c>
      <c r="G149" s="52"/>
      <c r="H149" s="52"/>
      <c r="I149" s="52"/>
      <c r="J149" s="52"/>
      <c r="K149" s="52"/>
      <c r="L149" s="50"/>
      <c r="M149" s="195"/>
      <c r="N149" s="25"/>
      <c r="O149" s="25"/>
      <c r="P149" s="25"/>
      <c r="Q149" s="25"/>
      <c r="R149" s="25"/>
      <c r="S149" s="25"/>
      <c r="T149" s="72"/>
      <c r="AT149" s="6" t="s">
        <v>199</v>
      </c>
      <c r="AU149" s="6" t="s">
        <v>21</v>
      </c>
    </row>
    <row r="150" spans="2:51" s="198" customFormat="1" ht="12.75">
      <c r="B150" s="199"/>
      <c r="C150" s="200"/>
      <c r="D150" s="196" t="s">
        <v>210</v>
      </c>
      <c r="E150" s="201"/>
      <c r="F150" s="202" t="s">
        <v>1181</v>
      </c>
      <c r="G150" s="200"/>
      <c r="H150" s="201"/>
      <c r="I150" s="200"/>
      <c r="J150" s="200"/>
      <c r="K150" s="200"/>
      <c r="L150" s="203"/>
      <c r="M150" s="204"/>
      <c r="N150" s="205"/>
      <c r="O150" s="205"/>
      <c r="P150" s="205"/>
      <c r="Q150" s="205"/>
      <c r="R150" s="205"/>
      <c r="S150" s="205"/>
      <c r="T150" s="206"/>
      <c r="AT150" s="207" t="s">
        <v>210</v>
      </c>
      <c r="AU150" s="207" t="s">
        <v>21</v>
      </c>
      <c r="AV150" s="198" t="s">
        <v>21</v>
      </c>
      <c r="AW150" s="198" t="s">
        <v>43</v>
      </c>
      <c r="AX150" s="198" t="s">
        <v>79</v>
      </c>
      <c r="AY150" s="207" t="s">
        <v>192</v>
      </c>
    </row>
    <row r="151" spans="2:51" s="208" customFormat="1" ht="12.75">
      <c r="B151" s="209"/>
      <c r="C151" s="210"/>
      <c r="D151" s="196" t="s">
        <v>210</v>
      </c>
      <c r="E151" s="234" t="s">
        <v>716</v>
      </c>
      <c r="F151" s="235" t="s">
        <v>1215</v>
      </c>
      <c r="G151" s="210"/>
      <c r="H151" s="236">
        <v>4994.5</v>
      </c>
      <c r="I151" s="210"/>
      <c r="J151" s="210"/>
      <c r="K151" s="210"/>
      <c r="L151" s="214"/>
      <c r="M151" s="215"/>
      <c r="N151" s="216"/>
      <c r="O151" s="216"/>
      <c r="P151" s="216"/>
      <c r="Q151" s="216"/>
      <c r="R151" s="216"/>
      <c r="S151" s="216"/>
      <c r="T151" s="217"/>
      <c r="AT151" s="218" t="s">
        <v>210</v>
      </c>
      <c r="AU151" s="218" t="s">
        <v>21</v>
      </c>
      <c r="AV151" s="208" t="s">
        <v>88</v>
      </c>
      <c r="AW151" s="208" t="s">
        <v>43</v>
      </c>
      <c r="AX151" s="208" t="s">
        <v>21</v>
      </c>
      <c r="AY151" s="218" t="s">
        <v>192</v>
      </c>
    </row>
    <row r="152" spans="2:63" s="168" customFormat="1" ht="36.75" customHeight="1">
      <c r="B152" s="169"/>
      <c r="C152" s="170"/>
      <c r="D152" s="171" t="s">
        <v>78</v>
      </c>
      <c r="E152" s="172" t="s">
        <v>329</v>
      </c>
      <c r="F152" s="172" t="s">
        <v>740</v>
      </c>
      <c r="G152" s="170"/>
      <c r="H152" s="170"/>
      <c r="I152" s="170"/>
      <c r="J152" s="173">
        <f>BK152</f>
        <v>0</v>
      </c>
      <c r="K152" s="170"/>
      <c r="L152" s="174"/>
      <c r="M152" s="175"/>
      <c r="N152" s="176"/>
      <c r="O152" s="176"/>
      <c r="P152" s="177">
        <f>SUM(P153:P227)</f>
        <v>111.78294600000001</v>
      </c>
      <c r="Q152" s="176"/>
      <c r="R152" s="177">
        <f>SUM(R153:R227)</f>
        <v>171.78378</v>
      </c>
      <c r="S152" s="176"/>
      <c r="T152" s="178">
        <f>SUM(T153:T227)</f>
        <v>1008.888</v>
      </c>
      <c r="AR152" s="179" t="s">
        <v>191</v>
      </c>
      <c r="AT152" s="180" t="s">
        <v>78</v>
      </c>
      <c r="AU152" s="180" t="s">
        <v>79</v>
      </c>
      <c r="AY152" s="179" t="s">
        <v>192</v>
      </c>
      <c r="BK152" s="181">
        <f>SUM(BK153:BK227)</f>
        <v>0</v>
      </c>
    </row>
    <row r="153" spans="2:65" s="23" customFormat="1" ht="22.5" customHeight="1">
      <c r="B153" s="24"/>
      <c r="C153" s="182" t="s">
        <v>354</v>
      </c>
      <c r="D153" s="182" t="s">
        <v>193</v>
      </c>
      <c r="E153" s="183" t="s">
        <v>1104</v>
      </c>
      <c r="F153" s="184" t="s">
        <v>1105</v>
      </c>
      <c r="G153" s="185" t="s">
        <v>284</v>
      </c>
      <c r="H153" s="186">
        <v>22</v>
      </c>
      <c r="I153" s="187"/>
      <c r="J153" s="187">
        <f>ROUND(I153*H153,2)</f>
        <v>0</v>
      </c>
      <c r="K153" s="184" t="s">
        <v>197</v>
      </c>
      <c r="L153" s="50"/>
      <c r="M153" s="188"/>
      <c r="N153" s="189" t="s">
        <v>50</v>
      </c>
      <c r="O153" s="190">
        <v>0.23</v>
      </c>
      <c r="P153" s="190">
        <f>O153*H153</f>
        <v>5.0600000000000005</v>
      </c>
      <c r="Q153" s="190">
        <v>0</v>
      </c>
      <c r="R153" s="190">
        <f>Q153*H153</f>
        <v>0</v>
      </c>
      <c r="S153" s="190">
        <v>0</v>
      </c>
      <c r="T153" s="191">
        <f>S153*H153</f>
        <v>0</v>
      </c>
      <c r="AR153" s="6" t="s">
        <v>191</v>
      </c>
      <c r="AT153" s="6" t="s">
        <v>193</v>
      </c>
      <c r="AU153" s="6" t="s">
        <v>21</v>
      </c>
      <c r="AY153" s="6" t="s">
        <v>192</v>
      </c>
      <c r="BE153" s="192">
        <f>IF(N153="základní",J153,0)</f>
        <v>0</v>
      </c>
      <c r="BF153" s="192">
        <f>IF(N153="snížená",J153,0)</f>
        <v>0</v>
      </c>
      <c r="BG153" s="192">
        <f>IF(N153="zákl. přenesená",J153,0)</f>
        <v>0</v>
      </c>
      <c r="BH153" s="192">
        <f>IF(N153="sníž. přenesená",J153,0)</f>
        <v>0</v>
      </c>
      <c r="BI153" s="192">
        <f>IF(N153="nulová",J153,0)</f>
        <v>0</v>
      </c>
      <c r="BJ153" s="6" t="s">
        <v>21</v>
      </c>
      <c r="BK153" s="192">
        <f>ROUND(I153*H153,2)</f>
        <v>0</v>
      </c>
      <c r="BL153" s="6" t="s">
        <v>191</v>
      </c>
      <c r="BM153" s="6" t="s">
        <v>1216</v>
      </c>
    </row>
    <row r="154" spans="1:47" ht="12.75">
      <c r="A154" s="23"/>
      <c r="B154" s="24"/>
      <c r="C154" s="52"/>
      <c r="D154" s="193" t="s">
        <v>199</v>
      </c>
      <c r="E154" s="52"/>
      <c r="F154" s="194" t="s">
        <v>1107</v>
      </c>
      <c r="G154" s="52"/>
      <c r="H154" s="52"/>
      <c r="I154" s="52"/>
      <c r="J154" s="52"/>
      <c r="K154" s="52"/>
      <c r="L154" s="50"/>
      <c r="M154" s="195"/>
      <c r="N154" s="25"/>
      <c r="O154" s="25"/>
      <c r="P154" s="25"/>
      <c r="Q154" s="25"/>
      <c r="R154" s="25"/>
      <c r="S154" s="25"/>
      <c r="T154" s="72"/>
      <c r="AT154" s="6" t="s">
        <v>199</v>
      </c>
      <c r="AU154" s="6" t="s">
        <v>21</v>
      </c>
    </row>
    <row r="155" spans="1:65" ht="22.5" customHeight="1">
      <c r="A155" s="23"/>
      <c r="B155" s="24"/>
      <c r="C155" s="254" t="s">
        <v>8</v>
      </c>
      <c r="D155" s="254" t="s">
        <v>467</v>
      </c>
      <c r="E155" s="255" t="s">
        <v>1108</v>
      </c>
      <c r="F155" s="256" t="s">
        <v>1109</v>
      </c>
      <c r="G155" s="257" t="s">
        <v>284</v>
      </c>
      <c r="H155" s="258">
        <v>22</v>
      </c>
      <c r="I155" s="259"/>
      <c r="J155" s="259">
        <f>ROUND(I155*H155,2)</f>
        <v>0</v>
      </c>
      <c r="K155" s="256" t="s">
        <v>197</v>
      </c>
      <c r="L155" s="260"/>
      <c r="M155" s="261"/>
      <c r="N155" s="262" t="s">
        <v>50</v>
      </c>
      <c r="O155" s="190">
        <v>0</v>
      </c>
      <c r="P155" s="190">
        <f>O155*H155</f>
        <v>0</v>
      </c>
      <c r="Q155" s="190">
        <v>0.0014500000000000001</v>
      </c>
      <c r="R155" s="190">
        <f>Q155*H155</f>
        <v>0.031900000000000005</v>
      </c>
      <c r="S155" s="190">
        <v>0</v>
      </c>
      <c r="T155" s="191">
        <f>S155*H155</f>
        <v>0</v>
      </c>
      <c r="AR155" s="6" t="s">
        <v>323</v>
      </c>
      <c r="AT155" s="6" t="s">
        <v>467</v>
      </c>
      <c r="AU155" s="6" t="s">
        <v>21</v>
      </c>
      <c r="AY155" s="6" t="s">
        <v>192</v>
      </c>
      <c r="BE155" s="192">
        <f>IF(N155="základní",J155,0)</f>
        <v>0</v>
      </c>
      <c r="BF155" s="192">
        <f>IF(N155="snížená",J155,0)</f>
        <v>0</v>
      </c>
      <c r="BG155" s="192">
        <f>IF(N155="zákl. přenesená",J155,0)</f>
        <v>0</v>
      </c>
      <c r="BH155" s="192">
        <f>IF(N155="sníž. přenesená",J155,0)</f>
        <v>0</v>
      </c>
      <c r="BI155" s="192">
        <f>IF(N155="nulová",J155,0)</f>
        <v>0</v>
      </c>
      <c r="BJ155" s="6" t="s">
        <v>21</v>
      </c>
      <c r="BK155" s="192">
        <f>ROUND(I155*H155,2)</f>
        <v>0</v>
      </c>
      <c r="BL155" s="6" t="s">
        <v>191</v>
      </c>
      <c r="BM155" s="6" t="s">
        <v>1217</v>
      </c>
    </row>
    <row r="156" spans="1:47" ht="12.75">
      <c r="A156" s="23"/>
      <c r="B156" s="24"/>
      <c r="C156" s="52"/>
      <c r="D156" s="196" t="s">
        <v>199</v>
      </c>
      <c r="E156" s="52"/>
      <c r="F156" s="197" t="s">
        <v>1111</v>
      </c>
      <c r="G156" s="52"/>
      <c r="H156" s="52"/>
      <c r="I156" s="52"/>
      <c r="J156" s="52"/>
      <c r="K156" s="52"/>
      <c r="L156" s="50"/>
      <c r="M156" s="195"/>
      <c r="N156" s="25"/>
      <c r="O156" s="25"/>
      <c r="P156" s="25"/>
      <c r="Q156" s="25"/>
      <c r="R156" s="25"/>
      <c r="S156" s="25"/>
      <c r="T156" s="72"/>
      <c r="AT156" s="6" t="s">
        <v>199</v>
      </c>
      <c r="AU156" s="6" t="s">
        <v>21</v>
      </c>
    </row>
    <row r="157" spans="2:51" s="198" customFormat="1" ht="12.75">
      <c r="B157" s="199"/>
      <c r="C157" s="200"/>
      <c r="D157" s="196" t="s">
        <v>210</v>
      </c>
      <c r="E157" s="201"/>
      <c r="F157" s="202" t="s">
        <v>1181</v>
      </c>
      <c r="G157" s="200"/>
      <c r="H157" s="201"/>
      <c r="I157" s="200"/>
      <c r="J157" s="200"/>
      <c r="K157" s="200"/>
      <c r="L157" s="203"/>
      <c r="M157" s="204"/>
      <c r="N157" s="205"/>
      <c r="O157" s="205"/>
      <c r="P157" s="205"/>
      <c r="Q157" s="205"/>
      <c r="R157" s="205"/>
      <c r="S157" s="205"/>
      <c r="T157" s="206"/>
      <c r="AT157" s="207" t="s">
        <v>210</v>
      </c>
      <c r="AU157" s="207" t="s">
        <v>21</v>
      </c>
      <c r="AV157" s="198" t="s">
        <v>21</v>
      </c>
      <c r="AW157" s="198" t="s">
        <v>43</v>
      </c>
      <c r="AX157" s="198" t="s">
        <v>79</v>
      </c>
      <c r="AY157" s="207" t="s">
        <v>192</v>
      </c>
    </row>
    <row r="158" spans="2:51" s="208" customFormat="1" ht="12.75">
      <c r="B158" s="209"/>
      <c r="C158" s="210"/>
      <c r="D158" s="193" t="s">
        <v>210</v>
      </c>
      <c r="E158" s="211"/>
      <c r="F158" s="212" t="s">
        <v>393</v>
      </c>
      <c r="G158" s="210"/>
      <c r="H158" s="213">
        <v>22</v>
      </c>
      <c r="I158" s="210"/>
      <c r="J158" s="210"/>
      <c r="K158" s="210"/>
      <c r="L158" s="214"/>
      <c r="M158" s="215"/>
      <c r="N158" s="216"/>
      <c r="O158" s="216"/>
      <c r="P158" s="216"/>
      <c r="Q158" s="216"/>
      <c r="R158" s="216"/>
      <c r="S158" s="216"/>
      <c r="T158" s="217"/>
      <c r="AT158" s="218" t="s">
        <v>210</v>
      </c>
      <c r="AU158" s="218" t="s">
        <v>21</v>
      </c>
      <c r="AV158" s="208" t="s">
        <v>88</v>
      </c>
      <c r="AW158" s="208" t="s">
        <v>43</v>
      </c>
      <c r="AX158" s="208" t="s">
        <v>21</v>
      </c>
      <c r="AY158" s="218" t="s">
        <v>192</v>
      </c>
    </row>
    <row r="159" spans="2:65" s="23" customFormat="1" ht="22.5" customHeight="1">
      <c r="B159" s="24"/>
      <c r="C159" s="182" t="s">
        <v>365</v>
      </c>
      <c r="D159" s="182" t="s">
        <v>193</v>
      </c>
      <c r="E159" s="183" t="s">
        <v>785</v>
      </c>
      <c r="F159" s="184" t="s">
        <v>786</v>
      </c>
      <c r="G159" s="185" t="s">
        <v>284</v>
      </c>
      <c r="H159" s="186">
        <v>8</v>
      </c>
      <c r="I159" s="187"/>
      <c r="J159" s="187">
        <f>ROUND(I159*H159,2)</f>
        <v>0</v>
      </c>
      <c r="K159" s="184" t="s">
        <v>197</v>
      </c>
      <c r="L159" s="50"/>
      <c r="M159" s="188"/>
      <c r="N159" s="189" t="s">
        <v>50</v>
      </c>
      <c r="O159" s="190">
        <v>0.2</v>
      </c>
      <c r="P159" s="190">
        <f>O159*H159</f>
        <v>1.6</v>
      </c>
      <c r="Q159" s="190">
        <v>0.0007</v>
      </c>
      <c r="R159" s="190">
        <f>Q159*H159</f>
        <v>0.0056</v>
      </c>
      <c r="S159" s="190">
        <v>0</v>
      </c>
      <c r="T159" s="191">
        <f>S159*H159</f>
        <v>0</v>
      </c>
      <c r="AR159" s="6" t="s">
        <v>787</v>
      </c>
      <c r="AT159" s="6" t="s">
        <v>193</v>
      </c>
      <c r="AU159" s="6" t="s">
        <v>21</v>
      </c>
      <c r="AY159" s="6" t="s">
        <v>192</v>
      </c>
      <c r="BE159" s="192">
        <f>IF(N159="základní",J159,0)</f>
        <v>0</v>
      </c>
      <c r="BF159" s="192">
        <f>IF(N159="snížená",J159,0)</f>
        <v>0</v>
      </c>
      <c r="BG159" s="192">
        <f>IF(N159="zákl. přenesená",J159,0)</f>
        <v>0</v>
      </c>
      <c r="BH159" s="192">
        <f>IF(N159="sníž. přenesená",J159,0)</f>
        <v>0</v>
      </c>
      <c r="BI159" s="192">
        <f>IF(N159="nulová",J159,0)</f>
        <v>0</v>
      </c>
      <c r="BJ159" s="6" t="s">
        <v>21</v>
      </c>
      <c r="BK159" s="192">
        <f>ROUND(I159*H159,2)</f>
        <v>0</v>
      </c>
      <c r="BL159" s="6" t="s">
        <v>787</v>
      </c>
      <c r="BM159" s="6" t="s">
        <v>1218</v>
      </c>
    </row>
    <row r="160" spans="1:47" ht="12.75">
      <c r="A160" s="23"/>
      <c r="B160" s="24"/>
      <c r="C160" s="52"/>
      <c r="D160" s="196" t="s">
        <v>199</v>
      </c>
      <c r="E160" s="52"/>
      <c r="F160" s="197" t="s">
        <v>789</v>
      </c>
      <c r="G160" s="52"/>
      <c r="H160" s="52"/>
      <c r="I160" s="52"/>
      <c r="J160" s="52"/>
      <c r="K160" s="52"/>
      <c r="L160" s="50"/>
      <c r="M160" s="195"/>
      <c r="N160" s="25"/>
      <c r="O160" s="25"/>
      <c r="P160" s="25"/>
      <c r="Q160" s="25"/>
      <c r="R160" s="25"/>
      <c r="S160" s="25"/>
      <c r="T160" s="72"/>
      <c r="AT160" s="6" t="s">
        <v>199</v>
      </c>
      <c r="AU160" s="6" t="s">
        <v>21</v>
      </c>
    </row>
    <row r="161" spans="2:51" s="208" customFormat="1" ht="12.75">
      <c r="B161" s="209"/>
      <c r="C161" s="210"/>
      <c r="D161" s="193" t="s">
        <v>210</v>
      </c>
      <c r="E161" s="211"/>
      <c r="F161" s="212" t="s">
        <v>323</v>
      </c>
      <c r="G161" s="210"/>
      <c r="H161" s="213">
        <v>8</v>
      </c>
      <c r="I161" s="210"/>
      <c r="J161" s="210"/>
      <c r="K161" s="210"/>
      <c r="L161" s="214"/>
      <c r="M161" s="215"/>
      <c r="N161" s="216"/>
      <c r="O161" s="216"/>
      <c r="P161" s="216"/>
      <c r="Q161" s="216"/>
      <c r="R161" s="216"/>
      <c r="S161" s="216"/>
      <c r="T161" s="217"/>
      <c r="AT161" s="218" t="s">
        <v>210</v>
      </c>
      <c r="AU161" s="218" t="s">
        <v>21</v>
      </c>
      <c r="AV161" s="208" t="s">
        <v>88</v>
      </c>
      <c r="AW161" s="208" t="s">
        <v>43</v>
      </c>
      <c r="AX161" s="208" t="s">
        <v>21</v>
      </c>
      <c r="AY161" s="218" t="s">
        <v>192</v>
      </c>
    </row>
    <row r="162" spans="2:65" s="23" customFormat="1" ht="22.5" customHeight="1">
      <c r="B162" s="24"/>
      <c r="C162" s="254" t="s">
        <v>370</v>
      </c>
      <c r="D162" s="254" t="s">
        <v>467</v>
      </c>
      <c r="E162" s="255" t="s">
        <v>791</v>
      </c>
      <c r="F162" s="256" t="s">
        <v>792</v>
      </c>
      <c r="G162" s="257" t="s">
        <v>284</v>
      </c>
      <c r="H162" s="258">
        <v>8</v>
      </c>
      <c r="I162" s="259"/>
      <c r="J162" s="259">
        <f>ROUND(I162*H162,2)</f>
        <v>0</v>
      </c>
      <c r="K162" s="256" t="s">
        <v>197</v>
      </c>
      <c r="L162" s="260"/>
      <c r="M162" s="261"/>
      <c r="N162" s="262" t="s">
        <v>50</v>
      </c>
      <c r="O162" s="190">
        <v>0</v>
      </c>
      <c r="P162" s="190">
        <f>O162*H162</f>
        <v>0</v>
      </c>
      <c r="Q162" s="190">
        <v>0.004</v>
      </c>
      <c r="R162" s="190">
        <f>Q162*H162</f>
        <v>0.032</v>
      </c>
      <c r="S162" s="190">
        <v>0</v>
      </c>
      <c r="T162" s="191">
        <f>S162*H162</f>
        <v>0</v>
      </c>
      <c r="AR162" s="6" t="s">
        <v>787</v>
      </c>
      <c r="AT162" s="6" t="s">
        <v>467</v>
      </c>
      <c r="AU162" s="6" t="s">
        <v>21</v>
      </c>
      <c r="AY162" s="6" t="s">
        <v>192</v>
      </c>
      <c r="BE162" s="192">
        <f>IF(N162="základní",J162,0)</f>
        <v>0</v>
      </c>
      <c r="BF162" s="192">
        <f>IF(N162="snížená",J162,0)</f>
        <v>0</v>
      </c>
      <c r="BG162" s="192">
        <f>IF(N162="zákl. přenesená",J162,0)</f>
        <v>0</v>
      </c>
      <c r="BH162" s="192">
        <f>IF(N162="sníž. přenesená",J162,0)</f>
        <v>0</v>
      </c>
      <c r="BI162" s="192">
        <f>IF(N162="nulová",J162,0)</f>
        <v>0</v>
      </c>
      <c r="BJ162" s="6" t="s">
        <v>21</v>
      </c>
      <c r="BK162" s="192">
        <f>ROUND(I162*H162,2)</f>
        <v>0</v>
      </c>
      <c r="BL162" s="6" t="s">
        <v>787</v>
      </c>
      <c r="BM162" s="6" t="s">
        <v>1219</v>
      </c>
    </row>
    <row r="163" spans="1:47" ht="12.75">
      <c r="A163" s="23"/>
      <c r="B163" s="24"/>
      <c r="C163" s="52"/>
      <c r="D163" s="193" t="s">
        <v>199</v>
      </c>
      <c r="E163" s="52"/>
      <c r="F163" s="194" t="s">
        <v>792</v>
      </c>
      <c r="G163" s="52"/>
      <c r="H163" s="52"/>
      <c r="I163" s="52"/>
      <c r="J163" s="52"/>
      <c r="K163" s="52"/>
      <c r="L163" s="50"/>
      <c r="M163" s="195"/>
      <c r="N163" s="25"/>
      <c r="O163" s="25"/>
      <c r="P163" s="25"/>
      <c r="Q163" s="25"/>
      <c r="R163" s="25"/>
      <c r="S163" s="25"/>
      <c r="T163" s="72"/>
      <c r="AT163" s="6" t="s">
        <v>199</v>
      </c>
      <c r="AU163" s="6" t="s">
        <v>21</v>
      </c>
    </row>
    <row r="164" spans="1:65" ht="22.5" customHeight="1">
      <c r="A164" s="23"/>
      <c r="B164" s="24"/>
      <c r="C164" s="182" t="s">
        <v>322</v>
      </c>
      <c r="D164" s="182" t="s">
        <v>193</v>
      </c>
      <c r="E164" s="183" t="s">
        <v>794</v>
      </c>
      <c r="F164" s="184" t="s">
        <v>795</v>
      </c>
      <c r="G164" s="185" t="s">
        <v>284</v>
      </c>
      <c r="H164" s="186">
        <v>8</v>
      </c>
      <c r="I164" s="187"/>
      <c r="J164" s="187">
        <f>ROUND(I164*H164,2)</f>
        <v>0</v>
      </c>
      <c r="K164" s="184" t="s">
        <v>197</v>
      </c>
      <c r="L164" s="50"/>
      <c r="M164" s="188"/>
      <c r="N164" s="189" t="s">
        <v>50</v>
      </c>
      <c r="O164" s="190">
        <v>0.41600000000000004</v>
      </c>
      <c r="P164" s="190">
        <f>O164*H164</f>
        <v>3.3280000000000003</v>
      </c>
      <c r="Q164" s="190">
        <v>0.10941000000000001</v>
      </c>
      <c r="R164" s="190">
        <f>Q164*H164</f>
        <v>0.8752800000000001</v>
      </c>
      <c r="S164" s="190">
        <v>0</v>
      </c>
      <c r="T164" s="191">
        <f>S164*H164</f>
        <v>0</v>
      </c>
      <c r="AR164" s="6" t="s">
        <v>787</v>
      </c>
      <c r="AT164" s="6" t="s">
        <v>193</v>
      </c>
      <c r="AU164" s="6" t="s">
        <v>21</v>
      </c>
      <c r="AY164" s="6" t="s">
        <v>192</v>
      </c>
      <c r="BE164" s="192">
        <f>IF(N164="základní",J164,0)</f>
        <v>0</v>
      </c>
      <c r="BF164" s="192">
        <f>IF(N164="snížená",J164,0)</f>
        <v>0</v>
      </c>
      <c r="BG164" s="192">
        <f>IF(N164="zákl. přenesená",J164,0)</f>
        <v>0</v>
      </c>
      <c r="BH164" s="192">
        <f>IF(N164="sníž. přenesená",J164,0)</f>
        <v>0</v>
      </c>
      <c r="BI164" s="192">
        <f>IF(N164="nulová",J164,0)</f>
        <v>0</v>
      </c>
      <c r="BJ164" s="6" t="s">
        <v>21</v>
      </c>
      <c r="BK164" s="192">
        <f>ROUND(I164*H164,2)</f>
        <v>0</v>
      </c>
      <c r="BL164" s="6" t="s">
        <v>787</v>
      </c>
      <c r="BM164" s="6" t="s">
        <v>1220</v>
      </c>
    </row>
    <row r="165" spans="1:47" ht="12.75">
      <c r="A165" s="23"/>
      <c r="B165" s="24"/>
      <c r="C165" s="52"/>
      <c r="D165" s="196" t="s">
        <v>199</v>
      </c>
      <c r="E165" s="52"/>
      <c r="F165" s="197" t="s">
        <v>797</v>
      </c>
      <c r="G165" s="52"/>
      <c r="H165" s="52"/>
      <c r="I165" s="52"/>
      <c r="J165" s="52"/>
      <c r="K165" s="52"/>
      <c r="L165" s="50"/>
      <c r="M165" s="195"/>
      <c r="N165" s="25"/>
      <c r="O165" s="25"/>
      <c r="P165" s="25"/>
      <c r="Q165" s="25"/>
      <c r="R165" s="25"/>
      <c r="S165" s="25"/>
      <c r="T165" s="72"/>
      <c r="AT165" s="6" t="s">
        <v>199</v>
      </c>
      <c r="AU165" s="6" t="s">
        <v>21</v>
      </c>
    </row>
    <row r="166" spans="2:51" s="198" customFormat="1" ht="12.75">
      <c r="B166" s="199"/>
      <c r="C166" s="200"/>
      <c r="D166" s="196" t="s">
        <v>210</v>
      </c>
      <c r="E166" s="201"/>
      <c r="F166" s="202" t="s">
        <v>1181</v>
      </c>
      <c r="G166" s="200"/>
      <c r="H166" s="201"/>
      <c r="I166" s="200"/>
      <c r="J166" s="200"/>
      <c r="K166" s="200"/>
      <c r="L166" s="203"/>
      <c r="M166" s="204"/>
      <c r="N166" s="205"/>
      <c r="O166" s="205"/>
      <c r="P166" s="205"/>
      <c r="Q166" s="205"/>
      <c r="R166" s="205"/>
      <c r="S166" s="205"/>
      <c r="T166" s="206"/>
      <c r="AT166" s="207" t="s">
        <v>210</v>
      </c>
      <c r="AU166" s="207" t="s">
        <v>21</v>
      </c>
      <c r="AV166" s="198" t="s">
        <v>21</v>
      </c>
      <c r="AW166" s="198" t="s">
        <v>43</v>
      </c>
      <c r="AX166" s="198" t="s">
        <v>79</v>
      </c>
      <c r="AY166" s="207" t="s">
        <v>192</v>
      </c>
    </row>
    <row r="167" spans="2:51" s="208" customFormat="1" ht="12.75">
      <c r="B167" s="209"/>
      <c r="C167" s="210"/>
      <c r="D167" s="193" t="s">
        <v>210</v>
      </c>
      <c r="E167" s="211"/>
      <c r="F167" s="212" t="s">
        <v>323</v>
      </c>
      <c r="G167" s="210"/>
      <c r="H167" s="213">
        <v>8</v>
      </c>
      <c r="I167" s="210"/>
      <c r="J167" s="210"/>
      <c r="K167" s="210"/>
      <c r="L167" s="214"/>
      <c r="M167" s="215"/>
      <c r="N167" s="216"/>
      <c r="O167" s="216"/>
      <c r="P167" s="216"/>
      <c r="Q167" s="216"/>
      <c r="R167" s="216"/>
      <c r="S167" s="216"/>
      <c r="T167" s="217"/>
      <c r="AT167" s="218" t="s">
        <v>210</v>
      </c>
      <c r="AU167" s="218" t="s">
        <v>21</v>
      </c>
      <c r="AV167" s="208" t="s">
        <v>88</v>
      </c>
      <c r="AW167" s="208" t="s">
        <v>43</v>
      </c>
      <c r="AX167" s="208" t="s">
        <v>21</v>
      </c>
      <c r="AY167" s="218" t="s">
        <v>192</v>
      </c>
    </row>
    <row r="168" spans="2:65" s="23" customFormat="1" ht="22.5" customHeight="1">
      <c r="B168" s="24"/>
      <c r="C168" s="254" t="s">
        <v>379</v>
      </c>
      <c r="D168" s="254" t="s">
        <v>467</v>
      </c>
      <c r="E168" s="255" t="s">
        <v>798</v>
      </c>
      <c r="F168" s="256" t="s">
        <v>799</v>
      </c>
      <c r="G168" s="257" t="s">
        <v>284</v>
      </c>
      <c r="H168" s="258">
        <v>8</v>
      </c>
      <c r="I168" s="259"/>
      <c r="J168" s="259">
        <f>ROUND(I168*H168,2)</f>
        <v>0</v>
      </c>
      <c r="K168" s="256" t="s">
        <v>197</v>
      </c>
      <c r="L168" s="260"/>
      <c r="M168" s="261"/>
      <c r="N168" s="262" t="s">
        <v>50</v>
      </c>
      <c r="O168" s="190">
        <v>0</v>
      </c>
      <c r="P168" s="190">
        <f>O168*H168</f>
        <v>0</v>
      </c>
      <c r="Q168" s="190">
        <v>0.00035000000000000005</v>
      </c>
      <c r="R168" s="190">
        <f>Q168*H168</f>
        <v>0.0028000000000000004</v>
      </c>
      <c r="S168" s="190">
        <v>0</v>
      </c>
      <c r="T168" s="191">
        <f>S168*H168</f>
        <v>0</v>
      </c>
      <c r="AR168" s="6" t="s">
        <v>787</v>
      </c>
      <c r="AT168" s="6" t="s">
        <v>467</v>
      </c>
      <c r="AU168" s="6" t="s">
        <v>21</v>
      </c>
      <c r="AY168" s="6" t="s">
        <v>192</v>
      </c>
      <c r="BE168" s="192">
        <f>IF(N168="základní",J168,0)</f>
        <v>0</v>
      </c>
      <c r="BF168" s="192">
        <f>IF(N168="snížená",J168,0)</f>
        <v>0</v>
      </c>
      <c r="BG168" s="192">
        <f>IF(N168="zákl. přenesená",J168,0)</f>
        <v>0</v>
      </c>
      <c r="BH168" s="192">
        <f>IF(N168="sníž. přenesená",J168,0)</f>
        <v>0</v>
      </c>
      <c r="BI168" s="192">
        <f>IF(N168="nulová",J168,0)</f>
        <v>0</v>
      </c>
      <c r="BJ168" s="6" t="s">
        <v>21</v>
      </c>
      <c r="BK168" s="192">
        <f>ROUND(I168*H168,2)</f>
        <v>0</v>
      </c>
      <c r="BL168" s="6" t="s">
        <v>787</v>
      </c>
      <c r="BM168" s="6" t="s">
        <v>1221</v>
      </c>
    </row>
    <row r="169" spans="1:47" ht="12.75">
      <c r="A169" s="23"/>
      <c r="B169" s="24"/>
      <c r="C169" s="52"/>
      <c r="D169" s="193" t="s">
        <v>199</v>
      </c>
      <c r="E169" s="52"/>
      <c r="F169" s="194" t="s">
        <v>801</v>
      </c>
      <c r="G169" s="52"/>
      <c r="H169" s="52"/>
      <c r="I169" s="52"/>
      <c r="J169" s="52"/>
      <c r="K169" s="52"/>
      <c r="L169" s="50"/>
      <c r="M169" s="195"/>
      <c r="N169" s="25"/>
      <c r="O169" s="25"/>
      <c r="P169" s="25"/>
      <c r="Q169" s="25"/>
      <c r="R169" s="25"/>
      <c r="S169" s="25"/>
      <c r="T169" s="72"/>
      <c r="AT169" s="6" t="s">
        <v>199</v>
      </c>
      <c r="AU169" s="6" t="s">
        <v>21</v>
      </c>
    </row>
    <row r="170" spans="1:65" ht="22.5" customHeight="1">
      <c r="A170" s="23"/>
      <c r="B170" s="24"/>
      <c r="C170" s="254" t="s">
        <v>384</v>
      </c>
      <c r="D170" s="254" t="s">
        <v>467</v>
      </c>
      <c r="E170" s="255" t="s">
        <v>802</v>
      </c>
      <c r="F170" s="256" t="s">
        <v>803</v>
      </c>
      <c r="G170" s="257" t="s">
        <v>284</v>
      </c>
      <c r="H170" s="258">
        <v>8</v>
      </c>
      <c r="I170" s="259"/>
      <c r="J170" s="259">
        <f>ROUND(I170*H170,2)</f>
        <v>0</v>
      </c>
      <c r="K170" s="256" t="s">
        <v>197</v>
      </c>
      <c r="L170" s="260"/>
      <c r="M170" s="261"/>
      <c r="N170" s="262" t="s">
        <v>50</v>
      </c>
      <c r="O170" s="190">
        <v>0</v>
      </c>
      <c r="P170" s="190">
        <f>O170*H170</f>
        <v>0</v>
      </c>
      <c r="Q170" s="190">
        <v>0.0061</v>
      </c>
      <c r="R170" s="190">
        <f>Q170*H170</f>
        <v>0.0488</v>
      </c>
      <c r="S170" s="190">
        <v>0</v>
      </c>
      <c r="T170" s="191">
        <f>S170*H170</f>
        <v>0</v>
      </c>
      <c r="AR170" s="6" t="s">
        <v>787</v>
      </c>
      <c r="AT170" s="6" t="s">
        <v>467</v>
      </c>
      <c r="AU170" s="6" t="s">
        <v>21</v>
      </c>
      <c r="AY170" s="6" t="s">
        <v>192</v>
      </c>
      <c r="BE170" s="192">
        <f>IF(N170="základní",J170,0)</f>
        <v>0</v>
      </c>
      <c r="BF170" s="192">
        <f>IF(N170="snížená",J170,0)</f>
        <v>0</v>
      </c>
      <c r="BG170" s="192">
        <f>IF(N170="zákl. přenesená",J170,0)</f>
        <v>0</v>
      </c>
      <c r="BH170" s="192">
        <f>IF(N170="sníž. přenesená",J170,0)</f>
        <v>0</v>
      </c>
      <c r="BI170" s="192">
        <f>IF(N170="nulová",J170,0)</f>
        <v>0</v>
      </c>
      <c r="BJ170" s="6" t="s">
        <v>21</v>
      </c>
      <c r="BK170" s="192">
        <f>ROUND(I170*H170,2)</f>
        <v>0</v>
      </c>
      <c r="BL170" s="6" t="s">
        <v>787</v>
      </c>
      <c r="BM170" s="6" t="s">
        <v>1222</v>
      </c>
    </row>
    <row r="171" spans="1:47" ht="12.75">
      <c r="A171" s="23"/>
      <c r="B171" s="24"/>
      <c r="C171" s="52"/>
      <c r="D171" s="193" t="s">
        <v>199</v>
      </c>
      <c r="E171" s="52"/>
      <c r="F171" s="194" t="s">
        <v>803</v>
      </c>
      <c r="G171" s="52"/>
      <c r="H171" s="52"/>
      <c r="I171" s="52"/>
      <c r="J171" s="52"/>
      <c r="K171" s="52"/>
      <c r="L171" s="50"/>
      <c r="M171" s="195"/>
      <c r="N171" s="25"/>
      <c r="O171" s="25"/>
      <c r="P171" s="25"/>
      <c r="Q171" s="25"/>
      <c r="R171" s="25"/>
      <c r="S171" s="25"/>
      <c r="T171" s="72"/>
      <c r="AT171" s="6" t="s">
        <v>199</v>
      </c>
      <c r="AU171" s="6" t="s">
        <v>21</v>
      </c>
    </row>
    <row r="172" spans="1:65" ht="22.5" customHeight="1">
      <c r="A172" s="23"/>
      <c r="B172" s="24"/>
      <c r="C172" s="182" t="s">
        <v>7</v>
      </c>
      <c r="D172" s="182" t="s">
        <v>193</v>
      </c>
      <c r="E172" s="183" t="s">
        <v>805</v>
      </c>
      <c r="F172" s="184" t="s">
        <v>806</v>
      </c>
      <c r="G172" s="185" t="s">
        <v>498</v>
      </c>
      <c r="H172" s="186">
        <v>2844</v>
      </c>
      <c r="I172" s="187"/>
      <c r="J172" s="187">
        <f>ROUND(I172*H172,2)</f>
        <v>0</v>
      </c>
      <c r="K172" s="184" t="s">
        <v>197</v>
      </c>
      <c r="L172" s="50"/>
      <c r="M172" s="188"/>
      <c r="N172" s="189" t="s">
        <v>50</v>
      </c>
      <c r="O172" s="190">
        <v>0.003</v>
      </c>
      <c r="P172" s="190">
        <f>O172*H172</f>
        <v>8.532</v>
      </c>
      <c r="Q172" s="190">
        <v>0.00033000000000000005</v>
      </c>
      <c r="R172" s="190">
        <f>Q172*H172</f>
        <v>0.9385200000000001</v>
      </c>
      <c r="S172" s="190">
        <v>0</v>
      </c>
      <c r="T172" s="191">
        <f>S172*H172</f>
        <v>0</v>
      </c>
      <c r="AR172" s="6" t="s">
        <v>191</v>
      </c>
      <c r="AT172" s="6" t="s">
        <v>193</v>
      </c>
      <c r="AU172" s="6" t="s">
        <v>21</v>
      </c>
      <c r="AY172" s="6" t="s">
        <v>192</v>
      </c>
      <c r="BE172" s="192">
        <f>IF(N172="základní",J172,0)</f>
        <v>0</v>
      </c>
      <c r="BF172" s="192">
        <f>IF(N172="snížená",J172,0)</f>
        <v>0</v>
      </c>
      <c r="BG172" s="192">
        <f>IF(N172="zákl. přenesená",J172,0)</f>
        <v>0</v>
      </c>
      <c r="BH172" s="192">
        <f>IF(N172="sníž. přenesená",J172,0)</f>
        <v>0</v>
      </c>
      <c r="BI172" s="192">
        <f>IF(N172="nulová",J172,0)</f>
        <v>0</v>
      </c>
      <c r="BJ172" s="6" t="s">
        <v>21</v>
      </c>
      <c r="BK172" s="192">
        <f>ROUND(I172*H172,2)</f>
        <v>0</v>
      </c>
      <c r="BL172" s="6" t="s">
        <v>191</v>
      </c>
      <c r="BM172" s="6" t="s">
        <v>1223</v>
      </c>
    </row>
    <row r="173" spans="1:47" ht="12.75">
      <c r="A173" s="23"/>
      <c r="B173" s="24"/>
      <c r="C173" s="52"/>
      <c r="D173" s="196" t="s">
        <v>199</v>
      </c>
      <c r="E173" s="52"/>
      <c r="F173" s="197" t="s">
        <v>806</v>
      </c>
      <c r="G173" s="52"/>
      <c r="H173" s="52"/>
      <c r="I173" s="52"/>
      <c r="J173" s="52"/>
      <c r="K173" s="52"/>
      <c r="L173" s="50"/>
      <c r="M173" s="195"/>
      <c r="N173" s="25"/>
      <c r="O173" s="25"/>
      <c r="P173" s="25"/>
      <c r="Q173" s="25"/>
      <c r="R173" s="25"/>
      <c r="S173" s="25"/>
      <c r="T173" s="72"/>
      <c r="AT173" s="6" t="s">
        <v>199</v>
      </c>
      <c r="AU173" s="6" t="s">
        <v>21</v>
      </c>
    </row>
    <row r="174" spans="2:51" s="198" customFormat="1" ht="12.75">
      <c r="B174" s="199"/>
      <c r="C174" s="200"/>
      <c r="D174" s="196" t="s">
        <v>210</v>
      </c>
      <c r="E174" s="201"/>
      <c r="F174" s="202" t="s">
        <v>1181</v>
      </c>
      <c r="G174" s="200"/>
      <c r="H174" s="201"/>
      <c r="I174" s="200"/>
      <c r="J174" s="200"/>
      <c r="K174" s="200"/>
      <c r="L174" s="203"/>
      <c r="M174" s="204"/>
      <c r="N174" s="205"/>
      <c r="O174" s="205"/>
      <c r="P174" s="205"/>
      <c r="Q174" s="205"/>
      <c r="R174" s="205"/>
      <c r="S174" s="205"/>
      <c r="T174" s="206"/>
      <c r="AT174" s="207" t="s">
        <v>210</v>
      </c>
      <c r="AU174" s="207" t="s">
        <v>21</v>
      </c>
      <c r="AV174" s="198" t="s">
        <v>21</v>
      </c>
      <c r="AW174" s="198" t="s">
        <v>43</v>
      </c>
      <c r="AX174" s="198" t="s">
        <v>79</v>
      </c>
      <c r="AY174" s="207" t="s">
        <v>192</v>
      </c>
    </row>
    <row r="175" spans="2:51" s="208" customFormat="1" ht="12.75">
      <c r="B175" s="209"/>
      <c r="C175" s="210"/>
      <c r="D175" s="193" t="s">
        <v>210</v>
      </c>
      <c r="E175" s="211"/>
      <c r="F175" s="212" t="s">
        <v>1224</v>
      </c>
      <c r="G175" s="210"/>
      <c r="H175" s="213">
        <v>2844</v>
      </c>
      <c r="I175" s="210"/>
      <c r="J175" s="210"/>
      <c r="K175" s="210"/>
      <c r="L175" s="214"/>
      <c r="M175" s="215"/>
      <c r="N175" s="216"/>
      <c r="O175" s="216"/>
      <c r="P175" s="216"/>
      <c r="Q175" s="216"/>
      <c r="R175" s="216"/>
      <c r="S175" s="216"/>
      <c r="T175" s="217"/>
      <c r="AT175" s="218" t="s">
        <v>210</v>
      </c>
      <c r="AU175" s="218" t="s">
        <v>21</v>
      </c>
      <c r="AV175" s="208" t="s">
        <v>88</v>
      </c>
      <c r="AW175" s="208" t="s">
        <v>43</v>
      </c>
      <c r="AX175" s="208" t="s">
        <v>21</v>
      </c>
      <c r="AY175" s="218" t="s">
        <v>192</v>
      </c>
    </row>
    <row r="176" spans="2:65" s="23" customFormat="1" ht="31.5" customHeight="1">
      <c r="B176" s="24"/>
      <c r="C176" s="182" t="s">
        <v>393</v>
      </c>
      <c r="D176" s="182" t="s">
        <v>193</v>
      </c>
      <c r="E176" s="183" t="s">
        <v>809</v>
      </c>
      <c r="F176" s="184" t="s">
        <v>810</v>
      </c>
      <c r="G176" s="185" t="s">
        <v>267</v>
      </c>
      <c r="H176" s="186">
        <v>20</v>
      </c>
      <c r="I176" s="187"/>
      <c r="J176" s="187">
        <f>ROUND(I176*H176,2)</f>
        <v>0</v>
      </c>
      <c r="K176" s="184" t="s">
        <v>197</v>
      </c>
      <c r="L176" s="50"/>
      <c r="M176" s="188"/>
      <c r="N176" s="189" t="s">
        <v>50</v>
      </c>
      <c r="O176" s="190">
        <v>0.129</v>
      </c>
      <c r="P176" s="190">
        <f>O176*H176</f>
        <v>2.58</v>
      </c>
      <c r="Q176" s="190">
        <v>0.0026000000000000003</v>
      </c>
      <c r="R176" s="190">
        <f>Q176*H176</f>
        <v>0.052000000000000005</v>
      </c>
      <c r="S176" s="190">
        <v>0</v>
      </c>
      <c r="T176" s="191">
        <f>S176*H176</f>
        <v>0</v>
      </c>
      <c r="AR176" s="6" t="s">
        <v>191</v>
      </c>
      <c r="AT176" s="6" t="s">
        <v>193</v>
      </c>
      <c r="AU176" s="6" t="s">
        <v>21</v>
      </c>
      <c r="AY176" s="6" t="s">
        <v>192</v>
      </c>
      <c r="BE176" s="192">
        <f>IF(N176="základní",J176,0)</f>
        <v>0</v>
      </c>
      <c r="BF176" s="192">
        <f>IF(N176="snížená",J176,0)</f>
        <v>0</v>
      </c>
      <c r="BG176" s="192">
        <f>IF(N176="zákl. přenesená",J176,0)</f>
        <v>0</v>
      </c>
      <c r="BH176" s="192">
        <f>IF(N176="sníž. přenesená",J176,0)</f>
        <v>0</v>
      </c>
      <c r="BI176" s="192">
        <f>IF(N176="nulová",J176,0)</f>
        <v>0</v>
      </c>
      <c r="BJ176" s="6" t="s">
        <v>21</v>
      </c>
      <c r="BK176" s="192">
        <f>ROUND(I176*H176,2)</f>
        <v>0</v>
      </c>
      <c r="BL176" s="6" t="s">
        <v>191</v>
      </c>
      <c r="BM176" s="6" t="s">
        <v>1225</v>
      </c>
    </row>
    <row r="177" spans="1:47" ht="23.25">
      <c r="A177" s="23"/>
      <c r="B177" s="24"/>
      <c r="C177" s="52"/>
      <c r="D177" s="196" t="s">
        <v>199</v>
      </c>
      <c r="E177" s="52"/>
      <c r="F177" s="197" t="s">
        <v>812</v>
      </c>
      <c r="G177" s="52"/>
      <c r="H177" s="52"/>
      <c r="I177" s="52"/>
      <c r="J177" s="52"/>
      <c r="K177" s="52"/>
      <c r="L177" s="50"/>
      <c r="M177" s="195"/>
      <c r="N177" s="25"/>
      <c r="O177" s="25"/>
      <c r="P177" s="25"/>
      <c r="Q177" s="25"/>
      <c r="R177" s="25"/>
      <c r="S177" s="25"/>
      <c r="T177" s="72"/>
      <c r="AT177" s="6" t="s">
        <v>199</v>
      </c>
      <c r="AU177" s="6" t="s">
        <v>21</v>
      </c>
    </row>
    <row r="178" spans="2:51" s="198" customFormat="1" ht="12.75">
      <c r="B178" s="199"/>
      <c r="C178" s="200"/>
      <c r="D178" s="196" t="s">
        <v>210</v>
      </c>
      <c r="E178" s="201"/>
      <c r="F178" s="202" t="s">
        <v>1181</v>
      </c>
      <c r="G178" s="200"/>
      <c r="H178" s="201"/>
      <c r="I178" s="200"/>
      <c r="J178" s="200"/>
      <c r="K178" s="200"/>
      <c r="L178" s="203"/>
      <c r="M178" s="204"/>
      <c r="N178" s="205"/>
      <c r="O178" s="205"/>
      <c r="P178" s="205"/>
      <c r="Q178" s="205"/>
      <c r="R178" s="205"/>
      <c r="S178" s="205"/>
      <c r="T178" s="206"/>
      <c r="AT178" s="207" t="s">
        <v>210</v>
      </c>
      <c r="AU178" s="207" t="s">
        <v>21</v>
      </c>
      <c r="AV178" s="198" t="s">
        <v>21</v>
      </c>
      <c r="AW178" s="198" t="s">
        <v>43</v>
      </c>
      <c r="AX178" s="198" t="s">
        <v>79</v>
      </c>
      <c r="AY178" s="207" t="s">
        <v>192</v>
      </c>
    </row>
    <row r="179" spans="2:51" s="208" customFormat="1" ht="12.75">
      <c r="B179" s="209"/>
      <c r="C179" s="210"/>
      <c r="D179" s="196" t="s">
        <v>210</v>
      </c>
      <c r="E179" s="234"/>
      <c r="F179" s="235" t="s">
        <v>813</v>
      </c>
      <c r="G179" s="210"/>
      <c r="H179" s="236">
        <v>12.5</v>
      </c>
      <c r="I179" s="210"/>
      <c r="J179" s="210"/>
      <c r="K179" s="210"/>
      <c r="L179" s="214"/>
      <c r="M179" s="215"/>
      <c r="N179" s="216"/>
      <c r="O179" s="216"/>
      <c r="P179" s="216"/>
      <c r="Q179" s="216"/>
      <c r="R179" s="216"/>
      <c r="S179" s="216"/>
      <c r="T179" s="217"/>
      <c r="AT179" s="218" t="s">
        <v>210</v>
      </c>
      <c r="AU179" s="218" t="s">
        <v>21</v>
      </c>
      <c r="AV179" s="208" t="s">
        <v>88</v>
      </c>
      <c r="AW179" s="208" t="s">
        <v>43</v>
      </c>
      <c r="AX179" s="208" t="s">
        <v>79</v>
      </c>
      <c r="AY179" s="218" t="s">
        <v>192</v>
      </c>
    </row>
    <row r="180" spans="2:51" s="208" customFormat="1" ht="12.75">
      <c r="B180" s="209"/>
      <c r="C180" s="210"/>
      <c r="D180" s="196" t="s">
        <v>210</v>
      </c>
      <c r="E180" s="234"/>
      <c r="F180" s="235" t="s">
        <v>814</v>
      </c>
      <c r="G180" s="210"/>
      <c r="H180" s="236">
        <v>7.5</v>
      </c>
      <c r="I180" s="210"/>
      <c r="J180" s="210"/>
      <c r="K180" s="210"/>
      <c r="L180" s="214"/>
      <c r="M180" s="215"/>
      <c r="N180" s="216"/>
      <c r="O180" s="216"/>
      <c r="P180" s="216"/>
      <c r="Q180" s="216"/>
      <c r="R180" s="216"/>
      <c r="S180" s="216"/>
      <c r="T180" s="217"/>
      <c r="AT180" s="218" t="s">
        <v>210</v>
      </c>
      <c r="AU180" s="218" t="s">
        <v>21</v>
      </c>
      <c r="AV180" s="208" t="s">
        <v>88</v>
      </c>
      <c r="AW180" s="208" t="s">
        <v>43</v>
      </c>
      <c r="AX180" s="208" t="s">
        <v>79</v>
      </c>
      <c r="AY180" s="218" t="s">
        <v>192</v>
      </c>
    </row>
    <row r="181" spans="2:51" s="240" customFormat="1" ht="12.75">
      <c r="B181" s="241"/>
      <c r="C181" s="242"/>
      <c r="D181" s="193" t="s">
        <v>210</v>
      </c>
      <c r="E181" s="251"/>
      <c r="F181" s="252" t="s">
        <v>280</v>
      </c>
      <c r="G181" s="242"/>
      <c r="H181" s="253">
        <v>20</v>
      </c>
      <c r="I181" s="242"/>
      <c r="J181" s="242"/>
      <c r="K181" s="242"/>
      <c r="L181" s="246"/>
      <c r="M181" s="247"/>
      <c r="N181" s="248"/>
      <c r="O181" s="248"/>
      <c r="P181" s="248"/>
      <c r="Q181" s="248"/>
      <c r="R181" s="248"/>
      <c r="S181" s="248"/>
      <c r="T181" s="249"/>
      <c r="AT181" s="250" t="s">
        <v>210</v>
      </c>
      <c r="AU181" s="250" t="s">
        <v>21</v>
      </c>
      <c r="AV181" s="240" t="s">
        <v>191</v>
      </c>
      <c r="AW181" s="240" t="s">
        <v>43</v>
      </c>
      <c r="AX181" s="240" t="s">
        <v>21</v>
      </c>
      <c r="AY181" s="250" t="s">
        <v>192</v>
      </c>
    </row>
    <row r="182" spans="2:65" s="23" customFormat="1" ht="22.5" customHeight="1">
      <c r="B182" s="24"/>
      <c r="C182" s="182" t="s">
        <v>398</v>
      </c>
      <c r="D182" s="182" t="s">
        <v>193</v>
      </c>
      <c r="E182" s="183" t="s">
        <v>816</v>
      </c>
      <c r="F182" s="184" t="s">
        <v>817</v>
      </c>
      <c r="G182" s="185" t="s">
        <v>498</v>
      </c>
      <c r="H182" s="186">
        <v>2844</v>
      </c>
      <c r="I182" s="187"/>
      <c r="J182" s="187">
        <f>ROUND(I182*H182,2)</f>
        <v>0</v>
      </c>
      <c r="K182" s="184" t="s">
        <v>197</v>
      </c>
      <c r="L182" s="50"/>
      <c r="M182" s="188"/>
      <c r="N182" s="189" t="s">
        <v>50</v>
      </c>
      <c r="O182" s="190">
        <v>0.016</v>
      </c>
      <c r="P182" s="190">
        <f>O182*H182</f>
        <v>45.504</v>
      </c>
      <c r="Q182" s="190">
        <v>0</v>
      </c>
      <c r="R182" s="190">
        <f>Q182*H182</f>
        <v>0</v>
      </c>
      <c r="S182" s="190">
        <v>0</v>
      </c>
      <c r="T182" s="191">
        <f>S182*H182</f>
        <v>0</v>
      </c>
      <c r="AR182" s="6" t="s">
        <v>191</v>
      </c>
      <c r="AT182" s="6" t="s">
        <v>193</v>
      </c>
      <c r="AU182" s="6" t="s">
        <v>21</v>
      </c>
      <c r="AY182" s="6" t="s">
        <v>192</v>
      </c>
      <c r="BE182" s="192">
        <f>IF(N182="základní",J182,0)</f>
        <v>0</v>
      </c>
      <c r="BF182" s="192">
        <f>IF(N182="snížená",J182,0)</f>
        <v>0</v>
      </c>
      <c r="BG182" s="192">
        <f>IF(N182="zákl. přenesená",J182,0)</f>
        <v>0</v>
      </c>
      <c r="BH182" s="192">
        <f>IF(N182="sníž. přenesená",J182,0)</f>
        <v>0</v>
      </c>
      <c r="BI182" s="192">
        <f>IF(N182="nulová",J182,0)</f>
        <v>0</v>
      </c>
      <c r="BJ182" s="6" t="s">
        <v>21</v>
      </c>
      <c r="BK182" s="192">
        <f>ROUND(I182*H182,2)</f>
        <v>0</v>
      </c>
      <c r="BL182" s="6" t="s">
        <v>191</v>
      </c>
      <c r="BM182" s="6" t="s">
        <v>1226</v>
      </c>
    </row>
    <row r="183" spans="1:47" ht="23.25">
      <c r="A183" s="23"/>
      <c r="B183" s="24"/>
      <c r="C183" s="52"/>
      <c r="D183" s="196" t="s">
        <v>199</v>
      </c>
      <c r="E183" s="52"/>
      <c r="F183" s="197" t="s">
        <v>819</v>
      </c>
      <c r="G183" s="52"/>
      <c r="H183" s="52"/>
      <c r="I183" s="52"/>
      <c r="J183" s="52"/>
      <c r="K183" s="52"/>
      <c r="L183" s="50"/>
      <c r="M183" s="195"/>
      <c r="N183" s="25"/>
      <c r="O183" s="25"/>
      <c r="P183" s="25"/>
      <c r="Q183" s="25"/>
      <c r="R183" s="25"/>
      <c r="S183" s="25"/>
      <c r="T183" s="72"/>
      <c r="AT183" s="6" t="s">
        <v>199</v>
      </c>
      <c r="AU183" s="6" t="s">
        <v>21</v>
      </c>
    </row>
    <row r="184" spans="2:51" s="198" customFormat="1" ht="12.75">
      <c r="B184" s="199"/>
      <c r="C184" s="200"/>
      <c r="D184" s="196" t="s">
        <v>210</v>
      </c>
      <c r="E184" s="201"/>
      <c r="F184" s="202" t="s">
        <v>1181</v>
      </c>
      <c r="G184" s="200"/>
      <c r="H184" s="201"/>
      <c r="I184" s="200"/>
      <c r="J184" s="200"/>
      <c r="K184" s="200"/>
      <c r="L184" s="203"/>
      <c r="M184" s="204"/>
      <c r="N184" s="205"/>
      <c r="O184" s="205"/>
      <c r="P184" s="205"/>
      <c r="Q184" s="205"/>
      <c r="R184" s="205"/>
      <c r="S184" s="205"/>
      <c r="T184" s="206"/>
      <c r="AT184" s="207" t="s">
        <v>210</v>
      </c>
      <c r="AU184" s="207" t="s">
        <v>21</v>
      </c>
      <c r="AV184" s="198" t="s">
        <v>21</v>
      </c>
      <c r="AW184" s="198" t="s">
        <v>43</v>
      </c>
      <c r="AX184" s="198" t="s">
        <v>79</v>
      </c>
      <c r="AY184" s="207" t="s">
        <v>192</v>
      </c>
    </row>
    <row r="185" spans="2:51" s="208" customFormat="1" ht="12.75">
      <c r="B185" s="209"/>
      <c r="C185" s="210"/>
      <c r="D185" s="193" t="s">
        <v>210</v>
      </c>
      <c r="E185" s="211"/>
      <c r="F185" s="212" t="s">
        <v>1224</v>
      </c>
      <c r="G185" s="210"/>
      <c r="H185" s="213">
        <v>2844</v>
      </c>
      <c r="I185" s="210"/>
      <c r="J185" s="210"/>
      <c r="K185" s="210"/>
      <c r="L185" s="214"/>
      <c r="M185" s="215"/>
      <c r="N185" s="216"/>
      <c r="O185" s="216"/>
      <c r="P185" s="216"/>
      <c r="Q185" s="216"/>
      <c r="R185" s="216"/>
      <c r="S185" s="216"/>
      <c r="T185" s="217"/>
      <c r="AT185" s="218" t="s">
        <v>210</v>
      </c>
      <c r="AU185" s="218" t="s">
        <v>21</v>
      </c>
      <c r="AV185" s="208" t="s">
        <v>88</v>
      </c>
      <c r="AW185" s="208" t="s">
        <v>43</v>
      </c>
      <c r="AX185" s="208" t="s">
        <v>21</v>
      </c>
      <c r="AY185" s="218" t="s">
        <v>192</v>
      </c>
    </row>
    <row r="186" spans="2:65" s="23" customFormat="1" ht="22.5" customHeight="1">
      <c r="B186" s="24"/>
      <c r="C186" s="182" t="s">
        <v>403</v>
      </c>
      <c r="D186" s="182" t="s">
        <v>193</v>
      </c>
      <c r="E186" s="183" t="s">
        <v>881</v>
      </c>
      <c r="F186" s="184" t="s">
        <v>882</v>
      </c>
      <c r="G186" s="185" t="s">
        <v>467</v>
      </c>
      <c r="H186" s="186">
        <v>100</v>
      </c>
      <c r="I186" s="187"/>
      <c r="J186" s="187">
        <f>ROUND(I186*H186,2)</f>
        <v>0</v>
      </c>
      <c r="K186" s="184" t="s">
        <v>197</v>
      </c>
      <c r="L186" s="50"/>
      <c r="M186" s="188"/>
      <c r="N186" s="189" t="s">
        <v>50</v>
      </c>
      <c r="O186" s="190">
        <v>0</v>
      </c>
      <c r="P186" s="190">
        <f>O186*H186</f>
        <v>0</v>
      </c>
      <c r="Q186" s="190">
        <v>0</v>
      </c>
      <c r="R186" s="190">
        <f>Q186*H186</f>
        <v>0</v>
      </c>
      <c r="S186" s="190">
        <v>0</v>
      </c>
      <c r="T186" s="191">
        <f>S186*H186</f>
        <v>0</v>
      </c>
      <c r="AR186" s="6" t="s">
        <v>191</v>
      </c>
      <c r="AT186" s="6" t="s">
        <v>193</v>
      </c>
      <c r="AU186" s="6" t="s">
        <v>21</v>
      </c>
      <c r="AY186" s="6" t="s">
        <v>192</v>
      </c>
      <c r="BE186" s="192">
        <f>IF(N186="základní",J186,0)</f>
        <v>0</v>
      </c>
      <c r="BF186" s="192">
        <f>IF(N186="snížená",J186,0)</f>
        <v>0</v>
      </c>
      <c r="BG186" s="192">
        <f>IF(N186="zákl. přenesená",J186,0)</f>
        <v>0</v>
      </c>
      <c r="BH186" s="192">
        <f>IF(N186="sníž. přenesená",J186,0)</f>
        <v>0</v>
      </c>
      <c r="BI186" s="192">
        <f>IF(N186="nulová",J186,0)</f>
        <v>0</v>
      </c>
      <c r="BJ186" s="6" t="s">
        <v>21</v>
      </c>
      <c r="BK186" s="192">
        <f>ROUND(I186*H186,2)</f>
        <v>0</v>
      </c>
      <c r="BL186" s="6" t="s">
        <v>191</v>
      </c>
      <c r="BM186" s="6" t="s">
        <v>1227</v>
      </c>
    </row>
    <row r="187" spans="1:47" ht="12.75">
      <c r="A187" s="23"/>
      <c r="B187" s="24"/>
      <c r="C187" s="52"/>
      <c r="D187" s="196" t="s">
        <v>199</v>
      </c>
      <c r="E187" s="52"/>
      <c r="F187" s="197" t="s">
        <v>884</v>
      </c>
      <c r="G187" s="52"/>
      <c r="H187" s="52"/>
      <c r="I187" s="52"/>
      <c r="J187" s="52"/>
      <c r="K187" s="52"/>
      <c r="L187" s="50"/>
      <c r="M187" s="195"/>
      <c r="N187" s="25"/>
      <c r="O187" s="25"/>
      <c r="P187" s="25"/>
      <c r="Q187" s="25"/>
      <c r="R187" s="25"/>
      <c r="S187" s="25"/>
      <c r="T187" s="72"/>
      <c r="AT187" s="6" t="s">
        <v>199</v>
      </c>
      <c r="AU187" s="6" t="s">
        <v>21</v>
      </c>
    </row>
    <row r="188" spans="2:51" s="198" customFormat="1" ht="12.75">
      <c r="B188" s="199"/>
      <c r="C188" s="200"/>
      <c r="D188" s="196" t="s">
        <v>210</v>
      </c>
      <c r="E188" s="201"/>
      <c r="F188" s="202" t="s">
        <v>1181</v>
      </c>
      <c r="G188" s="200"/>
      <c r="H188" s="201"/>
      <c r="I188" s="200"/>
      <c r="J188" s="200"/>
      <c r="K188" s="200"/>
      <c r="L188" s="203"/>
      <c r="M188" s="204"/>
      <c r="N188" s="205"/>
      <c r="O188" s="205"/>
      <c r="P188" s="205"/>
      <c r="Q188" s="205"/>
      <c r="R188" s="205"/>
      <c r="S188" s="205"/>
      <c r="T188" s="206"/>
      <c r="AT188" s="207" t="s">
        <v>210</v>
      </c>
      <c r="AU188" s="207" t="s">
        <v>21</v>
      </c>
      <c r="AV188" s="198" t="s">
        <v>21</v>
      </c>
      <c r="AW188" s="198" t="s">
        <v>43</v>
      </c>
      <c r="AX188" s="198" t="s">
        <v>79</v>
      </c>
      <c r="AY188" s="207" t="s">
        <v>192</v>
      </c>
    </row>
    <row r="189" spans="2:51" s="208" customFormat="1" ht="12.75">
      <c r="B189" s="209"/>
      <c r="C189" s="210"/>
      <c r="D189" s="193" t="s">
        <v>210</v>
      </c>
      <c r="E189" s="211"/>
      <c r="F189" s="212" t="s">
        <v>31</v>
      </c>
      <c r="G189" s="210"/>
      <c r="H189" s="213">
        <v>100</v>
      </c>
      <c r="I189" s="210"/>
      <c r="J189" s="210"/>
      <c r="K189" s="210"/>
      <c r="L189" s="214"/>
      <c r="M189" s="215"/>
      <c r="N189" s="216"/>
      <c r="O189" s="216"/>
      <c r="P189" s="216"/>
      <c r="Q189" s="216"/>
      <c r="R189" s="216"/>
      <c r="S189" s="216"/>
      <c r="T189" s="217"/>
      <c r="AT189" s="218" t="s">
        <v>210</v>
      </c>
      <c r="AU189" s="218" t="s">
        <v>21</v>
      </c>
      <c r="AV189" s="208" t="s">
        <v>88</v>
      </c>
      <c r="AW189" s="208" t="s">
        <v>43</v>
      </c>
      <c r="AX189" s="208" t="s">
        <v>21</v>
      </c>
      <c r="AY189" s="218" t="s">
        <v>192</v>
      </c>
    </row>
    <row r="190" spans="2:65" s="23" customFormat="1" ht="22.5" customHeight="1">
      <c r="B190" s="24"/>
      <c r="C190" s="182" t="s">
        <v>408</v>
      </c>
      <c r="D190" s="182" t="s">
        <v>193</v>
      </c>
      <c r="E190" s="183" t="s">
        <v>867</v>
      </c>
      <c r="F190" s="184" t="s">
        <v>868</v>
      </c>
      <c r="G190" s="185" t="s">
        <v>514</v>
      </c>
      <c r="H190" s="186">
        <v>3573</v>
      </c>
      <c r="I190" s="187"/>
      <c r="J190" s="187">
        <f>ROUND(I190*H190,2)</f>
        <v>0</v>
      </c>
      <c r="K190" s="184" t="s">
        <v>197</v>
      </c>
      <c r="L190" s="50"/>
      <c r="M190" s="188"/>
      <c r="N190" s="189" t="s">
        <v>50</v>
      </c>
      <c r="O190" s="190">
        <v>0</v>
      </c>
      <c r="P190" s="190">
        <f>O190*H190</f>
        <v>0</v>
      </c>
      <c r="Q190" s="190">
        <v>0</v>
      </c>
      <c r="R190" s="190">
        <f>Q190*H190</f>
        <v>0</v>
      </c>
      <c r="S190" s="190">
        <v>0.02</v>
      </c>
      <c r="T190" s="191">
        <f>S190*H190</f>
        <v>71.46000000000001</v>
      </c>
      <c r="AR190" s="6" t="s">
        <v>191</v>
      </c>
      <c r="AT190" s="6" t="s">
        <v>193</v>
      </c>
      <c r="AU190" s="6" t="s">
        <v>21</v>
      </c>
      <c r="AY190" s="6" t="s">
        <v>192</v>
      </c>
      <c r="BE190" s="192">
        <f>IF(N190="základní",J190,0)</f>
        <v>0</v>
      </c>
      <c r="BF190" s="192">
        <f>IF(N190="snížená",J190,0)</f>
        <v>0</v>
      </c>
      <c r="BG190" s="192">
        <f>IF(N190="zákl. přenesená",J190,0)</f>
        <v>0</v>
      </c>
      <c r="BH190" s="192">
        <f>IF(N190="sníž. přenesená",J190,0)</f>
        <v>0</v>
      </c>
      <c r="BI190" s="192">
        <f>IF(N190="nulová",J190,0)</f>
        <v>0</v>
      </c>
      <c r="BJ190" s="6" t="s">
        <v>21</v>
      </c>
      <c r="BK190" s="192">
        <f>ROUND(I190*H190,2)</f>
        <v>0</v>
      </c>
      <c r="BL190" s="6" t="s">
        <v>191</v>
      </c>
      <c r="BM190" s="6" t="s">
        <v>1228</v>
      </c>
    </row>
    <row r="191" spans="1:47" ht="34.5">
      <c r="A191" s="23"/>
      <c r="B191" s="24"/>
      <c r="C191" s="52"/>
      <c r="D191" s="196" t="s">
        <v>199</v>
      </c>
      <c r="E191" s="52"/>
      <c r="F191" s="197" t="s">
        <v>870</v>
      </c>
      <c r="G191" s="52"/>
      <c r="H191" s="52"/>
      <c r="I191" s="52"/>
      <c r="J191" s="52"/>
      <c r="K191" s="52"/>
      <c r="L191" s="50"/>
      <c r="M191" s="195"/>
      <c r="N191" s="25"/>
      <c r="O191" s="25"/>
      <c r="P191" s="25"/>
      <c r="Q191" s="25"/>
      <c r="R191" s="25"/>
      <c r="S191" s="25"/>
      <c r="T191" s="72"/>
      <c r="AT191" s="6" t="s">
        <v>199</v>
      </c>
      <c r="AU191" s="6" t="s">
        <v>21</v>
      </c>
    </row>
    <row r="192" spans="2:51" s="198" customFormat="1" ht="12.75">
      <c r="B192" s="199"/>
      <c r="C192" s="200"/>
      <c r="D192" s="196" t="s">
        <v>210</v>
      </c>
      <c r="E192" s="201"/>
      <c r="F192" s="202" t="s">
        <v>1181</v>
      </c>
      <c r="G192" s="200"/>
      <c r="H192" s="201"/>
      <c r="I192" s="200"/>
      <c r="J192" s="200"/>
      <c r="K192" s="200"/>
      <c r="L192" s="203"/>
      <c r="M192" s="204"/>
      <c r="N192" s="205"/>
      <c r="O192" s="205"/>
      <c r="P192" s="205"/>
      <c r="Q192" s="205"/>
      <c r="R192" s="205"/>
      <c r="S192" s="205"/>
      <c r="T192" s="206"/>
      <c r="AT192" s="207" t="s">
        <v>210</v>
      </c>
      <c r="AU192" s="207" t="s">
        <v>21</v>
      </c>
      <c r="AV192" s="198" t="s">
        <v>21</v>
      </c>
      <c r="AW192" s="198" t="s">
        <v>43</v>
      </c>
      <c r="AX192" s="198" t="s">
        <v>79</v>
      </c>
      <c r="AY192" s="207" t="s">
        <v>192</v>
      </c>
    </row>
    <row r="193" spans="2:51" s="208" customFormat="1" ht="12.75">
      <c r="B193" s="209"/>
      <c r="C193" s="210"/>
      <c r="D193" s="193" t="s">
        <v>210</v>
      </c>
      <c r="E193" s="211" t="s">
        <v>731</v>
      </c>
      <c r="F193" s="212" t="s">
        <v>1197</v>
      </c>
      <c r="G193" s="210"/>
      <c r="H193" s="213">
        <v>3573</v>
      </c>
      <c r="I193" s="210"/>
      <c r="J193" s="210"/>
      <c r="K193" s="210"/>
      <c r="L193" s="214"/>
      <c r="M193" s="215"/>
      <c r="N193" s="216"/>
      <c r="O193" s="216"/>
      <c r="P193" s="216"/>
      <c r="Q193" s="216"/>
      <c r="R193" s="216"/>
      <c r="S193" s="216"/>
      <c r="T193" s="217"/>
      <c r="AT193" s="218" t="s">
        <v>210</v>
      </c>
      <c r="AU193" s="218" t="s">
        <v>21</v>
      </c>
      <c r="AV193" s="208" t="s">
        <v>88</v>
      </c>
      <c r="AW193" s="208" t="s">
        <v>43</v>
      </c>
      <c r="AX193" s="208" t="s">
        <v>21</v>
      </c>
      <c r="AY193" s="218" t="s">
        <v>192</v>
      </c>
    </row>
    <row r="194" spans="2:65" s="23" customFormat="1" ht="22.5" customHeight="1">
      <c r="B194" s="24"/>
      <c r="C194" s="182" t="s">
        <v>413</v>
      </c>
      <c r="D194" s="182" t="s">
        <v>193</v>
      </c>
      <c r="E194" s="183" t="s">
        <v>896</v>
      </c>
      <c r="F194" s="184" t="s">
        <v>897</v>
      </c>
      <c r="G194" s="185" t="s">
        <v>284</v>
      </c>
      <c r="H194" s="186">
        <v>4</v>
      </c>
      <c r="I194" s="187"/>
      <c r="J194" s="187">
        <f>ROUND(I194*H194,2)</f>
        <v>0</v>
      </c>
      <c r="K194" s="184" t="s">
        <v>197</v>
      </c>
      <c r="L194" s="50"/>
      <c r="M194" s="188"/>
      <c r="N194" s="189" t="s">
        <v>50</v>
      </c>
      <c r="O194" s="190">
        <v>0.557</v>
      </c>
      <c r="P194" s="190">
        <f>O194*H194</f>
        <v>2.228</v>
      </c>
      <c r="Q194" s="190">
        <v>0</v>
      </c>
      <c r="R194" s="190">
        <f>Q194*H194</f>
        <v>0</v>
      </c>
      <c r="S194" s="190">
        <v>0.082</v>
      </c>
      <c r="T194" s="191">
        <f>S194*H194</f>
        <v>0.328</v>
      </c>
      <c r="AR194" s="6" t="s">
        <v>191</v>
      </c>
      <c r="AT194" s="6" t="s">
        <v>193</v>
      </c>
      <c r="AU194" s="6" t="s">
        <v>21</v>
      </c>
      <c r="AY194" s="6" t="s">
        <v>192</v>
      </c>
      <c r="BE194" s="192">
        <f>IF(N194="základní",J194,0)</f>
        <v>0</v>
      </c>
      <c r="BF194" s="192">
        <f>IF(N194="snížená",J194,0)</f>
        <v>0</v>
      </c>
      <c r="BG194" s="192">
        <f>IF(N194="zákl. přenesená",J194,0)</f>
        <v>0</v>
      </c>
      <c r="BH194" s="192">
        <f>IF(N194="sníž. přenesená",J194,0)</f>
        <v>0</v>
      </c>
      <c r="BI194" s="192">
        <f>IF(N194="nulová",J194,0)</f>
        <v>0</v>
      </c>
      <c r="BJ194" s="6" t="s">
        <v>21</v>
      </c>
      <c r="BK194" s="192">
        <f>ROUND(I194*H194,2)</f>
        <v>0</v>
      </c>
      <c r="BL194" s="6" t="s">
        <v>191</v>
      </c>
      <c r="BM194" s="6" t="s">
        <v>1229</v>
      </c>
    </row>
    <row r="195" spans="1:47" ht="34.5">
      <c r="A195" s="23"/>
      <c r="B195" s="24"/>
      <c r="C195" s="52"/>
      <c r="D195" s="196" t="s">
        <v>199</v>
      </c>
      <c r="E195" s="52"/>
      <c r="F195" s="197" t="s">
        <v>899</v>
      </c>
      <c r="G195" s="52"/>
      <c r="H195" s="52"/>
      <c r="I195" s="52"/>
      <c r="J195" s="52"/>
      <c r="K195" s="52"/>
      <c r="L195" s="50"/>
      <c r="M195" s="195"/>
      <c r="N195" s="25"/>
      <c r="O195" s="25"/>
      <c r="P195" s="25"/>
      <c r="Q195" s="25"/>
      <c r="R195" s="25"/>
      <c r="S195" s="25"/>
      <c r="T195" s="72"/>
      <c r="AT195" s="6" t="s">
        <v>199</v>
      </c>
      <c r="AU195" s="6" t="s">
        <v>21</v>
      </c>
    </row>
    <row r="196" spans="2:51" s="198" customFormat="1" ht="12.75">
      <c r="B196" s="199"/>
      <c r="C196" s="200"/>
      <c r="D196" s="196" t="s">
        <v>210</v>
      </c>
      <c r="E196" s="201"/>
      <c r="F196" s="202" t="s">
        <v>1181</v>
      </c>
      <c r="G196" s="200"/>
      <c r="H196" s="201"/>
      <c r="I196" s="200"/>
      <c r="J196" s="200"/>
      <c r="K196" s="200"/>
      <c r="L196" s="203"/>
      <c r="M196" s="204"/>
      <c r="N196" s="205"/>
      <c r="O196" s="205"/>
      <c r="P196" s="205"/>
      <c r="Q196" s="205"/>
      <c r="R196" s="205"/>
      <c r="S196" s="205"/>
      <c r="T196" s="206"/>
      <c r="AT196" s="207" t="s">
        <v>210</v>
      </c>
      <c r="AU196" s="207" t="s">
        <v>21</v>
      </c>
      <c r="AV196" s="198" t="s">
        <v>21</v>
      </c>
      <c r="AW196" s="198" t="s">
        <v>43</v>
      </c>
      <c r="AX196" s="198" t="s">
        <v>79</v>
      </c>
      <c r="AY196" s="207" t="s">
        <v>192</v>
      </c>
    </row>
    <row r="197" spans="2:51" s="208" customFormat="1" ht="12.75">
      <c r="B197" s="209"/>
      <c r="C197" s="210"/>
      <c r="D197" s="193" t="s">
        <v>210</v>
      </c>
      <c r="E197" s="211"/>
      <c r="F197" s="212" t="s">
        <v>191</v>
      </c>
      <c r="G197" s="210"/>
      <c r="H197" s="213">
        <v>4</v>
      </c>
      <c r="I197" s="210"/>
      <c r="J197" s="210"/>
      <c r="K197" s="210"/>
      <c r="L197" s="214"/>
      <c r="M197" s="215"/>
      <c r="N197" s="216"/>
      <c r="O197" s="216"/>
      <c r="P197" s="216"/>
      <c r="Q197" s="216"/>
      <c r="R197" s="216"/>
      <c r="S197" s="216"/>
      <c r="T197" s="217"/>
      <c r="AT197" s="218" t="s">
        <v>210</v>
      </c>
      <c r="AU197" s="218" t="s">
        <v>21</v>
      </c>
      <c r="AV197" s="208" t="s">
        <v>88</v>
      </c>
      <c r="AW197" s="208" t="s">
        <v>43</v>
      </c>
      <c r="AX197" s="208" t="s">
        <v>21</v>
      </c>
      <c r="AY197" s="218" t="s">
        <v>192</v>
      </c>
    </row>
    <row r="198" spans="2:65" s="23" customFormat="1" ht="22.5" customHeight="1">
      <c r="B198" s="24"/>
      <c r="C198" s="182" t="s">
        <v>418</v>
      </c>
      <c r="D198" s="182" t="s">
        <v>193</v>
      </c>
      <c r="E198" s="183" t="s">
        <v>891</v>
      </c>
      <c r="F198" s="184" t="s">
        <v>892</v>
      </c>
      <c r="G198" s="185" t="s">
        <v>284</v>
      </c>
      <c r="H198" s="186">
        <v>4</v>
      </c>
      <c r="I198" s="187"/>
      <c r="J198" s="187">
        <f>ROUND(I198*H198,2)</f>
        <v>0</v>
      </c>
      <c r="K198" s="184" t="s">
        <v>197</v>
      </c>
      <c r="L198" s="50"/>
      <c r="M198" s="188"/>
      <c r="N198" s="189" t="s">
        <v>50</v>
      </c>
      <c r="O198" s="190">
        <v>0.28200000000000003</v>
      </c>
      <c r="P198" s="190">
        <f>O198*H198</f>
        <v>1.1280000000000001</v>
      </c>
      <c r="Q198" s="190">
        <v>0</v>
      </c>
      <c r="R198" s="190">
        <f>Q198*H198</f>
        <v>0</v>
      </c>
      <c r="S198" s="190">
        <v>0.005</v>
      </c>
      <c r="T198" s="191">
        <f>S198*H198</f>
        <v>0.02</v>
      </c>
      <c r="AR198" s="6" t="s">
        <v>191</v>
      </c>
      <c r="AT198" s="6" t="s">
        <v>193</v>
      </c>
      <c r="AU198" s="6" t="s">
        <v>21</v>
      </c>
      <c r="AY198" s="6" t="s">
        <v>192</v>
      </c>
      <c r="BE198" s="192">
        <f>IF(N198="základní",J198,0)</f>
        <v>0</v>
      </c>
      <c r="BF198" s="192">
        <f>IF(N198="snížená",J198,0)</f>
        <v>0</v>
      </c>
      <c r="BG198" s="192">
        <f>IF(N198="zákl. přenesená",J198,0)</f>
        <v>0</v>
      </c>
      <c r="BH198" s="192">
        <f>IF(N198="sníž. přenesená",J198,0)</f>
        <v>0</v>
      </c>
      <c r="BI198" s="192">
        <f>IF(N198="nulová",J198,0)</f>
        <v>0</v>
      </c>
      <c r="BJ198" s="6" t="s">
        <v>21</v>
      </c>
      <c r="BK198" s="192">
        <f>ROUND(I198*H198,2)</f>
        <v>0</v>
      </c>
      <c r="BL198" s="6" t="s">
        <v>191</v>
      </c>
      <c r="BM198" s="6" t="s">
        <v>1230</v>
      </c>
    </row>
    <row r="199" spans="1:47" ht="23.25">
      <c r="A199" s="23"/>
      <c r="B199" s="24"/>
      <c r="C199" s="52"/>
      <c r="D199" s="196" t="s">
        <v>199</v>
      </c>
      <c r="E199" s="52"/>
      <c r="F199" s="197" t="s">
        <v>894</v>
      </c>
      <c r="G199" s="52"/>
      <c r="H199" s="52"/>
      <c r="I199" s="52"/>
      <c r="J199" s="52"/>
      <c r="K199" s="52"/>
      <c r="L199" s="50"/>
      <c r="M199" s="195"/>
      <c r="N199" s="25"/>
      <c r="O199" s="25"/>
      <c r="P199" s="25"/>
      <c r="Q199" s="25"/>
      <c r="R199" s="25"/>
      <c r="S199" s="25"/>
      <c r="T199" s="72"/>
      <c r="AT199" s="6" t="s">
        <v>199</v>
      </c>
      <c r="AU199" s="6" t="s">
        <v>21</v>
      </c>
    </row>
    <row r="200" spans="2:51" s="198" customFormat="1" ht="12.75">
      <c r="B200" s="199"/>
      <c r="C200" s="200"/>
      <c r="D200" s="196" t="s">
        <v>210</v>
      </c>
      <c r="E200" s="201"/>
      <c r="F200" s="202" t="s">
        <v>1181</v>
      </c>
      <c r="G200" s="200"/>
      <c r="H200" s="201"/>
      <c r="I200" s="200"/>
      <c r="J200" s="200"/>
      <c r="K200" s="200"/>
      <c r="L200" s="203"/>
      <c r="M200" s="204"/>
      <c r="N200" s="205"/>
      <c r="O200" s="205"/>
      <c r="P200" s="205"/>
      <c r="Q200" s="205"/>
      <c r="R200" s="205"/>
      <c r="S200" s="205"/>
      <c r="T200" s="206"/>
      <c r="AT200" s="207" t="s">
        <v>210</v>
      </c>
      <c r="AU200" s="207" t="s">
        <v>21</v>
      </c>
      <c r="AV200" s="198" t="s">
        <v>21</v>
      </c>
      <c r="AW200" s="198" t="s">
        <v>43</v>
      </c>
      <c r="AX200" s="198" t="s">
        <v>79</v>
      </c>
      <c r="AY200" s="207" t="s">
        <v>192</v>
      </c>
    </row>
    <row r="201" spans="2:51" s="208" customFormat="1" ht="12.75">
      <c r="B201" s="209"/>
      <c r="C201" s="210"/>
      <c r="D201" s="193" t="s">
        <v>210</v>
      </c>
      <c r="E201" s="211"/>
      <c r="F201" s="212" t="s">
        <v>191</v>
      </c>
      <c r="G201" s="210"/>
      <c r="H201" s="213">
        <v>4</v>
      </c>
      <c r="I201" s="210"/>
      <c r="J201" s="210"/>
      <c r="K201" s="210"/>
      <c r="L201" s="214"/>
      <c r="M201" s="215"/>
      <c r="N201" s="216"/>
      <c r="O201" s="216"/>
      <c r="P201" s="216"/>
      <c r="Q201" s="216"/>
      <c r="R201" s="216"/>
      <c r="S201" s="216"/>
      <c r="T201" s="217"/>
      <c r="AT201" s="218" t="s">
        <v>210</v>
      </c>
      <c r="AU201" s="218" t="s">
        <v>21</v>
      </c>
      <c r="AV201" s="208" t="s">
        <v>88</v>
      </c>
      <c r="AW201" s="208" t="s">
        <v>43</v>
      </c>
      <c r="AX201" s="208" t="s">
        <v>21</v>
      </c>
      <c r="AY201" s="218" t="s">
        <v>192</v>
      </c>
    </row>
    <row r="202" spans="2:65" s="23" customFormat="1" ht="22.5" customHeight="1">
      <c r="B202" s="24"/>
      <c r="C202" s="182" t="s">
        <v>423</v>
      </c>
      <c r="D202" s="182" t="s">
        <v>193</v>
      </c>
      <c r="E202" s="183" t="s">
        <v>901</v>
      </c>
      <c r="F202" s="184" t="s">
        <v>902</v>
      </c>
      <c r="G202" s="185" t="s">
        <v>480</v>
      </c>
      <c r="H202" s="186">
        <v>3106.7</v>
      </c>
      <c r="I202" s="187"/>
      <c r="J202" s="187">
        <f>ROUND(I202*H202,2)</f>
        <v>0</v>
      </c>
      <c r="K202" s="184" t="s">
        <v>197</v>
      </c>
      <c r="L202" s="50"/>
      <c r="M202" s="188"/>
      <c r="N202" s="189" t="s">
        <v>50</v>
      </c>
      <c r="O202" s="190">
        <v>0</v>
      </c>
      <c r="P202" s="190">
        <f>O202*H202</f>
        <v>0</v>
      </c>
      <c r="Q202" s="190">
        <v>0</v>
      </c>
      <c r="R202" s="190">
        <f>Q202*H202</f>
        <v>0</v>
      </c>
      <c r="S202" s="190">
        <v>0</v>
      </c>
      <c r="T202" s="191">
        <f>S202*H202</f>
        <v>0</v>
      </c>
      <c r="AR202" s="6" t="s">
        <v>191</v>
      </c>
      <c r="AT202" s="6" t="s">
        <v>193</v>
      </c>
      <c r="AU202" s="6" t="s">
        <v>21</v>
      </c>
      <c r="AY202" s="6" t="s">
        <v>192</v>
      </c>
      <c r="BE202" s="192">
        <f>IF(N202="základní",J202,0)</f>
        <v>0</v>
      </c>
      <c r="BF202" s="192">
        <f>IF(N202="snížená",J202,0)</f>
        <v>0</v>
      </c>
      <c r="BG202" s="192">
        <f>IF(N202="zákl. přenesená",J202,0)</f>
        <v>0</v>
      </c>
      <c r="BH202" s="192">
        <f>IF(N202="sníž. přenesená",J202,0)</f>
        <v>0</v>
      </c>
      <c r="BI202" s="192">
        <f>IF(N202="nulová",J202,0)</f>
        <v>0</v>
      </c>
      <c r="BJ202" s="6" t="s">
        <v>21</v>
      </c>
      <c r="BK202" s="192">
        <f>ROUND(I202*H202,2)</f>
        <v>0</v>
      </c>
      <c r="BL202" s="6" t="s">
        <v>191</v>
      </c>
      <c r="BM202" s="6" t="s">
        <v>1231</v>
      </c>
    </row>
    <row r="203" spans="1:47" ht="23.25">
      <c r="A203" s="23"/>
      <c r="B203" s="24"/>
      <c r="C203" s="52"/>
      <c r="D203" s="196" t="s">
        <v>199</v>
      </c>
      <c r="E203" s="52"/>
      <c r="F203" s="197" t="s">
        <v>904</v>
      </c>
      <c r="G203" s="52"/>
      <c r="H203" s="52"/>
      <c r="I203" s="52"/>
      <c r="J203" s="52"/>
      <c r="K203" s="52"/>
      <c r="L203" s="50"/>
      <c r="M203" s="195"/>
      <c r="N203" s="25"/>
      <c r="O203" s="25"/>
      <c r="P203" s="25"/>
      <c r="Q203" s="25"/>
      <c r="R203" s="25"/>
      <c r="S203" s="25"/>
      <c r="T203" s="72"/>
      <c r="AT203" s="6" t="s">
        <v>199</v>
      </c>
      <c r="AU203" s="6" t="s">
        <v>21</v>
      </c>
    </row>
    <row r="204" spans="2:51" s="208" customFormat="1" ht="12.75">
      <c r="B204" s="209"/>
      <c r="C204" s="210"/>
      <c r="D204" s="196" t="s">
        <v>210</v>
      </c>
      <c r="E204" s="234"/>
      <c r="F204" s="235" t="s">
        <v>1232</v>
      </c>
      <c r="G204" s="210"/>
      <c r="H204" s="236">
        <v>4569.61</v>
      </c>
      <c r="I204" s="210"/>
      <c r="J204" s="210"/>
      <c r="K204" s="210"/>
      <c r="L204" s="214"/>
      <c r="M204" s="215"/>
      <c r="N204" s="216"/>
      <c r="O204" s="216"/>
      <c r="P204" s="216"/>
      <c r="Q204" s="216"/>
      <c r="R204" s="216"/>
      <c r="S204" s="216"/>
      <c r="T204" s="217"/>
      <c r="AT204" s="218" t="s">
        <v>210</v>
      </c>
      <c r="AU204" s="218" t="s">
        <v>21</v>
      </c>
      <c r="AV204" s="208" t="s">
        <v>88</v>
      </c>
      <c r="AW204" s="208" t="s">
        <v>43</v>
      </c>
      <c r="AX204" s="208" t="s">
        <v>79</v>
      </c>
      <c r="AY204" s="218" t="s">
        <v>192</v>
      </c>
    </row>
    <row r="205" spans="2:51" s="208" customFormat="1" ht="12.75">
      <c r="B205" s="209"/>
      <c r="C205" s="210"/>
      <c r="D205" s="196" t="s">
        <v>210</v>
      </c>
      <c r="E205" s="234"/>
      <c r="F205" s="235" t="s">
        <v>1233</v>
      </c>
      <c r="G205" s="210"/>
      <c r="H205" s="236">
        <v>-35.91</v>
      </c>
      <c r="I205" s="210"/>
      <c r="J205" s="210"/>
      <c r="K205" s="210"/>
      <c r="L205" s="214"/>
      <c r="M205" s="215"/>
      <c r="N205" s="216"/>
      <c r="O205" s="216"/>
      <c r="P205" s="216"/>
      <c r="Q205" s="216"/>
      <c r="R205" s="216"/>
      <c r="S205" s="216"/>
      <c r="T205" s="217"/>
      <c r="AT205" s="218" t="s">
        <v>210</v>
      </c>
      <c r="AU205" s="218" t="s">
        <v>21</v>
      </c>
      <c r="AV205" s="208" t="s">
        <v>88</v>
      </c>
      <c r="AW205" s="208" t="s">
        <v>43</v>
      </c>
      <c r="AX205" s="208" t="s">
        <v>79</v>
      </c>
      <c r="AY205" s="218" t="s">
        <v>192</v>
      </c>
    </row>
    <row r="206" spans="2:51" s="208" customFormat="1" ht="12.75">
      <c r="B206" s="209"/>
      <c r="C206" s="210"/>
      <c r="D206" s="196" t="s">
        <v>210</v>
      </c>
      <c r="E206" s="234"/>
      <c r="F206" s="235" t="s">
        <v>1234</v>
      </c>
      <c r="G206" s="210"/>
      <c r="H206" s="236">
        <v>-1427</v>
      </c>
      <c r="I206" s="210"/>
      <c r="J206" s="210"/>
      <c r="K206" s="210"/>
      <c r="L206" s="214"/>
      <c r="M206" s="215"/>
      <c r="N206" s="216"/>
      <c r="O206" s="216"/>
      <c r="P206" s="216"/>
      <c r="Q206" s="216"/>
      <c r="R206" s="216"/>
      <c r="S206" s="216"/>
      <c r="T206" s="217"/>
      <c r="AT206" s="218" t="s">
        <v>210</v>
      </c>
      <c r="AU206" s="218" t="s">
        <v>21</v>
      </c>
      <c r="AV206" s="208" t="s">
        <v>88</v>
      </c>
      <c r="AW206" s="208" t="s">
        <v>43</v>
      </c>
      <c r="AX206" s="208" t="s">
        <v>79</v>
      </c>
      <c r="AY206" s="218" t="s">
        <v>192</v>
      </c>
    </row>
    <row r="207" spans="2:51" s="240" customFormat="1" ht="12.75">
      <c r="B207" s="241"/>
      <c r="C207" s="242"/>
      <c r="D207" s="193" t="s">
        <v>210</v>
      </c>
      <c r="E207" s="251"/>
      <c r="F207" s="252" t="s">
        <v>280</v>
      </c>
      <c r="G207" s="242"/>
      <c r="H207" s="253">
        <v>3106.7</v>
      </c>
      <c r="I207" s="242"/>
      <c r="J207" s="242"/>
      <c r="K207" s="242"/>
      <c r="L207" s="246"/>
      <c r="M207" s="247"/>
      <c r="N207" s="248"/>
      <c r="O207" s="248"/>
      <c r="P207" s="248"/>
      <c r="Q207" s="248"/>
      <c r="R207" s="248"/>
      <c r="S207" s="248"/>
      <c r="T207" s="249"/>
      <c r="AT207" s="250" t="s">
        <v>210</v>
      </c>
      <c r="AU207" s="250" t="s">
        <v>21</v>
      </c>
      <c r="AV207" s="240" t="s">
        <v>191</v>
      </c>
      <c r="AW207" s="240" t="s">
        <v>43</v>
      </c>
      <c r="AX207" s="240" t="s">
        <v>21</v>
      </c>
      <c r="AY207" s="250" t="s">
        <v>192</v>
      </c>
    </row>
    <row r="208" spans="2:65" s="23" customFormat="1" ht="22.5" customHeight="1">
      <c r="B208" s="24"/>
      <c r="C208" s="182" t="s">
        <v>428</v>
      </c>
      <c r="D208" s="182" t="s">
        <v>193</v>
      </c>
      <c r="E208" s="183" t="s">
        <v>907</v>
      </c>
      <c r="F208" s="184" t="s">
        <v>908</v>
      </c>
      <c r="G208" s="185" t="s">
        <v>480</v>
      </c>
      <c r="H208" s="186">
        <v>59027.3</v>
      </c>
      <c r="I208" s="187"/>
      <c r="J208" s="187">
        <f>ROUND(I208*H208,2)</f>
        <v>0</v>
      </c>
      <c r="K208" s="184" t="s">
        <v>197</v>
      </c>
      <c r="L208" s="50"/>
      <c r="M208" s="188"/>
      <c r="N208" s="189" t="s">
        <v>50</v>
      </c>
      <c r="O208" s="190">
        <v>0</v>
      </c>
      <c r="P208" s="190">
        <f>O208*H208</f>
        <v>0</v>
      </c>
      <c r="Q208" s="190">
        <v>0</v>
      </c>
      <c r="R208" s="190">
        <f>Q208*H208</f>
        <v>0</v>
      </c>
      <c r="S208" s="190">
        <v>0</v>
      </c>
      <c r="T208" s="191">
        <f>S208*H208</f>
        <v>0</v>
      </c>
      <c r="AR208" s="6" t="s">
        <v>191</v>
      </c>
      <c r="AT208" s="6" t="s">
        <v>193</v>
      </c>
      <c r="AU208" s="6" t="s">
        <v>21</v>
      </c>
      <c r="AY208" s="6" t="s">
        <v>192</v>
      </c>
      <c r="BE208" s="192">
        <f>IF(N208="základní",J208,0)</f>
        <v>0</v>
      </c>
      <c r="BF208" s="192">
        <f>IF(N208="snížená",J208,0)</f>
        <v>0</v>
      </c>
      <c r="BG208" s="192">
        <f>IF(N208="zákl. přenesená",J208,0)</f>
        <v>0</v>
      </c>
      <c r="BH208" s="192">
        <f>IF(N208="sníž. přenesená",J208,0)</f>
        <v>0</v>
      </c>
      <c r="BI208" s="192">
        <f>IF(N208="nulová",J208,0)</f>
        <v>0</v>
      </c>
      <c r="BJ208" s="6" t="s">
        <v>21</v>
      </c>
      <c r="BK208" s="192">
        <f>ROUND(I208*H208,2)</f>
        <v>0</v>
      </c>
      <c r="BL208" s="6" t="s">
        <v>191</v>
      </c>
      <c r="BM208" s="6" t="s">
        <v>1235</v>
      </c>
    </row>
    <row r="209" spans="1:47" ht="23.25">
      <c r="A209" s="23"/>
      <c r="B209" s="24"/>
      <c r="C209" s="52"/>
      <c r="D209" s="196" t="s">
        <v>199</v>
      </c>
      <c r="E209" s="52"/>
      <c r="F209" s="197" t="s">
        <v>910</v>
      </c>
      <c r="G209" s="52"/>
      <c r="H209" s="52"/>
      <c r="I209" s="52"/>
      <c r="J209" s="52"/>
      <c r="K209" s="52"/>
      <c r="L209" s="50"/>
      <c r="M209" s="195"/>
      <c r="N209" s="25"/>
      <c r="O209" s="25"/>
      <c r="P209" s="25"/>
      <c r="Q209" s="25"/>
      <c r="R209" s="25"/>
      <c r="S209" s="25"/>
      <c r="T209" s="72"/>
      <c r="AT209" s="6" t="s">
        <v>199</v>
      </c>
      <c r="AU209" s="6" t="s">
        <v>21</v>
      </c>
    </row>
    <row r="210" spans="2:51" s="208" customFormat="1" ht="12.75">
      <c r="B210" s="209"/>
      <c r="C210" s="210"/>
      <c r="D210" s="193" t="s">
        <v>210</v>
      </c>
      <c r="E210" s="211"/>
      <c r="F210" s="212" t="s">
        <v>1236</v>
      </c>
      <c r="G210" s="210"/>
      <c r="H210" s="213">
        <v>59027.3</v>
      </c>
      <c r="I210" s="210"/>
      <c r="J210" s="210"/>
      <c r="K210" s="210"/>
      <c r="L210" s="214"/>
      <c r="M210" s="215"/>
      <c r="N210" s="216"/>
      <c r="O210" s="216"/>
      <c r="P210" s="216"/>
      <c r="Q210" s="216"/>
      <c r="R210" s="216"/>
      <c r="S210" s="216"/>
      <c r="T210" s="217"/>
      <c r="AT210" s="218" t="s">
        <v>210</v>
      </c>
      <c r="AU210" s="218" t="s">
        <v>21</v>
      </c>
      <c r="AV210" s="208" t="s">
        <v>88</v>
      </c>
      <c r="AW210" s="208" t="s">
        <v>43</v>
      </c>
      <c r="AX210" s="208" t="s">
        <v>21</v>
      </c>
      <c r="AY210" s="218" t="s">
        <v>192</v>
      </c>
    </row>
    <row r="211" spans="2:65" s="23" customFormat="1" ht="22.5" customHeight="1">
      <c r="B211" s="24"/>
      <c r="C211" s="182" t="s">
        <v>433</v>
      </c>
      <c r="D211" s="182" t="s">
        <v>193</v>
      </c>
      <c r="E211" s="183" t="s">
        <v>925</v>
      </c>
      <c r="F211" s="184" t="s">
        <v>926</v>
      </c>
      <c r="G211" s="185" t="s">
        <v>480</v>
      </c>
      <c r="H211" s="186">
        <v>81.13</v>
      </c>
      <c r="I211" s="187"/>
      <c r="J211" s="187">
        <f>ROUND(I211*H211,2)</f>
        <v>0</v>
      </c>
      <c r="K211" s="184" t="s">
        <v>197</v>
      </c>
      <c r="L211" s="50"/>
      <c r="M211" s="188"/>
      <c r="N211" s="189" t="s">
        <v>50</v>
      </c>
      <c r="O211" s="190">
        <v>0</v>
      </c>
      <c r="P211" s="190">
        <f>O211*H211</f>
        <v>0</v>
      </c>
      <c r="Q211" s="190">
        <v>0</v>
      </c>
      <c r="R211" s="190">
        <f>Q211*H211</f>
        <v>0</v>
      </c>
      <c r="S211" s="190">
        <v>0</v>
      </c>
      <c r="T211" s="191">
        <f>S211*H211</f>
        <v>0</v>
      </c>
      <c r="AR211" s="6" t="s">
        <v>191</v>
      </c>
      <c r="AT211" s="6" t="s">
        <v>193</v>
      </c>
      <c r="AU211" s="6" t="s">
        <v>21</v>
      </c>
      <c r="AY211" s="6" t="s">
        <v>192</v>
      </c>
      <c r="BE211" s="192">
        <f>IF(N211="základní",J211,0)</f>
        <v>0</v>
      </c>
      <c r="BF211" s="192">
        <f>IF(N211="snížená",J211,0)</f>
        <v>0</v>
      </c>
      <c r="BG211" s="192">
        <f>IF(N211="zákl. přenesená",J211,0)</f>
        <v>0</v>
      </c>
      <c r="BH211" s="192">
        <f>IF(N211="sníž. přenesená",J211,0)</f>
        <v>0</v>
      </c>
      <c r="BI211" s="192">
        <f>IF(N211="nulová",J211,0)</f>
        <v>0</v>
      </c>
      <c r="BJ211" s="6" t="s">
        <v>21</v>
      </c>
      <c r="BK211" s="192">
        <f>ROUND(I211*H211,2)</f>
        <v>0</v>
      </c>
      <c r="BL211" s="6" t="s">
        <v>191</v>
      </c>
      <c r="BM211" s="6" t="s">
        <v>1237</v>
      </c>
    </row>
    <row r="212" spans="1:47" ht="12.75">
      <c r="A212" s="23"/>
      <c r="B212" s="24"/>
      <c r="C212" s="52"/>
      <c r="D212" s="196" t="s">
        <v>199</v>
      </c>
      <c r="E212" s="52"/>
      <c r="F212" s="197" t="s">
        <v>928</v>
      </c>
      <c r="G212" s="52"/>
      <c r="H212" s="52"/>
      <c r="I212" s="52"/>
      <c r="J212" s="52"/>
      <c r="K212" s="52"/>
      <c r="L212" s="50"/>
      <c r="M212" s="195"/>
      <c r="N212" s="25"/>
      <c r="O212" s="25"/>
      <c r="P212" s="25"/>
      <c r="Q212" s="25"/>
      <c r="R212" s="25"/>
      <c r="S212" s="25"/>
      <c r="T212" s="72"/>
      <c r="AT212" s="6" t="s">
        <v>199</v>
      </c>
      <c r="AU212" s="6" t="s">
        <v>21</v>
      </c>
    </row>
    <row r="213" spans="2:51" s="208" customFormat="1" ht="12.75">
      <c r="B213" s="209"/>
      <c r="C213" s="210"/>
      <c r="D213" s="193" t="s">
        <v>210</v>
      </c>
      <c r="E213" s="211"/>
      <c r="F213" s="212" t="s">
        <v>1238</v>
      </c>
      <c r="G213" s="210"/>
      <c r="H213" s="213">
        <v>81.13</v>
      </c>
      <c r="I213" s="210"/>
      <c r="J213" s="210"/>
      <c r="K213" s="210"/>
      <c r="L213" s="214"/>
      <c r="M213" s="215"/>
      <c r="N213" s="216"/>
      <c r="O213" s="216"/>
      <c r="P213" s="216"/>
      <c r="Q213" s="216"/>
      <c r="R213" s="216"/>
      <c r="S213" s="216"/>
      <c r="T213" s="217"/>
      <c r="AT213" s="218" t="s">
        <v>210</v>
      </c>
      <c r="AU213" s="218" t="s">
        <v>21</v>
      </c>
      <c r="AV213" s="208" t="s">
        <v>88</v>
      </c>
      <c r="AW213" s="208" t="s">
        <v>43</v>
      </c>
      <c r="AX213" s="208" t="s">
        <v>21</v>
      </c>
      <c r="AY213" s="218" t="s">
        <v>192</v>
      </c>
    </row>
    <row r="214" spans="2:65" s="23" customFormat="1" ht="22.5" customHeight="1">
      <c r="B214" s="24"/>
      <c r="C214" s="182" t="s">
        <v>438</v>
      </c>
      <c r="D214" s="182" t="s">
        <v>193</v>
      </c>
      <c r="E214" s="183" t="s">
        <v>1139</v>
      </c>
      <c r="F214" s="184" t="s">
        <v>1140</v>
      </c>
      <c r="G214" s="185" t="s">
        <v>467</v>
      </c>
      <c r="H214" s="186">
        <v>2854</v>
      </c>
      <c r="I214" s="187"/>
      <c r="J214" s="187">
        <f>ROUND(I214*H214,2)</f>
        <v>0</v>
      </c>
      <c r="K214" s="184" t="s">
        <v>197</v>
      </c>
      <c r="L214" s="50"/>
      <c r="M214" s="188"/>
      <c r="N214" s="189" t="s">
        <v>50</v>
      </c>
      <c r="O214" s="190">
        <v>0</v>
      </c>
      <c r="P214" s="190">
        <f>O214*H214</f>
        <v>0</v>
      </c>
      <c r="Q214" s="190">
        <v>0</v>
      </c>
      <c r="R214" s="190">
        <f>Q214*H214</f>
        <v>0</v>
      </c>
      <c r="S214" s="190">
        <v>0.324</v>
      </c>
      <c r="T214" s="191">
        <f>S214*H214</f>
        <v>924.696</v>
      </c>
      <c r="AR214" s="6" t="s">
        <v>191</v>
      </c>
      <c r="AT214" s="6" t="s">
        <v>193</v>
      </c>
      <c r="AU214" s="6" t="s">
        <v>21</v>
      </c>
      <c r="AY214" s="6" t="s">
        <v>192</v>
      </c>
      <c r="BE214" s="192">
        <f>IF(N214="základní",J214,0)</f>
        <v>0</v>
      </c>
      <c r="BF214" s="192">
        <f>IF(N214="snížená",J214,0)</f>
        <v>0</v>
      </c>
      <c r="BG214" s="192">
        <f>IF(N214="zákl. přenesená",J214,0)</f>
        <v>0</v>
      </c>
      <c r="BH214" s="192">
        <f>IF(N214="sníž. přenesená",J214,0)</f>
        <v>0</v>
      </c>
      <c r="BI214" s="192">
        <f>IF(N214="nulová",J214,0)</f>
        <v>0</v>
      </c>
      <c r="BJ214" s="6" t="s">
        <v>21</v>
      </c>
      <c r="BK214" s="192">
        <f>ROUND(I214*H214,2)</f>
        <v>0</v>
      </c>
      <c r="BL214" s="6" t="s">
        <v>191</v>
      </c>
      <c r="BM214" s="6" t="s">
        <v>1239</v>
      </c>
    </row>
    <row r="215" spans="1:47" ht="45.75">
      <c r="A215" s="23"/>
      <c r="B215" s="24"/>
      <c r="C215" s="52"/>
      <c r="D215" s="196" t="s">
        <v>199</v>
      </c>
      <c r="E215" s="52"/>
      <c r="F215" s="197" t="s">
        <v>1142</v>
      </c>
      <c r="G215" s="52"/>
      <c r="H215" s="52"/>
      <c r="I215" s="52"/>
      <c r="J215" s="52"/>
      <c r="K215" s="52"/>
      <c r="L215" s="50"/>
      <c r="M215" s="195"/>
      <c r="N215" s="25"/>
      <c r="O215" s="25"/>
      <c r="P215" s="25"/>
      <c r="Q215" s="25"/>
      <c r="R215" s="25"/>
      <c r="S215" s="25"/>
      <c r="T215" s="72"/>
      <c r="AT215" s="6" t="s">
        <v>199</v>
      </c>
      <c r="AU215" s="6" t="s">
        <v>21</v>
      </c>
    </row>
    <row r="216" spans="2:51" s="208" customFormat="1" ht="12.75">
      <c r="B216" s="209"/>
      <c r="C216" s="210"/>
      <c r="D216" s="193" t="s">
        <v>210</v>
      </c>
      <c r="E216" s="211" t="s">
        <v>780</v>
      </c>
      <c r="F216" s="212" t="s">
        <v>1240</v>
      </c>
      <c r="G216" s="210"/>
      <c r="H216" s="213">
        <v>2854</v>
      </c>
      <c r="I216" s="210"/>
      <c r="J216" s="210"/>
      <c r="K216" s="210"/>
      <c r="L216" s="214"/>
      <c r="M216" s="215"/>
      <c r="N216" s="216"/>
      <c r="O216" s="216"/>
      <c r="P216" s="216"/>
      <c r="Q216" s="216"/>
      <c r="R216" s="216"/>
      <c r="S216" s="216"/>
      <c r="T216" s="217"/>
      <c r="AT216" s="218" t="s">
        <v>210</v>
      </c>
      <c r="AU216" s="218" t="s">
        <v>21</v>
      </c>
      <c r="AV216" s="208" t="s">
        <v>88</v>
      </c>
      <c r="AW216" s="208" t="s">
        <v>43</v>
      </c>
      <c r="AX216" s="208" t="s">
        <v>21</v>
      </c>
      <c r="AY216" s="218" t="s">
        <v>192</v>
      </c>
    </row>
    <row r="217" spans="2:65" s="23" customFormat="1" ht="22.5" customHeight="1">
      <c r="B217" s="24"/>
      <c r="C217" s="182" t="s">
        <v>443</v>
      </c>
      <c r="D217" s="182" t="s">
        <v>193</v>
      </c>
      <c r="E217" s="183" t="s">
        <v>1241</v>
      </c>
      <c r="F217" s="184" t="s">
        <v>1242</v>
      </c>
      <c r="G217" s="185" t="s">
        <v>749</v>
      </c>
      <c r="H217" s="186">
        <v>12</v>
      </c>
      <c r="I217" s="187"/>
      <c r="J217" s="187">
        <f>ROUND(I217*H217,2)</f>
        <v>0</v>
      </c>
      <c r="K217" s="184" t="s">
        <v>197</v>
      </c>
      <c r="L217" s="50"/>
      <c r="M217" s="188"/>
      <c r="N217" s="189" t="s">
        <v>50</v>
      </c>
      <c r="O217" s="190">
        <v>0</v>
      </c>
      <c r="P217" s="190">
        <f>O217*H217</f>
        <v>0</v>
      </c>
      <c r="Q217" s="190">
        <v>14.14974</v>
      </c>
      <c r="R217" s="190">
        <f>Q217*H217</f>
        <v>169.79688</v>
      </c>
      <c r="S217" s="190">
        <v>0</v>
      </c>
      <c r="T217" s="191">
        <f>S217*H217</f>
        <v>0</v>
      </c>
      <c r="AR217" s="6" t="s">
        <v>191</v>
      </c>
      <c r="AT217" s="6" t="s">
        <v>193</v>
      </c>
      <c r="AU217" s="6" t="s">
        <v>21</v>
      </c>
      <c r="AY217" s="6" t="s">
        <v>192</v>
      </c>
      <c r="BE217" s="192">
        <f>IF(N217="základní",J217,0)</f>
        <v>0</v>
      </c>
      <c r="BF217" s="192">
        <f>IF(N217="snížená",J217,0)</f>
        <v>0</v>
      </c>
      <c r="BG217" s="192">
        <f>IF(N217="zákl. přenesená",J217,0)</f>
        <v>0</v>
      </c>
      <c r="BH217" s="192">
        <f>IF(N217="sníž. přenesená",J217,0)</f>
        <v>0</v>
      </c>
      <c r="BI217" s="192">
        <f>IF(N217="nulová",J217,0)</f>
        <v>0</v>
      </c>
      <c r="BJ217" s="6" t="s">
        <v>21</v>
      </c>
      <c r="BK217" s="192">
        <f>ROUND(I217*H217,2)</f>
        <v>0</v>
      </c>
      <c r="BL217" s="6" t="s">
        <v>191</v>
      </c>
      <c r="BM217" s="6" t="s">
        <v>1243</v>
      </c>
    </row>
    <row r="218" spans="1:47" ht="23.25">
      <c r="A218" s="23"/>
      <c r="B218" s="24"/>
      <c r="C218" s="52"/>
      <c r="D218" s="196" t="s">
        <v>199</v>
      </c>
      <c r="E218" s="52"/>
      <c r="F218" s="197" t="s">
        <v>1244</v>
      </c>
      <c r="G218" s="52"/>
      <c r="H218" s="52"/>
      <c r="I218" s="52"/>
      <c r="J218" s="52"/>
      <c r="K218" s="52"/>
      <c r="L218" s="50"/>
      <c r="M218" s="195"/>
      <c r="N218" s="25"/>
      <c r="O218" s="25"/>
      <c r="P218" s="25"/>
      <c r="Q218" s="25"/>
      <c r="R218" s="25"/>
      <c r="S218" s="25"/>
      <c r="T218" s="72"/>
      <c r="AT218" s="6" t="s">
        <v>199</v>
      </c>
      <c r="AU218" s="6" t="s">
        <v>21</v>
      </c>
    </row>
    <row r="219" spans="2:51" s="208" customFormat="1" ht="12.75">
      <c r="B219" s="209"/>
      <c r="C219" s="210"/>
      <c r="D219" s="193" t="s">
        <v>210</v>
      </c>
      <c r="E219" s="211" t="s">
        <v>784</v>
      </c>
      <c r="F219" s="212" t="s">
        <v>344</v>
      </c>
      <c r="G219" s="210"/>
      <c r="H219" s="213">
        <v>12</v>
      </c>
      <c r="I219" s="210"/>
      <c r="J219" s="210"/>
      <c r="K219" s="210"/>
      <c r="L219" s="214"/>
      <c r="M219" s="215"/>
      <c r="N219" s="216"/>
      <c r="O219" s="216"/>
      <c r="P219" s="216"/>
      <c r="Q219" s="216"/>
      <c r="R219" s="216"/>
      <c r="S219" s="216"/>
      <c r="T219" s="217"/>
      <c r="AT219" s="218" t="s">
        <v>210</v>
      </c>
      <c r="AU219" s="218" t="s">
        <v>21</v>
      </c>
      <c r="AV219" s="208" t="s">
        <v>88</v>
      </c>
      <c r="AW219" s="208" t="s">
        <v>43</v>
      </c>
      <c r="AX219" s="208" t="s">
        <v>21</v>
      </c>
      <c r="AY219" s="218" t="s">
        <v>192</v>
      </c>
    </row>
    <row r="220" spans="2:65" s="23" customFormat="1" ht="22.5" customHeight="1">
      <c r="B220" s="24"/>
      <c r="C220" s="182" t="s">
        <v>448</v>
      </c>
      <c r="D220" s="182" t="s">
        <v>193</v>
      </c>
      <c r="E220" s="183" t="s">
        <v>1245</v>
      </c>
      <c r="F220" s="184" t="s">
        <v>1246</v>
      </c>
      <c r="G220" s="185" t="s">
        <v>467</v>
      </c>
      <c r="H220" s="186">
        <v>48</v>
      </c>
      <c r="I220" s="187"/>
      <c r="J220" s="187">
        <f>ROUND(I220*H220,2)</f>
        <v>0</v>
      </c>
      <c r="K220" s="184" t="s">
        <v>197</v>
      </c>
      <c r="L220" s="50"/>
      <c r="M220" s="188"/>
      <c r="N220" s="189" t="s">
        <v>50</v>
      </c>
      <c r="O220" s="190">
        <v>0</v>
      </c>
      <c r="P220" s="190">
        <f>O220*H220</f>
        <v>0</v>
      </c>
      <c r="Q220" s="190">
        <v>0</v>
      </c>
      <c r="R220" s="190">
        <f>Q220*H220</f>
        <v>0</v>
      </c>
      <c r="S220" s="190">
        <v>0.258</v>
      </c>
      <c r="T220" s="191">
        <f>S220*H220</f>
        <v>12.384</v>
      </c>
      <c r="AR220" s="6" t="s">
        <v>191</v>
      </c>
      <c r="AT220" s="6" t="s">
        <v>193</v>
      </c>
      <c r="AU220" s="6" t="s">
        <v>21</v>
      </c>
      <c r="AY220" s="6" t="s">
        <v>192</v>
      </c>
      <c r="BE220" s="192">
        <f>IF(N220="základní",J220,0)</f>
        <v>0</v>
      </c>
      <c r="BF220" s="192">
        <f>IF(N220="snížená",J220,0)</f>
        <v>0</v>
      </c>
      <c r="BG220" s="192">
        <f>IF(N220="zákl. přenesená",J220,0)</f>
        <v>0</v>
      </c>
      <c r="BH220" s="192">
        <f>IF(N220="sníž. přenesená",J220,0)</f>
        <v>0</v>
      </c>
      <c r="BI220" s="192">
        <f>IF(N220="nulová",J220,0)</f>
        <v>0</v>
      </c>
      <c r="BJ220" s="6" t="s">
        <v>21</v>
      </c>
      <c r="BK220" s="192">
        <f>ROUND(I220*H220,2)</f>
        <v>0</v>
      </c>
      <c r="BL220" s="6" t="s">
        <v>191</v>
      </c>
      <c r="BM220" s="6" t="s">
        <v>1247</v>
      </c>
    </row>
    <row r="221" spans="1:47" ht="34.5">
      <c r="A221" s="23"/>
      <c r="B221" s="24"/>
      <c r="C221" s="52"/>
      <c r="D221" s="196" t="s">
        <v>199</v>
      </c>
      <c r="E221" s="52"/>
      <c r="F221" s="197" t="s">
        <v>1248</v>
      </c>
      <c r="G221" s="52"/>
      <c r="H221" s="52"/>
      <c r="I221" s="52"/>
      <c r="J221" s="52"/>
      <c r="K221" s="52"/>
      <c r="L221" s="50"/>
      <c r="M221" s="195"/>
      <c r="N221" s="25"/>
      <c r="O221" s="25"/>
      <c r="P221" s="25"/>
      <c r="Q221" s="25"/>
      <c r="R221" s="25"/>
      <c r="S221" s="25"/>
      <c r="T221" s="72"/>
      <c r="AT221" s="6" t="s">
        <v>199</v>
      </c>
      <c r="AU221" s="6" t="s">
        <v>21</v>
      </c>
    </row>
    <row r="222" spans="2:51" s="208" customFormat="1" ht="12.75">
      <c r="B222" s="209"/>
      <c r="C222" s="210"/>
      <c r="D222" s="193" t="s">
        <v>210</v>
      </c>
      <c r="E222" s="211" t="s">
        <v>1249</v>
      </c>
      <c r="F222" s="212" t="s">
        <v>1250</v>
      </c>
      <c r="G222" s="210"/>
      <c r="H222" s="213">
        <v>48</v>
      </c>
      <c r="I222" s="210"/>
      <c r="J222" s="210"/>
      <c r="K222" s="210"/>
      <c r="L222" s="214"/>
      <c r="M222" s="215"/>
      <c r="N222" s="216"/>
      <c r="O222" s="216"/>
      <c r="P222" s="216"/>
      <c r="Q222" s="216"/>
      <c r="R222" s="216"/>
      <c r="S222" s="216"/>
      <c r="T222" s="217"/>
      <c r="AT222" s="218" t="s">
        <v>210</v>
      </c>
      <c r="AU222" s="218" t="s">
        <v>21</v>
      </c>
      <c r="AV222" s="208" t="s">
        <v>88</v>
      </c>
      <c r="AW222" s="208" t="s">
        <v>43</v>
      </c>
      <c r="AX222" s="208" t="s">
        <v>21</v>
      </c>
      <c r="AY222" s="218" t="s">
        <v>192</v>
      </c>
    </row>
    <row r="223" spans="2:65" s="23" customFormat="1" ht="22.5" customHeight="1">
      <c r="B223" s="24"/>
      <c r="C223" s="182" t="s">
        <v>453</v>
      </c>
      <c r="D223" s="182" t="s">
        <v>193</v>
      </c>
      <c r="E223" s="183" t="s">
        <v>931</v>
      </c>
      <c r="F223" s="184" t="s">
        <v>932</v>
      </c>
      <c r="G223" s="185" t="s">
        <v>474</v>
      </c>
      <c r="H223" s="186">
        <v>2761</v>
      </c>
      <c r="I223" s="187"/>
      <c r="J223" s="187">
        <f>ROUND(I223*H223,2)</f>
        <v>0</v>
      </c>
      <c r="K223" s="184" t="s">
        <v>197</v>
      </c>
      <c r="L223" s="50"/>
      <c r="M223" s="188"/>
      <c r="N223" s="189" t="s">
        <v>50</v>
      </c>
      <c r="O223" s="190">
        <v>0</v>
      </c>
      <c r="P223" s="190">
        <f>O223*H223</f>
        <v>0</v>
      </c>
      <c r="Q223" s="190">
        <v>0</v>
      </c>
      <c r="R223" s="190">
        <f>Q223*H223</f>
        <v>0</v>
      </c>
      <c r="S223" s="190">
        <v>0</v>
      </c>
      <c r="T223" s="191">
        <f>S223*H223</f>
        <v>0</v>
      </c>
      <c r="AR223" s="6" t="s">
        <v>191</v>
      </c>
      <c r="AT223" s="6" t="s">
        <v>193</v>
      </c>
      <c r="AU223" s="6" t="s">
        <v>21</v>
      </c>
      <c r="AY223" s="6" t="s">
        <v>192</v>
      </c>
      <c r="BE223" s="192">
        <f>IF(N223="základní",J223,0)</f>
        <v>0</v>
      </c>
      <c r="BF223" s="192">
        <f>IF(N223="snížená",J223,0)</f>
        <v>0</v>
      </c>
      <c r="BG223" s="192">
        <f>IF(N223="zákl. přenesená",J223,0)</f>
        <v>0</v>
      </c>
      <c r="BH223" s="192">
        <f>IF(N223="sníž. přenesená",J223,0)</f>
        <v>0</v>
      </c>
      <c r="BI223" s="192">
        <f>IF(N223="nulová",J223,0)</f>
        <v>0</v>
      </c>
      <c r="BJ223" s="6" t="s">
        <v>21</v>
      </c>
      <c r="BK223" s="192">
        <f>ROUND(I223*H223,2)</f>
        <v>0</v>
      </c>
      <c r="BL223" s="6" t="s">
        <v>191</v>
      </c>
      <c r="BM223" s="6" t="s">
        <v>1251</v>
      </c>
    </row>
    <row r="224" spans="1:47" ht="12.75">
      <c r="A224" s="23"/>
      <c r="B224" s="24"/>
      <c r="C224" s="52"/>
      <c r="D224" s="196" t="s">
        <v>199</v>
      </c>
      <c r="E224" s="52"/>
      <c r="F224" s="197" t="s">
        <v>934</v>
      </c>
      <c r="G224" s="52"/>
      <c r="H224" s="52"/>
      <c r="I224" s="52"/>
      <c r="J224" s="52"/>
      <c r="K224" s="52"/>
      <c r="L224" s="50"/>
      <c r="M224" s="195"/>
      <c r="N224" s="25"/>
      <c r="O224" s="25"/>
      <c r="P224" s="25"/>
      <c r="Q224" s="25"/>
      <c r="R224" s="25"/>
      <c r="S224" s="25"/>
      <c r="T224" s="72"/>
      <c r="AT224" s="6" t="s">
        <v>199</v>
      </c>
      <c r="AU224" s="6" t="s">
        <v>21</v>
      </c>
    </row>
    <row r="225" spans="2:51" s="208" customFormat="1" ht="12.75">
      <c r="B225" s="209"/>
      <c r="C225" s="210"/>
      <c r="D225" s="193" t="s">
        <v>210</v>
      </c>
      <c r="E225" s="211"/>
      <c r="F225" s="212" t="s">
        <v>1252</v>
      </c>
      <c r="G225" s="210"/>
      <c r="H225" s="213">
        <v>2761</v>
      </c>
      <c r="I225" s="210"/>
      <c r="J225" s="210"/>
      <c r="K225" s="210"/>
      <c r="L225" s="214"/>
      <c r="M225" s="215"/>
      <c r="N225" s="216"/>
      <c r="O225" s="216"/>
      <c r="P225" s="216"/>
      <c r="Q225" s="216"/>
      <c r="R225" s="216"/>
      <c r="S225" s="216"/>
      <c r="T225" s="217"/>
      <c r="AT225" s="218" t="s">
        <v>210</v>
      </c>
      <c r="AU225" s="218" t="s">
        <v>21</v>
      </c>
      <c r="AV225" s="208" t="s">
        <v>88</v>
      </c>
      <c r="AW225" s="208" t="s">
        <v>43</v>
      </c>
      <c r="AX225" s="208" t="s">
        <v>21</v>
      </c>
      <c r="AY225" s="218" t="s">
        <v>192</v>
      </c>
    </row>
    <row r="226" spans="2:65" s="23" customFormat="1" ht="31.5" customHeight="1">
      <c r="B226" s="24"/>
      <c r="C226" s="182" t="s">
        <v>459</v>
      </c>
      <c r="D226" s="182" t="s">
        <v>193</v>
      </c>
      <c r="E226" s="183" t="s">
        <v>937</v>
      </c>
      <c r="F226" s="184" t="s">
        <v>938</v>
      </c>
      <c r="G226" s="185" t="s">
        <v>474</v>
      </c>
      <c r="H226" s="186">
        <v>633.681</v>
      </c>
      <c r="I226" s="187"/>
      <c r="J226" s="187">
        <f>ROUND(I226*H226,2)</f>
        <v>0</v>
      </c>
      <c r="K226" s="184" t="s">
        <v>197</v>
      </c>
      <c r="L226" s="50"/>
      <c r="M226" s="188"/>
      <c r="N226" s="189" t="s">
        <v>50</v>
      </c>
      <c r="O226" s="190">
        <v>0.066</v>
      </c>
      <c r="P226" s="190">
        <f>O226*H226</f>
        <v>41.822946</v>
      </c>
      <c r="Q226" s="190">
        <v>0</v>
      </c>
      <c r="R226" s="190">
        <f>Q226*H226</f>
        <v>0</v>
      </c>
      <c r="S226" s="190">
        <v>0</v>
      </c>
      <c r="T226" s="191">
        <f>S226*H226</f>
        <v>0</v>
      </c>
      <c r="AR226" s="6" t="s">
        <v>191</v>
      </c>
      <c r="AT226" s="6" t="s">
        <v>193</v>
      </c>
      <c r="AU226" s="6" t="s">
        <v>21</v>
      </c>
      <c r="AY226" s="6" t="s">
        <v>192</v>
      </c>
      <c r="BE226" s="192">
        <f>IF(N226="základní",J226,0)</f>
        <v>0</v>
      </c>
      <c r="BF226" s="192">
        <f>IF(N226="snížená",J226,0)</f>
        <v>0</v>
      </c>
      <c r="BG226" s="192">
        <f>IF(N226="zákl. přenesená",J226,0)</f>
        <v>0</v>
      </c>
      <c r="BH226" s="192">
        <f>IF(N226="sníž. přenesená",J226,0)</f>
        <v>0</v>
      </c>
      <c r="BI226" s="192">
        <f>IF(N226="nulová",J226,0)</f>
        <v>0</v>
      </c>
      <c r="BJ226" s="6" t="s">
        <v>21</v>
      </c>
      <c r="BK226" s="192">
        <f>ROUND(I226*H226,2)</f>
        <v>0</v>
      </c>
      <c r="BL226" s="6" t="s">
        <v>191</v>
      </c>
      <c r="BM226" s="6" t="s">
        <v>1253</v>
      </c>
    </row>
    <row r="227" spans="1:47" ht="27">
      <c r="A227" s="23"/>
      <c r="B227" s="24"/>
      <c r="C227" s="52"/>
      <c r="D227" s="196" t="s">
        <v>199</v>
      </c>
      <c r="E227" s="52"/>
      <c r="F227" s="197" t="s">
        <v>940</v>
      </c>
      <c r="G227" s="52"/>
      <c r="H227" s="52"/>
      <c r="I227" s="52"/>
      <c r="J227" s="52"/>
      <c r="K227" s="52"/>
      <c r="L227" s="50"/>
      <c r="M227" s="263"/>
      <c r="N227" s="264"/>
      <c r="O227" s="264"/>
      <c r="P227" s="264"/>
      <c r="Q227" s="264"/>
      <c r="R227" s="264"/>
      <c r="S227" s="264"/>
      <c r="T227" s="265"/>
      <c r="AT227" s="6" t="s">
        <v>199</v>
      </c>
      <c r="AU227" s="6" t="s">
        <v>21</v>
      </c>
    </row>
    <row r="228" spans="1:12" ht="6.75" customHeight="1">
      <c r="A228" s="23"/>
      <c r="B228" s="45"/>
      <c r="C228" s="46"/>
      <c r="D228" s="46"/>
      <c r="E228" s="46"/>
      <c r="F228" s="46"/>
      <c r="G228" s="46"/>
      <c r="H228" s="46"/>
      <c r="I228" s="46"/>
      <c r="J228" s="46"/>
      <c r="K228" s="46"/>
      <c r="L228" s="50"/>
    </row>
  </sheetData>
  <sheetProtection selectLockedCells="1" selectUnlockedCells="1"/>
  <mergeCells count="12">
    <mergeCell ref="G1:H1"/>
    <mergeCell ref="L2:V2"/>
    <mergeCell ref="E7:H7"/>
    <mergeCell ref="E9:H9"/>
    <mergeCell ref="E11:H11"/>
    <mergeCell ref="E26:H26"/>
    <mergeCell ref="E47:H47"/>
    <mergeCell ref="E49:H49"/>
    <mergeCell ref="E51:H51"/>
    <mergeCell ref="E73:H73"/>
    <mergeCell ref="E75:H75"/>
    <mergeCell ref="E77:H77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scale="90"/>
  <rowBreaks count="2" manualBreakCount="2">
    <brk id="41" max="255" man="1"/>
    <brk id="6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BR138"/>
  <sheetViews>
    <sheetView showGridLines="0" view="pageBreakPreview" zoomScaleSheetLayoutView="100" workbookViewId="0" topLeftCell="A1">
      <pane ySplit="1" topLeftCell="A67" activePane="bottomLeft" state="frozen"/>
      <selection pane="topLeft" activeCell="A1" sqref="A1"/>
      <selection pane="bottomLeft" activeCell="I85" sqref="I85"/>
    </sheetView>
  </sheetViews>
  <sheetFormatPr defaultColWidth="8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4.8320312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2" max="12" width="8.8320312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32" max="43" width="8.83203125" style="0" customWidth="1"/>
    <col min="44" max="65" width="9.33203125" style="0" hidden="1" customWidth="1"/>
    <col min="66" max="16384" width="8.83203125" style="0" customWidth="1"/>
  </cols>
  <sheetData>
    <row r="1" spans="1:70" ht="21.75" customHeight="1">
      <c r="A1" s="2"/>
      <c r="B1" s="2"/>
      <c r="C1" s="2"/>
      <c r="D1" s="3" t="s">
        <v>1</v>
      </c>
      <c r="E1" s="2"/>
      <c r="F1" s="2"/>
      <c r="G1" s="125"/>
      <c r="H1" s="125"/>
      <c r="I1" s="2"/>
      <c r="J1" s="2"/>
      <c r="K1" s="3" t="s">
        <v>162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</row>
    <row r="2" spans="12:46" ht="36.75" customHeight="1">
      <c r="L2" s="5"/>
      <c r="M2" s="5"/>
      <c r="N2" s="5"/>
      <c r="O2" s="5"/>
      <c r="P2" s="5"/>
      <c r="Q2" s="5"/>
      <c r="R2" s="5"/>
      <c r="S2" s="5"/>
      <c r="T2" s="5"/>
      <c r="U2" s="5"/>
      <c r="V2" s="5"/>
      <c r="AT2" s="6" t="s">
        <v>127</v>
      </c>
    </row>
    <row r="3" spans="2:46" ht="6.7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6" t="s">
        <v>79</v>
      </c>
    </row>
    <row r="4" spans="2:46" ht="36.75" customHeight="1">
      <c r="B4" s="10"/>
      <c r="C4" s="11"/>
      <c r="D4" s="12" t="s">
        <v>163</v>
      </c>
      <c r="E4" s="11"/>
      <c r="F4" s="11"/>
      <c r="G4" s="11"/>
      <c r="H4" s="11"/>
      <c r="I4" s="11"/>
      <c r="J4" s="11"/>
      <c r="K4" s="13"/>
      <c r="M4" s="14" t="s">
        <v>10</v>
      </c>
      <c r="AT4" s="6" t="s">
        <v>4</v>
      </c>
    </row>
    <row r="5" spans="2:11" ht="6.75" customHeight="1">
      <c r="B5" s="10"/>
      <c r="C5" s="11"/>
      <c r="D5" s="11"/>
      <c r="E5" s="11"/>
      <c r="F5" s="11"/>
      <c r="G5" s="11"/>
      <c r="H5" s="11"/>
      <c r="I5" s="11"/>
      <c r="J5" s="11"/>
      <c r="K5" s="13"/>
    </row>
    <row r="6" spans="2:11" ht="15">
      <c r="B6" s="10"/>
      <c r="C6" s="11"/>
      <c r="D6" s="19" t="s">
        <v>14</v>
      </c>
      <c r="E6" s="11"/>
      <c r="F6" s="11"/>
      <c r="G6" s="11"/>
      <c r="H6" s="11"/>
      <c r="I6" s="11"/>
      <c r="J6" s="11"/>
      <c r="K6" s="13"/>
    </row>
    <row r="7" spans="2:11" ht="22.5" customHeight="1">
      <c r="B7" s="10"/>
      <c r="C7" s="11"/>
      <c r="D7" s="11"/>
      <c r="E7" s="126">
        <f>'Rekapitulace stavby'!K6</f>
        <v>0</v>
      </c>
      <c r="F7" s="126"/>
      <c r="G7" s="126"/>
      <c r="H7" s="126"/>
      <c r="I7" s="11"/>
      <c r="J7" s="11"/>
      <c r="K7" s="13"/>
    </row>
    <row r="8" spans="2:11" ht="15">
      <c r="B8" s="10"/>
      <c r="C8" s="11"/>
      <c r="D8" s="19" t="s">
        <v>164</v>
      </c>
      <c r="E8" s="11"/>
      <c r="F8" s="11"/>
      <c r="G8" s="11"/>
      <c r="H8" s="11"/>
      <c r="I8" s="11"/>
      <c r="J8" s="11"/>
      <c r="K8" s="13"/>
    </row>
    <row r="9" spans="2:11" s="23" customFormat="1" ht="22.5" customHeight="1">
      <c r="B9" s="24"/>
      <c r="C9" s="25"/>
      <c r="D9" s="25"/>
      <c r="E9" s="126" t="s">
        <v>1178</v>
      </c>
      <c r="F9" s="126"/>
      <c r="G9" s="126"/>
      <c r="H9" s="126"/>
      <c r="I9" s="25"/>
      <c r="J9" s="25"/>
      <c r="K9" s="29"/>
    </row>
    <row r="10" spans="1:11" ht="15">
      <c r="A10" s="23"/>
      <c r="B10" s="24"/>
      <c r="C10" s="25"/>
      <c r="D10" s="19" t="s">
        <v>489</v>
      </c>
      <c r="E10" s="25"/>
      <c r="F10" s="25"/>
      <c r="G10" s="25"/>
      <c r="H10" s="25"/>
      <c r="I10" s="25"/>
      <c r="J10" s="25"/>
      <c r="K10" s="29"/>
    </row>
    <row r="11" spans="1:11" ht="36.75" customHeight="1">
      <c r="A11" s="23"/>
      <c r="B11" s="24"/>
      <c r="C11" s="25"/>
      <c r="D11" s="25"/>
      <c r="E11" s="62" t="s">
        <v>1254</v>
      </c>
      <c r="F11" s="62"/>
      <c r="G11" s="62"/>
      <c r="H11" s="62"/>
      <c r="I11" s="25"/>
      <c r="J11" s="25"/>
      <c r="K11" s="29"/>
    </row>
    <row r="12" spans="1:11" ht="13.5">
      <c r="A12" s="23"/>
      <c r="B12" s="24"/>
      <c r="C12" s="25"/>
      <c r="D12" s="25"/>
      <c r="E12" s="25"/>
      <c r="F12" s="25"/>
      <c r="G12" s="25"/>
      <c r="H12" s="25"/>
      <c r="I12" s="25"/>
      <c r="J12" s="25"/>
      <c r="K12" s="29"/>
    </row>
    <row r="13" spans="1:11" ht="14.25" customHeight="1">
      <c r="A13" s="23"/>
      <c r="B13" s="24"/>
      <c r="C13" s="25"/>
      <c r="D13" s="19" t="s">
        <v>17</v>
      </c>
      <c r="E13" s="25"/>
      <c r="F13" s="16"/>
      <c r="G13" s="25"/>
      <c r="H13" s="25"/>
      <c r="I13" s="19" t="s">
        <v>19</v>
      </c>
      <c r="J13" s="16"/>
      <c r="K13" s="29"/>
    </row>
    <row r="14" spans="1:11" ht="14.25" customHeight="1">
      <c r="A14" s="23"/>
      <c r="B14" s="24"/>
      <c r="C14" s="25"/>
      <c r="D14" s="19" t="s">
        <v>22</v>
      </c>
      <c r="E14" s="25"/>
      <c r="F14" s="16" t="s">
        <v>39</v>
      </c>
      <c r="G14" s="25"/>
      <c r="H14" s="25"/>
      <c r="I14" s="19" t="s">
        <v>24</v>
      </c>
      <c r="J14" s="65">
        <f>'Rekapitulace stavby'!AN8</f>
        <v>0</v>
      </c>
      <c r="K14" s="29"/>
    </row>
    <row r="15" spans="1:11" ht="10.5" customHeight="1">
      <c r="A15" s="23"/>
      <c r="B15" s="24"/>
      <c r="C15" s="25"/>
      <c r="D15" s="25"/>
      <c r="E15" s="25"/>
      <c r="F15" s="25"/>
      <c r="G15" s="25"/>
      <c r="H15" s="25"/>
      <c r="I15" s="25"/>
      <c r="J15" s="25"/>
      <c r="K15" s="29"/>
    </row>
    <row r="16" spans="1:11" ht="14.25" customHeight="1">
      <c r="A16" s="23"/>
      <c r="B16" s="24"/>
      <c r="C16" s="25"/>
      <c r="D16" s="19" t="s">
        <v>32</v>
      </c>
      <c r="E16" s="25"/>
      <c r="F16" s="25"/>
      <c r="G16" s="25"/>
      <c r="H16" s="25"/>
      <c r="I16" s="19" t="s">
        <v>33</v>
      </c>
      <c r="J16" s="16">
        <f>IF('Rekapitulace stavby'!AN10="","",'Rekapitulace stavby'!AN10)</f>
        <v>0</v>
      </c>
      <c r="K16" s="29"/>
    </row>
    <row r="17" spans="1:11" ht="18" customHeight="1">
      <c r="A17" s="23"/>
      <c r="B17" s="24"/>
      <c r="C17" s="25"/>
      <c r="D17" s="25"/>
      <c r="E17" s="16">
        <f>IF('Rekapitulace stavby'!E11="","",'Rekapitulace stavby'!E11)</f>
        <v>0</v>
      </c>
      <c r="F17" s="25"/>
      <c r="G17" s="25"/>
      <c r="H17" s="25"/>
      <c r="I17" s="19" t="s">
        <v>36</v>
      </c>
      <c r="J17" s="16">
        <f>IF('Rekapitulace stavby'!AN11="","",'Rekapitulace stavby'!AN11)</f>
        <v>0</v>
      </c>
      <c r="K17" s="29"/>
    </row>
    <row r="18" spans="1:11" ht="6.75" customHeight="1">
      <c r="A18" s="23"/>
      <c r="B18" s="24"/>
      <c r="C18" s="25"/>
      <c r="D18" s="25"/>
      <c r="E18" s="25"/>
      <c r="F18" s="25"/>
      <c r="G18" s="25"/>
      <c r="H18" s="25"/>
      <c r="I18" s="25"/>
      <c r="J18" s="25"/>
      <c r="K18" s="29"/>
    </row>
    <row r="19" spans="1:11" ht="14.25" customHeight="1">
      <c r="A19" s="23"/>
      <c r="B19" s="24"/>
      <c r="C19" s="25"/>
      <c r="D19" s="19" t="s">
        <v>38</v>
      </c>
      <c r="E19" s="25"/>
      <c r="F19" s="25"/>
      <c r="G19" s="25"/>
      <c r="H19" s="25"/>
      <c r="I19" s="19" t="s">
        <v>33</v>
      </c>
      <c r="J19" s="16">
        <f>IF('Rekapitulace stavby'!AN13="Vyplň údaj","",IF('Rekapitulace stavby'!AN13="","",'Rekapitulace stavby'!AN13))</f>
        <v>0</v>
      </c>
      <c r="K19" s="29"/>
    </row>
    <row r="20" spans="1:11" ht="18" customHeight="1">
      <c r="A20" s="23"/>
      <c r="B20" s="24"/>
      <c r="C20" s="25"/>
      <c r="D20" s="25"/>
      <c r="E20" s="16">
        <f>IF('Rekapitulace stavby'!E14="Vyplň údaj","",IF('Rekapitulace stavby'!E14="","",'Rekapitulace stavby'!E14))</f>
        <v>0</v>
      </c>
      <c r="F20" s="25"/>
      <c r="G20" s="25"/>
      <c r="H20" s="25"/>
      <c r="I20" s="19" t="s">
        <v>36</v>
      </c>
      <c r="J20" s="16">
        <f>IF('Rekapitulace stavby'!AN14="Vyplň údaj","",IF('Rekapitulace stavby'!AN14="","",'Rekapitulace stavby'!AN14))</f>
        <v>0</v>
      </c>
      <c r="K20" s="29"/>
    </row>
    <row r="21" spans="1:11" ht="6.75" customHeight="1">
      <c r="A21" s="23"/>
      <c r="B21" s="24"/>
      <c r="C21" s="25"/>
      <c r="D21" s="25"/>
      <c r="E21" s="25"/>
      <c r="F21" s="25"/>
      <c r="G21" s="25"/>
      <c r="H21" s="25"/>
      <c r="I21" s="25"/>
      <c r="J21" s="25"/>
      <c r="K21" s="29"/>
    </row>
    <row r="22" spans="1:11" ht="14.25" customHeight="1">
      <c r="A22" s="23"/>
      <c r="B22" s="24"/>
      <c r="C22" s="25"/>
      <c r="D22" s="19" t="s">
        <v>40</v>
      </c>
      <c r="E22" s="25"/>
      <c r="F22" s="25"/>
      <c r="G22" s="25"/>
      <c r="H22" s="25"/>
      <c r="I22" s="19" t="s">
        <v>33</v>
      </c>
      <c r="J22" s="16">
        <f>IF('Rekapitulace stavby'!AN16="","",'Rekapitulace stavby'!AN16)</f>
        <v>0</v>
      </c>
      <c r="K22" s="29"/>
    </row>
    <row r="23" spans="1:11" ht="18" customHeight="1">
      <c r="A23" s="23"/>
      <c r="B23" s="24"/>
      <c r="C23" s="25"/>
      <c r="D23" s="25"/>
      <c r="E23" s="16">
        <f>IF('Rekapitulace stavby'!E17="","",'Rekapitulace stavby'!E17)</f>
        <v>0</v>
      </c>
      <c r="F23" s="25"/>
      <c r="G23" s="25"/>
      <c r="H23" s="25"/>
      <c r="I23" s="19" t="s">
        <v>36</v>
      </c>
      <c r="J23" s="16">
        <f>IF('Rekapitulace stavby'!AN17="","",'Rekapitulace stavby'!AN17)</f>
        <v>0</v>
      </c>
      <c r="K23" s="29"/>
    </row>
    <row r="24" spans="1:11" ht="6.75" customHeight="1">
      <c r="A24" s="23"/>
      <c r="B24" s="24"/>
      <c r="C24" s="25"/>
      <c r="D24" s="25"/>
      <c r="E24" s="25"/>
      <c r="F24" s="25"/>
      <c r="G24" s="25"/>
      <c r="H24" s="25"/>
      <c r="I24" s="25"/>
      <c r="J24" s="25"/>
      <c r="K24" s="29"/>
    </row>
    <row r="25" spans="1:11" ht="14.25" customHeight="1">
      <c r="A25" s="23"/>
      <c r="B25" s="24"/>
      <c r="C25" s="25"/>
      <c r="D25" s="19" t="s">
        <v>44</v>
      </c>
      <c r="E25" s="25"/>
      <c r="F25" s="25"/>
      <c r="G25" s="25"/>
      <c r="H25" s="25"/>
      <c r="I25" s="25"/>
      <c r="J25" s="25"/>
      <c r="K25" s="29"/>
    </row>
    <row r="26" spans="2:11" s="127" customFormat="1" ht="22.5" customHeight="1">
      <c r="B26" s="128"/>
      <c r="C26" s="129"/>
      <c r="D26" s="129"/>
      <c r="E26" s="21"/>
      <c r="F26" s="21"/>
      <c r="G26" s="21"/>
      <c r="H26" s="21"/>
      <c r="I26" s="129"/>
      <c r="J26" s="129"/>
      <c r="K26" s="130"/>
    </row>
    <row r="27" spans="2:11" s="23" customFormat="1" ht="6.75" customHeight="1">
      <c r="B27" s="24"/>
      <c r="C27" s="25"/>
      <c r="D27" s="25"/>
      <c r="E27" s="25"/>
      <c r="F27" s="25"/>
      <c r="G27" s="25"/>
      <c r="H27" s="25"/>
      <c r="I27" s="25"/>
      <c r="J27" s="25"/>
      <c r="K27" s="29"/>
    </row>
    <row r="28" spans="1:11" ht="6.75" customHeight="1">
      <c r="A28" s="23"/>
      <c r="B28" s="24"/>
      <c r="C28" s="25"/>
      <c r="D28" s="82"/>
      <c r="E28" s="82"/>
      <c r="F28" s="82"/>
      <c r="G28" s="82"/>
      <c r="H28" s="82"/>
      <c r="I28" s="82"/>
      <c r="J28" s="82"/>
      <c r="K28" s="131"/>
    </row>
    <row r="29" spans="1:11" ht="24.75" customHeight="1">
      <c r="A29" s="23"/>
      <c r="B29" s="24"/>
      <c r="C29" s="25"/>
      <c r="D29" s="132" t="s">
        <v>45</v>
      </c>
      <c r="E29" s="25"/>
      <c r="F29" s="25"/>
      <c r="G29" s="25"/>
      <c r="H29" s="25"/>
      <c r="I29" s="25"/>
      <c r="J29" s="87">
        <f>ROUND(J83,2)</f>
        <v>0</v>
      </c>
      <c r="K29" s="29"/>
    </row>
    <row r="30" spans="1:11" ht="6.75" customHeight="1">
      <c r="A30" s="23"/>
      <c r="B30" s="24"/>
      <c r="C30" s="25"/>
      <c r="D30" s="82"/>
      <c r="E30" s="82"/>
      <c r="F30" s="82"/>
      <c r="G30" s="82"/>
      <c r="H30" s="82"/>
      <c r="I30" s="82"/>
      <c r="J30" s="82"/>
      <c r="K30" s="131"/>
    </row>
    <row r="31" spans="1:11" ht="14.25" customHeight="1">
      <c r="A31" s="23"/>
      <c r="B31" s="24"/>
      <c r="C31" s="25"/>
      <c r="D31" s="25"/>
      <c r="E31" s="25"/>
      <c r="F31" s="30" t="s">
        <v>47</v>
      </c>
      <c r="G31" s="25"/>
      <c r="H31" s="25"/>
      <c r="I31" s="30" t="s">
        <v>46</v>
      </c>
      <c r="J31" s="30" t="s">
        <v>48</v>
      </c>
      <c r="K31" s="29"/>
    </row>
    <row r="32" spans="1:11" ht="14.25" customHeight="1">
      <c r="A32" s="23"/>
      <c r="B32" s="24"/>
      <c r="C32" s="25"/>
      <c r="D32" s="34" t="s">
        <v>49</v>
      </c>
      <c r="E32" s="34" t="s">
        <v>50</v>
      </c>
      <c r="F32" s="133">
        <f>ROUND(SUM(BE83:BE137),2)</f>
        <v>0</v>
      </c>
      <c r="G32" s="25"/>
      <c r="H32" s="25"/>
      <c r="I32" s="134">
        <v>0.21</v>
      </c>
      <c r="J32" s="133">
        <f>ROUND(ROUND((SUM(BE83:BE137)),2)*I32,2)</f>
        <v>0</v>
      </c>
      <c r="K32" s="29"/>
    </row>
    <row r="33" spans="1:11" ht="14.25" customHeight="1">
      <c r="A33" s="23"/>
      <c r="B33" s="24"/>
      <c r="C33" s="25"/>
      <c r="D33" s="25"/>
      <c r="E33" s="34" t="s">
        <v>51</v>
      </c>
      <c r="F33" s="133">
        <f>ROUND(SUM(BF83:BF137),2)</f>
        <v>0</v>
      </c>
      <c r="G33" s="25"/>
      <c r="H33" s="25"/>
      <c r="I33" s="134">
        <v>0.15</v>
      </c>
      <c r="J33" s="133">
        <f>ROUND(ROUND((SUM(BF83:BF137)),2)*I33,2)</f>
        <v>0</v>
      </c>
      <c r="K33" s="29"/>
    </row>
    <row r="34" spans="1:11" ht="14.25" customHeight="1" hidden="1">
      <c r="A34" s="23"/>
      <c r="B34" s="24"/>
      <c r="C34" s="25"/>
      <c r="D34" s="25"/>
      <c r="E34" s="34" t="s">
        <v>52</v>
      </c>
      <c r="F34" s="133">
        <f>ROUND(SUM(BG83:BG137),2)</f>
        <v>0</v>
      </c>
      <c r="G34" s="25"/>
      <c r="H34" s="25"/>
      <c r="I34" s="134">
        <v>0.21</v>
      </c>
      <c r="J34" s="133">
        <v>0</v>
      </c>
      <c r="K34" s="29"/>
    </row>
    <row r="35" spans="1:11" ht="14.25" customHeight="1" hidden="1">
      <c r="A35" s="23"/>
      <c r="B35" s="24"/>
      <c r="C35" s="25"/>
      <c r="D35" s="25"/>
      <c r="E35" s="34" t="s">
        <v>53</v>
      </c>
      <c r="F35" s="133">
        <f>ROUND(SUM(BH83:BH137),2)</f>
        <v>0</v>
      </c>
      <c r="G35" s="25"/>
      <c r="H35" s="25"/>
      <c r="I35" s="134">
        <v>0.15</v>
      </c>
      <c r="J35" s="133">
        <v>0</v>
      </c>
      <c r="K35" s="29"/>
    </row>
    <row r="36" spans="1:11" ht="14.25" customHeight="1" hidden="1">
      <c r="A36" s="23"/>
      <c r="B36" s="24"/>
      <c r="C36" s="25"/>
      <c r="D36" s="25"/>
      <c r="E36" s="34" t="s">
        <v>54</v>
      </c>
      <c r="F36" s="133">
        <f>ROUND(SUM(BI83:BI137),2)</f>
        <v>0</v>
      </c>
      <c r="G36" s="25"/>
      <c r="H36" s="25"/>
      <c r="I36" s="134">
        <v>0</v>
      </c>
      <c r="J36" s="133">
        <v>0</v>
      </c>
      <c r="K36" s="29"/>
    </row>
    <row r="37" spans="1:11" ht="6.75" customHeight="1">
      <c r="A37" s="23"/>
      <c r="B37" s="24"/>
      <c r="C37" s="25"/>
      <c r="D37" s="25"/>
      <c r="E37" s="25"/>
      <c r="F37" s="25"/>
      <c r="G37" s="25"/>
      <c r="H37" s="25"/>
      <c r="I37" s="25"/>
      <c r="J37" s="25"/>
      <c r="K37" s="29"/>
    </row>
    <row r="38" spans="1:11" ht="24.75" customHeight="1">
      <c r="A38" s="23"/>
      <c r="B38" s="24"/>
      <c r="C38" s="135"/>
      <c r="D38" s="136" t="s">
        <v>55</v>
      </c>
      <c r="E38" s="74"/>
      <c r="F38" s="74"/>
      <c r="G38" s="137" t="s">
        <v>56</v>
      </c>
      <c r="H38" s="138" t="s">
        <v>57</v>
      </c>
      <c r="I38" s="74"/>
      <c r="J38" s="139">
        <f>SUM(J29:J36)</f>
        <v>0</v>
      </c>
      <c r="K38" s="140"/>
    </row>
    <row r="39" spans="1:11" ht="14.25" customHeight="1">
      <c r="A39" s="23"/>
      <c r="B39" s="45"/>
      <c r="C39" s="46"/>
      <c r="D39" s="46"/>
      <c r="E39" s="46"/>
      <c r="F39" s="46"/>
      <c r="G39" s="46"/>
      <c r="H39" s="46"/>
      <c r="I39" s="46"/>
      <c r="J39" s="46"/>
      <c r="K39" s="47"/>
    </row>
    <row r="43" spans="2:11" s="23" customFormat="1" ht="6.75" customHeight="1">
      <c r="B43" s="141"/>
      <c r="C43" s="142"/>
      <c r="D43" s="142"/>
      <c r="E43" s="142"/>
      <c r="F43" s="142"/>
      <c r="G43" s="142"/>
      <c r="H43" s="142"/>
      <c r="I43" s="142"/>
      <c r="J43" s="142"/>
      <c r="K43" s="143"/>
    </row>
    <row r="44" spans="1:11" ht="36.75" customHeight="1">
      <c r="A44" s="23"/>
      <c r="B44" s="24"/>
      <c r="C44" s="12" t="s">
        <v>169</v>
      </c>
      <c r="D44" s="25"/>
      <c r="E44" s="25"/>
      <c r="F44" s="25"/>
      <c r="G44" s="25"/>
      <c r="H44" s="25"/>
      <c r="I44" s="25"/>
      <c r="J44" s="25"/>
      <c r="K44" s="29"/>
    </row>
    <row r="45" spans="1:11" ht="6.75" customHeight="1">
      <c r="A45" s="23"/>
      <c r="B45" s="24"/>
      <c r="C45" s="25"/>
      <c r="D45" s="25"/>
      <c r="E45" s="25"/>
      <c r="F45" s="25"/>
      <c r="G45" s="25"/>
      <c r="H45" s="25"/>
      <c r="I45" s="25"/>
      <c r="J45" s="25"/>
      <c r="K45" s="29"/>
    </row>
    <row r="46" spans="1:11" ht="14.25" customHeight="1">
      <c r="A46" s="23"/>
      <c r="B46" s="24"/>
      <c r="C46" s="19" t="s">
        <v>14</v>
      </c>
      <c r="D46" s="25"/>
      <c r="E46" s="25"/>
      <c r="F46" s="25"/>
      <c r="G46" s="25"/>
      <c r="H46" s="25"/>
      <c r="I46" s="25"/>
      <c r="J46" s="25"/>
      <c r="K46" s="29"/>
    </row>
    <row r="47" spans="1:11" ht="22.5" customHeight="1">
      <c r="A47" s="23"/>
      <c r="B47" s="24"/>
      <c r="C47" s="25"/>
      <c r="D47" s="25"/>
      <c r="E47" s="126">
        <f>E7</f>
        <v>0</v>
      </c>
      <c r="F47" s="126"/>
      <c r="G47" s="126"/>
      <c r="H47" s="126"/>
      <c r="I47" s="25"/>
      <c r="J47" s="25"/>
      <c r="K47" s="29"/>
    </row>
    <row r="48" spans="2:11" ht="15">
      <c r="B48" s="10"/>
      <c r="C48" s="19" t="s">
        <v>164</v>
      </c>
      <c r="D48" s="11"/>
      <c r="E48" s="11"/>
      <c r="F48" s="11"/>
      <c r="G48" s="11"/>
      <c r="H48" s="11"/>
      <c r="I48" s="11"/>
      <c r="J48" s="11"/>
      <c r="K48" s="13"/>
    </row>
    <row r="49" spans="2:11" s="23" customFormat="1" ht="22.5" customHeight="1">
      <c r="B49" s="24"/>
      <c r="C49" s="25"/>
      <c r="D49" s="25"/>
      <c r="E49" s="126" t="s">
        <v>1178</v>
      </c>
      <c r="F49" s="126"/>
      <c r="G49" s="126"/>
      <c r="H49" s="126"/>
      <c r="I49" s="25"/>
      <c r="J49" s="25"/>
      <c r="K49" s="29"/>
    </row>
    <row r="50" spans="1:11" ht="14.25" customHeight="1">
      <c r="A50" s="23"/>
      <c r="B50" s="24"/>
      <c r="C50" s="19" t="s">
        <v>489</v>
      </c>
      <c r="D50" s="25"/>
      <c r="E50" s="25"/>
      <c r="F50" s="25"/>
      <c r="G50" s="25"/>
      <c r="H50" s="25"/>
      <c r="I50" s="25"/>
      <c r="J50" s="25"/>
      <c r="K50" s="29"/>
    </row>
    <row r="51" spans="1:11" ht="23.25" customHeight="1">
      <c r="A51" s="23"/>
      <c r="B51" s="24"/>
      <c r="C51" s="25"/>
      <c r="D51" s="25"/>
      <c r="E51" s="62">
        <f>E11</f>
        <v>0</v>
      </c>
      <c r="F51" s="62"/>
      <c r="G51" s="62"/>
      <c r="H51" s="62"/>
      <c r="I51" s="25"/>
      <c r="J51" s="25"/>
      <c r="K51" s="29"/>
    </row>
    <row r="52" spans="1:11" ht="6.75" customHeight="1">
      <c r="A52" s="23"/>
      <c r="B52" s="24"/>
      <c r="C52" s="25"/>
      <c r="D52" s="25"/>
      <c r="E52" s="25"/>
      <c r="F52" s="25"/>
      <c r="G52" s="25"/>
      <c r="H52" s="25"/>
      <c r="I52" s="25"/>
      <c r="J52" s="25"/>
      <c r="K52" s="29"/>
    </row>
    <row r="53" spans="1:11" ht="18" customHeight="1">
      <c r="A53" s="23"/>
      <c r="B53" s="24"/>
      <c r="C53" s="19" t="s">
        <v>22</v>
      </c>
      <c r="D53" s="25"/>
      <c r="E53" s="25"/>
      <c r="F53" s="16">
        <f>F14</f>
        <v>0</v>
      </c>
      <c r="G53" s="25"/>
      <c r="H53" s="25"/>
      <c r="I53" s="19" t="s">
        <v>24</v>
      </c>
      <c r="J53" s="65">
        <f>IF(J14="","",J14)</f>
        <v>0</v>
      </c>
      <c r="K53" s="29"/>
    </row>
    <row r="54" spans="1:11" ht="6.75" customHeight="1">
      <c r="A54" s="23"/>
      <c r="B54" s="24"/>
      <c r="C54" s="25"/>
      <c r="D54" s="25"/>
      <c r="E54" s="25"/>
      <c r="F54" s="25"/>
      <c r="G54" s="25"/>
      <c r="H54" s="25"/>
      <c r="I54" s="25"/>
      <c r="J54" s="25"/>
      <c r="K54" s="29"/>
    </row>
    <row r="55" spans="1:11" ht="15">
      <c r="A55" s="23"/>
      <c r="B55" s="24"/>
      <c r="C55" s="19" t="s">
        <v>32</v>
      </c>
      <c r="D55" s="25"/>
      <c r="E55" s="25"/>
      <c r="F55" s="16">
        <f>E17</f>
        <v>0</v>
      </c>
      <c r="G55" s="25"/>
      <c r="H55" s="25"/>
      <c r="I55" s="19" t="s">
        <v>40</v>
      </c>
      <c r="J55" s="16">
        <f>E23</f>
        <v>0</v>
      </c>
      <c r="K55" s="29"/>
    </row>
    <row r="56" spans="1:11" ht="14.25" customHeight="1">
      <c r="A56" s="23"/>
      <c r="B56" s="24"/>
      <c r="C56" s="19" t="s">
        <v>38</v>
      </c>
      <c r="D56" s="25"/>
      <c r="E56" s="25"/>
      <c r="F56" s="16">
        <f>IF(E20="","",E20)</f>
        <v>0</v>
      </c>
      <c r="G56" s="25"/>
      <c r="H56" s="25"/>
      <c r="I56" s="25"/>
      <c r="J56" s="25"/>
      <c r="K56" s="29"/>
    </row>
    <row r="57" spans="1:11" ht="9.75" customHeight="1">
      <c r="A57" s="23"/>
      <c r="B57" s="24"/>
      <c r="C57" s="25"/>
      <c r="D57" s="25"/>
      <c r="E57" s="25"/>
      <c r="F57" s="25"/>
      <c r="G57" s="25"/>
      <c r="H57" s="25"/>
      <c r="I57" s="25"/>
      <c r="J57" s="25"/>
      <c r="K57" s="29"/>
    </row>
    <row r="58" spans="1:11" ht="29.25" customHeight="1">
      <c r="A58" s="23"/>
      <c r="B58" s="24"/>
      <c r="C58" s="144" t="s">
        <v>170</v>
      </c>
      <c r="D58" s="135"/>
      <c r="E58" s="135"/>
      <c r="F58" s="135"/>
      <c r="G58" s="135"/>
      <c r="H58" s="135"/>
      <c r="I58" s="135"/>
      <c r="J58" s="145" t="s">
        <v>171</v>
      </c>
      <c r="K58" s="146"/>
    </row>
    <row r="59" spans="1:11" ht="9.75" customHeight="1">
      <c r="A59" s="23"/>
      <c r="B59" s="24"/>
      <c r="C59" s="25"/>
      <c r="D59" s="25"/>
      <c r="E59" s="25"/>
      <c r="F59" s="25"/>
      <c r="G59" s="25"/>
      <c r="H59" s="25"/>
      <c r="I59" s="25"/>
      <c r="J59" s="25"/>
      <c r="K59" s="29"/>
    </row>
    <row r="60" spans="1:47" ht="29.25" customHeight="1">
      <c r="A60" s="23"/>
      <c r="B60" s="24"/>
      <c r="C60" s="147" t="s">
        <v>172</v>
      </c>
      <c r="D60" s="25"/>
      <c r="E60" s="25"/>
      <c r="F60" s="25"/>
      <c r="G60" s="25"/>
      <c r="H60" s="25"/>
      <c r="I60" s="25"/>
      <c r="J60" s="87">
        <f aca="true" t="shared" si="0" ref="J60:J61">J83</f>
        <v>0</v>
      </c>
      <c r="K60" s="29"/>
      <c r="AU60" s="6" t="s">
        <v>173</v>
      </c>
    </row>
    <row r="61" spans="2:11" s="148" customFormat="1" ht="24.75" customHeight="1">
      <c r="B61" s="149"/>
      <c r="C61" s="150"/>
      <c r="D61" s="151" t="s">
        <v>492</v>
      </c>
      <c r="E61" s="152"/>
      <c r="F61" s="152"/>
      <c r="G61" s="152"/>
      <c r="H61" s="152"/>
      <c r="I61" s="152"/>
      <c r="J61" s="153">
        <f t="shared" si="0"/>
        <v>0</v>
      </c>
      <c r="K61" s="154"/>
    </row>
    <row r="62" spans="2:11" s="23" customFormat="1" ht="21.75" customHeight="1">
      <c r="B62" s="24"/>
      <c r="C62" s="25"/>
      <c r="D62" s="25"/>
      <c r="E62" s="25"/>
      <c r="F62" s="25"/>
      <c r="G62" s="25"/>
      <c r="H62" s="25"/>
      <c r="I62" s="25"/>
      <c r="J62" s="25"/>
      <c r="K62" s="29"/>
    </row>
    <row r="63" spans="1:11" ht="6.75" customHeight="1">
      <c r="A63" s="23"/>
      <c r="B63" s="45"/>
      <c r="C63" s="46"/>
      <c r="D63" s="46"/>
      <c r="E63" s="46"/>
      <c r="F63" s="46"/>
      <c r="G63" s="46"/>
      <c r="H63" s="46"/>
      <c r="I63" s="46"/>
      <c r="J63" s="46"/>
      <c r="K63" s="47"/>
    </row>
    <row r="67" spans="2:12" s="23" customFormat="1" ht="6.75" customHeight="1"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50"/>
    </row>
    <row r="68" spans="1:12" ht="36.75" customHeight="1">
      <c r="A68" s="23"/>
      <c r="B68" s="24"/>
      <c r="C68" s="51" t="s">
        <v>175</v>
      </c>
      <c r="D68" s="52"/>
      <c r="E68" s="52"/>
      <c r="F68" s="52"/>
      <c r="G68" s="52"/>
      <c r="H68" s="52"/>
      <c r="I68" s="52"/>
      <c r="J68" s="52"/>
      <c r="K68" s="52"/>
      <c r="L68" s="50"/>
    </row>
    <row r="69" spans="1:12" ht="6.75" customHeight="1">
      <c r="A69" s="23"/>
      <c r="B69" s="24"/>
      <c r="C69" s="52"/>
      <c r="D69" s="52"/>
      <c r="E69" s="52"/>
      <c r="F69" s="52"/>
      <c r="G69" s="52"/>
      <c r="H69" s="52"/>
      <c r="I69" s="52"/>
      <c r="J69" s="52"/>
      <c r="K69" s="52"/>
      <c r="L69" s="50"/>
    </row>
    <row r="70" spans="1:12" ht="14.25" customHeight="1">
      <c r="A70" s="23"/>
      <c r="B70" s="24"/>
      <c r="C70" s="55" t="s">
        <v>14</v>
      </c>
      <c r="D70" s="52"/>
      <c r="E70" s="52"/>
      <c r="F70" s="52"/>
      <c r="G70" s="52"/>
      <c r="H70" s="52"/>
      <c r="I70" s="52"/>
      <c r="J70" s="52"/>
      <c r="K70" s="52"/>
      <c r="L70" s="50"/>
    </row>
    <row r="71" spans="1:12" ht="22.5" customHeight="1">
      <c r="A71" s="23"/>
      <c r="B71" s="24"/>
      <c r="C71" s="52"/>
      <c r="D71" s="52"/>
      <c r="E71" s="126">
        <f>E7</f>
        <v>0</v>
      </c>
      <c r="F71" s="126"/>
      <c r="G71" s="126"/>
      <c r="H71" s="126"/>
      <c r="I71" s="52"/>
      <c r="J71" s="52"/>
      <c r="K71" s="52"/>
      <c r="L71" s="50"/>
    </row>
    <row r="72" spans="2:12" ht="15">
      <c r="B72" s="10"/>
      <c r="C72" s="55" t="s">
        <v>164</v>
      </c>
      <c r="D72" s="266"/>
      <c r="E72" s="266"/>
      <c r="F72" s="266"/>
      <c r="G72" s="266"/>
      <c r="H72" s="266"/>
      <c r="I72" s="266"/>
      <c r="J72" s="266"/>
      <c r="K72" s="266"/>
      <c r="L72" s="267"/>
    </row>
    <row r="73" spans="2:12" s="23" customFormat="1" ht="22.5" customHeight="1">
      <c r="B73" s="24"/>
      <c r="C73" s="52"/>
      <c r="D73" s="52"/>
      <c r="E73" s="126" t="s">
        <v>1178</v>
      </c>
      <c r="F73" s="126"/>
      <c r="G73" s="126"/>
      <c r="H73" s="126"/>
      <c r="I73" s="52"/>
      <c r="J73" s="52"/>
      <c r="K73" s="52"/>
      <c r="L73" s="50"/>
    </row>
    <row r="74" spans="1:12" ht="14.25" customHeight="1">
      <c r="A74" s="23"/>
      <c r="B74" s="24"/>
      <c r="C74" s="55" t="s">
        <v>489</v>
      </c>
      <c r="D74" s="52"/>
      <c r="E74" s="52"/>
      <c r="F74" s="52"/>
      <c r="G74" s="52"/>
      <c r="H74" s="52"/>
      <c r="I74" s="52"/>
      <c r="J74" s="52"/>
      <c r="K74" s="52"/>
      <c r="L74" s="50"/>
    </row>
    <row r="75" spans="1:12" ht="23.25" customHeight="1">
      <c r="A75" s="23"/>
      <c r="B75" s="24"/>
      <c r="C75" s="52"/>
      <c r="D75" s="52"/>
      <c r="E75" s="62">
        <f>E11</f>
        <v>0</v>
      </c>
      <c r="F75" s="62"/>
      <c r="G75" s="62"/>
      <c r="H75" s="62"/>
      <c r="I75" s="52"/>
      <c r="J75" s="52"/>
      <c r="K75" s="52"/>
      <c r="L75" s="50"/>
    </row>
    <row r="76" spans="1:12" ht="6.75" customHeight="1">
      <c r="A76" s="23"/>
      <c r="B76" s="24"/>
      <c r="C76" s="52"/>
      <c r="D76" s="52"/>
      <c r="E76" s="52"/>
      <c r="F76" s="52"/>
      <c r="G76" s="52"/>
      <c r="H76" s="52"/>
      <c r="I76" s="52"/>
      <c r="J76" s="52"/>
      <c r="K76" s="52"/>
      <c r="L76" s="50"/>
    </row>
    <row r="77" spans="1:12" ht="18" customHeight="1">
      <c r="A77" s="23"/>
      <c r="B77" s="24"/>
      <c r="C77" s="55" t="s">
        <v>22</v>
      </c>
      <c r="D77" s="52"/>
      <c r="E77" s="52"/>
      <c r="F77" s="155">
        <f>F14</f>
        <v>0</v>
      </c>
      <c r="G77" s="52"/>
      <c r="H77" s="52"/>
      <c r="I77" s="55" t="s">
        <v>24</v>
      </c>
      <c r="J77" s="156">
        <f>IF(J14="","",J14)</f>
        <v>0</v>
      </c>
      <c r="K77" s="52"/>
      <c r="L77" s="50"/>
    </row>
    <row r="78" spans="1:12" ht="6.75" customHeight="1">
      <c r="A78" s="23"/>
      <c r="B78" s="24"/>
      <c r="C78" s="52"/>
      <c r="D78" s="52"/>
      <c r="E78" s="52"/>
      <c r="F78" s="52"/>
      <c r="G78" s="52"/>
      <c r="H78" s="52"/>
      <c r="I78" s="52"/>
      <c r="J78" s="52"/>
      <c r="K78" s="52"/>
      <c r="L78" s="50"/>
    </row>
    <row r="79" spans="1:12" ht="15">
      <c r="A79" s="23"/>
      <c r="B79" s="24"/>
      <c r="C79" s="55" t="s">
        <v>32</v>
      </c>
      <c r="D79" s="52"/>
      <c r="E79" s="52"/>
      <c r="F79" s="155">
        <f>E17</f>
        <v>0</v>
      </c>
      <c r="G79" s="52"/>
      <c r="H79" s="52"/>
      <c r="I79" s="55" t="s">
        <v>40</v>
      </c>
      <c r="J79" s="155">
        <f>E23</f>
        <v>0</v>
      </c>
      <c r="K79" s="52"/>
      <c r="L79" s="50"/>
    </row>
    <row r="80" spans="1:12" ht="14.25" customHeight="1">
      <c r="A80" s="23"/>
      <c r="B80" s="24"/>
      <c r="C80" s="55" t="s">
        <v>38</v>
      </c>
      <c r="D80" s="52"/>
      <c r="E80" s="52"/>
      <c r="F80" s="155">
        <f>IF(E20="","",E20)</f>
        <v>0</v>
      </c>
      <c r="G80" s="52"/>
      <c r="H80" s="52"/>
      <c r="I80" s="52"/>
      <c r="J80" s="52"/>
      <c r="K80" s="52"/>
      <c r="L80" s="50"/>
    </row>
    <row r="81" spans="1:12" ht="9.75" customHeight="1">
      <c r="A81" s="23"/>
      <c r="B81" s="24"/>
      <c r="C81" s="52"/>
      <c r="D81" s="52"/>
      <c r="E81" s="52"/>
      <c r="F81" s="52"/>
      <c r="G81" s="52"/>
      <c r="H81" s="52"/>
      <c r="I81" s="52"/>
      <c r="J81" s="52"/>
      <c r="K81" s="52"/>
      <c r="L81" s="50"/>
    </row>
    <row r="82" spans="2:20" s="157" customFormat="1" ht="29.25" customHeight="1">
      <c r="B82" s="158"/>
      <c r="C82" s="159" t="s">
        <v>176</v>
      </c>
      <c r="D82" s="160" t="s">
        <v>64</v>
      </c>
      <c r="E82" s="160" t="s">
        <v>60</v>
      </c>
      <c r="F82" s="160" t="s">
        <v>177</v>
      </c>
      <c r="G82" s="160" t="s">
        <v>178</v>
      </c>
      <c r="H82" s="160" t="s">
        <v>179</v>
      </c>
      <c r="I82" s="161" t="s">
        <v>180</v>
      </c>
      <c r="J82" s="160" t="s">
        <v>171</v>
      </c>
      <c r="K82" s="162" t="s">
        <v>181</v>
      </c>
      <c r="L82" s="163"/>
      <c r="M82" s="78" t="s">
        <v>182</v>
      </c>
      <c r="N82" s="79" t="s">
        <v>49</v>
      </c>
      <c r="O82" s="79" t="s">
        <v>183</v>
      </c>
      <c r="P82" s="79" t="s">
        <v>184</v>
      </c>
      <c r="Q82" s="79" t="s">
        <v>185</v>
      </c>
      <c r="R82" s="79" t="s">
        <v>186</v>
      </c>
      <c r="S82" s="79" t="s">
        <v>187</v>
      </c>
      <c r="T82" s="80" t="s">
        <v>188</v>
      </c>
    </row>
    <row r="83" spans="2:63" s="23" customFormat="1" ht="29.25" customHeight="1">
      <c r="B83" s="24"/>
      <c r="C83" s="84" t="s">
        <v>172</v>
      </c>
      <c r="D83" s="52"/>
      <c r="E83" s="52"/>
      <c r="F83" s="52"/>
      <c r="G83" s="52"/>
      <c r="H83" s="52"/>
      <c r="I83" s="52"/>
      <c r="J83" s="164">
        <f aca="true" t="shared" si="1" ref="J83:J84">BK83</f>
        <v>0</v>
      </c>
      <c r="K83" s="52"/>
      <c r="L83" s="50"/>
      <c r="M83" s="81"/>
      <c r="N83" s="82"/>
      <c r="O83" s="82"/>
      <c r="P83" s="165">
        <f>P84</f>
        <v>9.246960000000001</v>
      </c>
      <c r="Q83" s="82"/>
      <c r="R83" s="165">
        <f>R84</f>
        <v>1.772334</v>
      </c>
      <c r="S83" s="82"/>
      <c r="T83" s="166">
        <f>T84</f>
        <v>0</v>
      </c>
      <c r="AT83" s="6" t="s">
        <v>78</v>
      </c>
      <c r="AU83" s="6" t="s">
        <v>173</v>
      </c>
      <c r="BK83" s="167">
        <f>BK84</f>
        <v>0</v>
      </c>
    </row>
    <row r="84" spans="2:63" s="168" customFormat="1" ht="36.75" customHeight="1">
      <c r="B84" s="169"/>
      <c r="C84" s="170"/>
      <c r="D84" s="171" t="s">
        <v>78</v>
      </c>
      <c r="E84" s="172" t="s">
        <v>21</v>
      </c>
      <c r="F84" s="172" t="s">
        <v>281</v>
      </c>
      <c r="G84" s="170"/>
      <c r="H84" s="170"/>
      <c r="I84" s="170"/>
      <c r="J84" s="173">
        <f t="shared" si="1"/>
        <v>0</v>
      </c>
      <c r="K84" s="170"/>
      <c r="L84" s="174"/>
      <c r="M84" s="175"/>
      <c r="N84" s="176"/>
      <c r="O84" s="176"/>
      <c r="P84" s="177">
        <f>SUM(P85:P137)</f>
        <v>9.246960000000001</v>
      </c>
      <c r="Q84" s="176"/>
      <c r="R84" s="177">
        <f>SUM(R85:R137)</f>
        <v>1.772334</v>
      </c>
      <c r="S84" s="176"/>
      <c r="T84" s="178">
        <f>SUM(T85:T137)</f>
        <v>0</v>
      </c>
      <c r="AR84" s="179" t="s">
        <v>191</v>
      </c>
      <c r="AT84" s="180" t="s">
        <v>78</v>
      </c>
      <c r="AU84" s="180" t="s">
        <v>79</v>
      </c>
      <c r="AY84" s="179" t="s">
        <v>192</v>
      </c>
      <c r="BK84" s="181">
        <f>SUM(BK85:BK137)</f>
        <v>0</v>
      </c>
    </row>
    <row r="85" spans="2:65" s="23" customFormat="1" ht="22.5" customHeight="1">
      <c r="B85" s="24"/>
      <c r="C85" s="182" t="s">
        <v>21</v>
      </c>
      <c r="D85" s="182" t="s">
        <v>193</v>
      </c>
      <c r="E85" s="183" t="s">
        <v>942</v>
      </c>
      <c r="F85" s="184" t="s">
        <v>943</v>
      </c>
      <c r="G85" s="185" t="s">
        <v>556</v>
      </c>
      <c r="H85" s="186">
        <v>1027.44</v>
      </c>
      <c r="I85" s="187"/>
      <c r="J85" s="187">
        <f>ROUND(I85*H85,2)</f>
        <v>0</v>
      </c>
      <c r="K85" s="184" t="s">
        <v>197</v>
      </c>
      <c r="L85" s="50"/>
      <c r="M85" s="188"/>
      <c r="N85" s="189" t="s">
        <v>50</v>
      </c>
      <c r="O85" s="190">
        <v>0</v>
      </c>
      <c r="P85" s="190">
        <f>O85*H85</f>
        <v>0</v>
      </c>
      <c r="Q85" s="190">
        <v>0</v>
      </c>
      <c r="R85" s="190">
        <f>Q85*H85</f>
        <v>0</v>
      </c>
      <c r="S85" s="190">
        <v>0</v>
      </c>
      <c r="T85" s="191">
        <f>S85*H85</f>
        <v>0</v>
      </c>
      <c r="AR85" s="6" t="s">
        <v>191</v>
      </c>
      <c r="AT85" s="6" t="s">
        <v>193</v>
      </c>
      <c r="AU85" s="6" t="s">
        <v>21</v>
      </c>
      <c r="AY85" s="6" t="s">
        <v>192</v>
      </c>
      <c r="BE85" s="192">
        <f>IF(N85="základní",J85,0)</f>
        <v>0</v>
      </c>
      <c r="BF85" s="192">
        <f>IF(N85="snížená",J85,0)</f>
        <v>0</v>
      </c>
      <c r="BG85" s="192">
        <f>IF(N85="zákl. přenesená",J85,0)</f>
        <v>0</v>
      </c>
      <c r="BH85" s="192">
        <f>IF(N85="sníž. přenesená",J85,0)</f>
        <v>0</v>
      </c>
      <c r="BI85" s="192">
        <f>IF(N85="nulová",J85,0)</f>
        <v>0</v>
      </c>
      <c r="BJ85" s="6" t="s">
        <v>21</v>
      </c>
      <c r="BK85" s="192">
        <f>ROUND(I85*H85,2)</f>
        <v>0</v>
      </c>
      <c r="BL85" s="6" t="s">
        <v>191</v>
      </c>
      <c r="BM85" s="6" t="s">
        <v>1255</v>
      </c>
    </row>
    <row r="86" spans="1:47" ht="23.25">
      <c r="A86" s="23"/>
      <c r="B86" s="24"/>
      <c r="C86" s="52"/>
      <c r="D86" s="196" t="s">
        <v>199</v>
      </c>
      <c r="E86" s="52"/>
      <c r="F86" s="197" t="s">
        <v>945</v>
      </c>
      <c r="G86" s="52"/>
      <c r="H86" s="52"/>
      <c r="I86" s="52"/>
      <c r="J86" s="52"/>
      <c r="K86" s="52"/>
      <c r="L86" s="50"/>
      <c r="M86" s="195"/>
      <c r="N86" s="25"/>
      <c r="O86" s="25"/>
      <c r="P86" s="25"/>
      <c r="Q86" s="25"/>
      <c r="R86" s="25"/>
      <c r="S86" s="25"/>
      <c r="T86" s="72"/>
      <c r="AT86" s="6" t="s">
        <v>199</v>
      </c>
      <c r="AU86" s="6" t="s">
        <v>21</v>
      </c>
    </row>
    <row r="87" spans="2:51" s="198" customFormat="1" ht="12.75">
      <c r="B87" s="199"/>
      <c r="C87" s="200"/>
      <c r="D87" s="196" t="s">
        <v>210</v>
      </c>
      <c r="E87" s="201"/>
      <c r="F87" s="202" t="s">
        <v>1181</v>
      </c>
      <c r="G87" s="200"/>
      <c r="H87" s="201"/>
      <c r="I87" s="200"/>
      <c r="J87" s="200"/>
      <c r="K87" s="200"/>
      <c r="L87" s="203"/>
      <c r="M87" s="204"/>
      <c r="N87" s="205"/>
      <c r="O87" s="205"/>
      <c r="P87" s="205"/>
      <c r="Q87" s="205"/>
      <c r="R87" s="205"/>
      <c r="S87" s="205"/>
      <c r="T87" s="206"/>
      <c r="AT87" s="207" t="s">
        <v>210</v>
      </c>
      <c r="AU87" s="207" t="s">
        <v>21</v>
      </c>
      <c r="AV87" s="198" t="s">
        <v>21</v>
      </c>
      <c r="AW87" s="198" t="s">
        <v>43</v>
      </c>
      <c r="AX87" s="198" t="s">
        <v>79</v>
      </c>
      <c r="AY87" s="207" t="s">
        <v>192</v>
      </c>
    </row>
    <row r="88" spans="2:51" s="198" customFormat="1" ht="12.75">
      <c r="B88" s="199"/>
      <c r="C88" s="200"/>
      <c r="D88" s="196" t="s">
        <v>210</v>
      </c>
      <c r="E88" s="201"/>
      <c r="F88" s="202" t="s">
        <v>517</v>
      </c>
      <c r="G88" s="200"/>
      <c r="H88" s="201"/>
      <c r="I88" s="200"/>
      <c r="J88" s="200"/>
      <c r="K88" s="200"/>
      <c r="L88" s="203"/>
      <c r="M88" s="204"/>
      <c r="N88" s="205"/>
      <c r="O88" s="205"/>
      <c r="P88" s="205"/>
      <c r="Q88" s="205"/>
      <c r="R88" s="205"/>
      <c r="S88" s="205"/>
      <c r="T88" s="206"/>
      <c r="AT88" s="207" t="s">
        <v>210</v>
      </c>
      <c r="AU88" s="207" t="s">
        <v>21</v>
      </c>
      <c r="AV88" s="198" t="s">
        <v>21</v>
      </c>
      <c r="AW88" s="198" t="s">
        <v>43</v>
      </c>
      <c r="AX88" s="198" t="s">
        <v>79</v>
      </c>
      <c r="AY88" s="207" t="s">
        <v>192</v>
      </c>
    </row>
    <row r="89" spans="2:51" s="208" customFormat="1" ht="12.75">
      <c r="B89" s="209"/>
      <c r="C89" s="210"/>
      <c r="D89" s="196" t="s">
        <v>210</v>
      </c>
      <c r="E89" s="234" t="s">
        <v>518</v>
      </c>
      <c r="F89" s="235" t="s">
        <v>1256</v>
      </c>
      <c r="G89" s="210"/>
      <c r="H89" s="236">
        <v>1027.44</v>
      </c>
      <c r="I89" s="210"/>
      <c r="J89" s="210"/>
      <c r="K89" s="210"/>
      <c r="L89" s="214"/>
      <c r="M89" s="215"/>
      <c r="N89" s="216"/>
      <c r="O89" s="216"/>
      <c r="P89" s="216"/>
      <c r="Q89" s="216"/>
      <c r="R89" s="216"/>
      <c r="S89" s="216"/>
      <c r="T89" s="217"/>
      <c r="AT89" s="218" t="s">
        <v>210</v>
      </c>
      <c r="AU89" s="218" t="s">
        <v>21</v>
      </c>
      <c r="AV89" s="208" t="s">
        <v>88</v>
      </c>
      <c r="AW89" s="208" t="s">
        <v>43</v>
      </c>
      <c r="AX89" s="208" t="s">
        <v>79</v>
      </c>
      <c r="AY89" s="218" t="s">
        <v>192</v>
      </c>
    </row>
    <row r="90" spans="2:51" s="240" customFormat="1" ht="12.75">
      <c r="B90" s="241"/>
      <c r="C90" s="242"/>
      <c r="D90" s="193" t="s">
        <v>210</v>
      </c>
      <c r="E90" s="251"/>
      <c r="F90" s="252" t="s">
        <v>280</v>
      </c>
      <c r="G90" s="242"/>
      <c r="H90" s="253">
        <v>1027.44</v>
      </c>
      <c r="I90" s="242"/>
      <c r="J90" s="242"/>
      <c r="K90" s="242"/>
      <c r="L90" s="246"/>
      <c r="M90" s="247"/>
      <c r="N90" s="248"/>
      <c r="O90" s="248"/>
      <c r="P90" s="248"/>
      <c r="Q90" s="248"/>
      <c r="R90" s="248"/>
      <c r="S90" s="248"/>
      <c r="T90" s="249"/>
      <c r="AT90" s="250" t="s">
        <v>210</v>
      </c>
      <c r="AU90" s="250" t="s">
        <v>21</v>
      </c>
      <c r="AV90" s="240" t="s">
        <v>191</v>
      </c>
      <c r="AW90" s="240" t="s">
        <v>43</v>
      </c>
      <c r="AX90" s="240" t="s">
        <v>21</v>
      </c>
      <c r="AY90" s="250" t="s">
        <v>192</v>
      </c>
    </row>
    <row r="91" spans="2:65" s="23" customFormat="1" ht="22.5" customHeight="1">
      <c r="B91" s="24"/>
      <c r="C91" s="182" t="s">
        <v>88</v>
      </c>
      <c r="D91" s="182" t="s">
        <v>193</v>
      </c>
      <c r="E91" s="183" t="s">
        <v>554</v>
      </c>
      <c r="F91" s="184" t="s">
        <v>555</v>
      </c>
      <c r="G91" s="185" t="s">
        <v>556</v>
      </c>
      <c r="H91" s="186">
        <v>1027.44</v>
      </c>
      <c r="I91" s="187"/>
      <c r="J91" s="187">
        <f>ROUND(I91*H91,2)</f>
        <v>0</v>
      </c>
      <c r="K91" s="184" t="s">
        <v>197</v>
      </c>
      <c r="L91" s="50"/>
      <c r="M91" s="188"/>
      <c r="N91" s="189" t="s">
        <v>50</v>
      </c>
      <c r="O91" s="190">
        <v>0</v>
      </c>
      <c r="P91" s="190">
        <f>O91*H91</f>
        <v>0</v>
      </c>
      <c r="Q91" s="190">
        <v>0</v>
      </c>
      <c r="R91" s="190">
        <f>Q91*H91</f>
        <v>0</v>
      </c>
      <c r="S91" s="190">
        <v>0</v>
      </c>
      <c r="T91" s="191">
        <f>S91*H91</f>
        <v>0</v>
      </c>
      <c r="AR91" s="6" t="s">
        <v>191</v>
      </c>
      <c r="AT91" s="6" t="s">
        <v>193</v>
      </c>
      <c r="AU91" s="6" t="s">
        <v>21</v>
      </c>
      <c r="AY91" s="6" t="s">
        <v>192</v>
      </c>
      <c r="BE91" s="192">
        <f>IF(N91="základní",J91,0)</f>
        <v>0</v>
      </c>
      <c r="BF91" s="192">
        <f>IF(N91="snížená",J91,0)</f>
        <v>0</v>
      </c>
      <c r="BG91" s="192">
        <f>IF(N91="zákl. přenesená",J91,0)</f>
        <v>0</v>
      </c>
      <c r="BH91" s="192">
        <f>IF(N91="sníž. přenesená",J91,0)</f>
        <v>0</v>
      </c>
      <c r="BI91" s="192">
        <f>IF(N91="nulová",J91,0)</f>
        <v>0</v>
      </c>
      <c r="BJ91" s="6" t="s">
        <v>21</v>
      </c>
      <c r="BK91" s="192">
        <f>ROUND(I91*H91,2)</f>
        <v>0</v>
      </c>
      <c r="BL91" s="6" t="s">
        <v>191</v>
      </c>
      <c r="BM91" s="6" t="s">
        <v>1257</v>
      </c>
    </row>
    <row r="92" spans="1:47" ht="34.5">
      <c r="A92" s="23"/>
      <c r="B92" s="24"/>
      <c r="C92" s="52"/>
      <c r="D92" s="196" t="s">
        <v>199</v>
      </c>
      <c r="E92" s="52"/>
      <c r="F92" s="197" t="s">
        <v>558</v>
      </c>
      <c r="G92" s="52"/>
      <c r="H92" s="52"/>
      <c r="I92" s="52"/>
      <c r="J92" s="52"/>
      <c r="K92" s="52"/>
      <c r="L92" s="50"/>
      <c r="M92" s="195"/>
      <c r="N92" s="25"/>
      <c r="O92" s="25"/>
      <c r="P92" s="25"/>
      <c r="Q92" s="25"/>
      <c r="R92" s="25"/>
      <c r="S92" s="25"/>
      <c r="T92" s="72"/>
      <c r="AT92" s="6" t="s">
        <v>199</v>
      </c>
      <c r="AU92" s="6" t="s">
        <v>21</v>
      </c>
    </row>
    <row r="93" spans="2:51" s="198" customFormat="1" ht="12.75">
      <c r="B93" s="199"/>
      <c r="C93" s="200"/>
      <c r="D93" s="196" t="s">
        <v>210</v>
      </c>
      <c r="E93" s="201"/>
      <c r="F93" s="202" t="s">
        <v>1181</v>
      </c>
      <c r="G93" s="200"/>
      <c r="H93" s="201"/>
      <c r="I93" s="200"/>
      <c r="J93" s="200"/>
      <c r="K93" s="200"/>
      <c r="L93" s="203"/>
      <c r="M93" s="204"/>
      <c r="N93" s="205"/>
      <c r="O93" s="205"/>
      <c r="P93" s="205"/>
      <c r="Q93" s="205"/>
      <c r="R93" s="205"/>
      <c r="S93" s="205"/>
      <c r="T93" s="206"/>
      <c r="AT93" s="207" t="s">
        <v>210</v>
      </c>
      <c r="AU93" s="207" t="s">
        <v>21</v>
      </c>
      <c r="AV93" s="198" t="s">
        <v>21</v>
      </c>
      <c r="AW93" s="198" t="s">
        <v>43</v>
      </c>
      <c r="AX93" s="198" t="s">
        <v>79</v>
      </c>
      <c r="AY93" s="207" t="s">
        <v>192</v>
      </c>
    </row>
    <row r="94" spans="2:51" s="208" customFormat="1" ht="12.75">
      <c r="B94" s="209"/>
      <c r="C94" s="210"/>
      <c r="D94" s="196" t="s">
        <v>210</v>
      </c>
      <c r="E94" s="234"/>
      <c r="F94" s="235" t="s">
        <v>1256</v>
      </c>
      <c r="G94" s="210"/>
      <c r="H94" s="236">
        <v>1027.44</v>
      </c>
      <c r="I94" s="210"/>
      <c r="J94" s="210"/>
      <c r="K94" s="210"/>
      <c r="L94" s="214"/>
      <c r="M94" s="215"/>
      <c r="N94" s="216"/>
      <c r="O94" s="216"/>
      <c r="P94" s="216"/>
      <c r="Q94" s="216"/>
      <c r="R94" s="216"/>
      <c r="S94" s="216"/>
      <c r="T94" s="217"/>
      <c r="AT94" s="218" t="s">
        <v>210</v>
      </c>
      <c r="AU94" s="218" t="s">
        <v>21</v>
      </c>
      <c r="AV94" s="208" t="s">
        <v>88</v>
      </c>
      <c r="AW94" s="208" t="s">
        <v>43</v>
      </c>
      <c r="AX94" s="208" t="s">
        <v>79</v>
      </c>
      <c r="AY94" s="218" t="s">
        <v>192</v>
      </c>
    </row>
    <row r="95" spans="2:51" s="240" customFormat="1" ht="12.75">
      <c r="B95" s="241"/>
      <c r="C95" s="242"/>
      <c r="D95" s="193" t="s">
        <v>210</v>
      </c>
      <c r="E95" s="251"/>
      <c r="F95" s="252" t="s">
        <v>280</v>
      </c>
      <c r="G95" s="242"/>
      <c r="H95" s="253">
        <v>1027.44</v>
      </c>
      <c r="I95" s="242"/>
      <c r="J95" s="242"/>
      <c r="K95" s="242"/>
      <c r="L95" s="246"/>
      <c r="M95" s="247"/>
      <c r="N95" s="248"/>
      <c r="O95" s="248"/>
      <c r="P95" s="248"/>
      <c r="Q95" s="248"/>
      <c r="R95" s="248"/>
      <c r="S95" s="248"/>
      <c r="T95" s="249"/>
      <c r="AT95" s="250" t="s">
        <v>210</v>
      </c>
      <c r="AU95" s="250" t="s">
        <v>21</v>
      </c>
      <c r="AV95" s="240" t="s">
        <v>191</v>
      </c>
      <c r="AW95" s="240" t="s">
        <v>43</v>
      </c>
      <c r="AX95" s="240" t="s">
        <v>21</v>
      </c>
      <c r="AY95" s="250" t="s">
        <v>192</v>
      </c>
    </row>
    <row r="96" spans="2:65" s="23" customFormat="1" ht="31.5" customHeight="1">
      <c r="B96" s="24"/>
      <c r="C96" s="182" t="s">
        <v>205</v>
      </c>
      <c r="D96" s="182" t="s">
        <v>193</v>
      </c>
      <c r="E96" s="183" t="s">
        <v>976</v>
      </c>
      <c r="F96" s="184" t="s">
        <v>977</v>
      </c>
      <c r="G96" s="185" t="s">
        <v>556</v>
      </c>
      <c r="H96" s="186">
        <v>10274.4</v>
      </c>
      <c r="I96" s="187"/>
      <c r="J96" s="187">
        <f>ROUND(I96*H96,2)</f>
        <v>0</v>
      </c>
      <c r="K96" s="184" t="s">
        <v>197</v>
      </c>
      <c r="L96" s="50"/>
      <c r="M96" s="188"/>
      <c r="N96" s="189" t="s">
        <v>50</v>
      </c>
      <c r="O96" s="190">
        <v>0</v>
      </c>
      <c r="P96" s="190">
        <f>O96*H96</f>
        <v>0</v>
      </c>
      <c r="Q96" s="190">
        <v>0</v>
      </c>
      <c r="R96" s="190">
        <f>Q96*H96</f>
        <v>0</v>
      </c>
      <c r="S96" s="190">
        <v>0</v>
      </c>
      <c r="T96" s="191">
        <f>S96*H96</f>
        <v>0</v>
      </c>
      <c r="AR96" s="6" t="s">
        <v>191</v>
      </c>
      <c r="AT96" s="6" t="s">
        <v>193</v>
      </c>
      <c r="AU96" s="6" t="s">
        <v>21</v>
      </c>
      <c r="AY96" s="6" t="s">
        <v>192</v>
      </c>
      <c r="BE96" s="192">
        <f>IF(N96="základní",J96,0)</f>
        <v>0</v>
      </c>
      <c r="BF96" s="192">
        <f>IF(N96="snížená",J96,0)</f>
        <v>0</v>
      </c>
      <c r="BG96" s="192">
        <f>IF(N96="zákl. přenesená",J96,0)</f>
        <v>0</v>
      </c>
      <c r="BH96" s="192">
        <f>IF(N96="sníž. přenesená",J96,0)</f>
        <v>0</v>
      </c>
      <c r="BI96" s="192">
        <f>IF(N96="nulová",J96,0)</f>
        <v>0</v>
      </c>
      <c r="BJ96" s="6" t="s">
        <v>21</v>
      </c>
      <c r="BK96" s="192">
        <f>ROUND(I96*H96,2)</f>
        <v>0</v>
      </c>
      <c r="BL96" s="6" t="s">
        <v>191</v>
      </c>
      <c r="BM96" s="6" t="s">
        <v>1258</v>
      </c>
    </row>
    <row r="97" spans="1:47" ht="34.5">
      <c r="A97" s="23"/>
      <c r="B97" s="24"/>
      <c r="C97" s="52"/>
      <c r="D97" s="196" t="s">
        <v>199</v>
      </c>
      <c r="E97" s="52"/>
      <c r="F97" s="197" t="s">
        <v>979</v>
      </c>
      <c r="G97" s="52"/>
      <c r="H97" s="52"/>
      <c r="I97" s="52"/>
      <c r="J97" s="52"/>
      <c r="K97" s="52"/>
      <c r="L97" s="50"/>
      <c r="M97" s="195"/>
      <c r="N97" s="25"/>
      <c r="O97" s="25"/>
      <c r="P97" s="25"/>
      <c r="Q97" s="25"/>
      <c r="R97" s="25"/>
      <c r="S97" s="25"/>
      <c r="T97" s="72"/>
      <c r="AT97" s="6" t="s">
        <v>199</v>
      </c>
      <c r="AU97" s="6" t="s">
        <v>21</v>
      </c>
    </row>
    <row r="98" spans="2:51" s="198" customFormat="1" ht="12.75">
      <c r="B98" s="199"/>
      <c r="C98" s="200"/>
      <c r="D98" s="196" t="s">
        <v>210</v>
      </c>
      <c r="E98" s="201"/>
      <c r="F98" s="202" t="s">
        <v>1181</v>
      </c>
      <c r="G98" s="200"/>
      <c r="H98" s="201"/>
      <c r="I98" s="200"/>
      <c r="J98" s="200"/>
      <c r="K98" s="200"/>
      <c r="L98" s="203"/>
      <c r="M98" s="204"/>
      <c r="N98" s="205"/>
      <c r="O98" s="205"/>
      <c r="P98" s="205"/>
      <c r="Q98" s="205"/>
      <c r="R98" s="205"/>
      <c r="S98" s="205"/>
      <c r="T98" s="206"/>
      <c r="AT98" s="207" t="s">
        <v>210</v>
      </c>
      <c r="AU98" s="207" t="s">
        <v>21</v>
      </c>
      <c r="AV98" s="198" t="s">
        <v>21</v>
      </c>
      <c r="AW98" s="198" t="s">
        <v>43</v>
      </c>
      <c r="AX98" s="198" t="s">
        <v>79</v>
      </c>
      <c r="AY98" s="207" t="s">
        <v>192</v>
      </c>
    </row>
    <row r="99" spans="2:51" s="208" customFormat="1" ht="12.75">
      <c r="B99" s="209"/>
      <c r="C99" s="210"/>
      <c r="D99" s="193" t="s">
        <v>210</v>
      </c>
      <c r="E99" s="211" t="s">
        <v>536</v>
      </c>
      <c r="F99" s="212" t="s">
        <v>1259</v>
      </c>
      <c r="G99" s="210"/>
      <c r="H99" s="213">
        <v>10274.4</v>
      </c>
      <c r="I99" s="210"/>
      <c r="J99" s="210"/>
      <c r="K99" s="210"/>
      <c r="L99" s="214"/>
      <c r="M99" s="215"/>
      <c r="N99" s="216"/>
      <c r="O99" s="216"/>
      <c r="P99" s="216"/>
      <c r="Q99" s="216"/>
      <c r="R99" s="216"/>
      <c r="S99" s="216"/>
      <c r="T99" s="217"/>
      <c r="AT99" s="218" t="s">
        <v>210</v>
      </c>
      <c r="AU99" s="218" t="s">
        <v>21</v>
      </c>
      <c r="AV99" s="208" t="s">
        <v>88</v>
      </c>
      <c r="AW99" s="208" t="s">
        <v>43</v>
      </c>
      <c r="AX99" s="208" t="s">
        <v>21</v>
      </c>
      <c r="AY99" s="218" t="s">
        <v>192</v>
      </c>
    </row>
    <row r="100" spans="2:65" s="23" customFormat="1" ht="22.5" customHeight="1">
      <c r="B100" s="24"/>
      <c r="C100" s="182" t="s">
        <v>191</v>
      </c>
      <c r="D100" s="182" t="s">
        <v>193</v>
      </c>
      <c r="E100" s="183" t="s">
        <v>952</v>
      </c>
      <c r="F100" s="184" t="s">
        <v>953</v>
      </c>
      <c r="G100" s="185" t="s">
        <v>556</v>
      </c>
      <c r="H100" s="186">
        <v>1027.44</v>
      </c>
      <c r="I100" s="187"/>
      <c r="J100" s="187">
        <f>ROUND(I100*H100,2)</f>
        <v>0</v>
      </c>
      <c r="K100" s="184" t="s">
        <v>197</v>
      </c>
      <c r="L100" s="50"/>
      <c r="M100" s="188"/>
      <c r="N100" s="189" t="s">
        <v>50</v>
      </c>
      <c r="O100" s="190">
        <v>0</v>
      </c>
      <c r="P100" s="190">
        <f>O100*H100</f>
        <v>0</v>
      </c>
      <c r="Q100" s="190">
        <v>0</v>
      </c>
      <c r="R100" s="190">
        <f>Q100*H100</f>
        <v>0</v>
      </c>
      <c r="S100" s="190">
        <v>0</v>
      </c>
      <c r="T100" s="191">
        <f>S100*H100</f>
        <v>0</v>
      </c>
      <c r="AR100" s="6" t="s">
        <v>191</v>
      </c>
      <c r="AT100" s="6" t="s">
        <v>193</v>
      </c>
      <c r="AU100" s="6" t="s">
        <v>21</v>
      </c>
      <c r="AY100" s="6" t="s">
        <v>192</v>
      </c>
      <c r="BE100" s="192">
        <f>IF(N100="základní",J100,0)</f>
        <v>0</v>
      </c>
      <c r="BF100" s="192">
        <f>IF(N100="snížená",J100,0)</f>
        <v>0</v>
      </c>
      <c r="BG100" s="192">
        <f>IF(N100="zákl. přenesená",J100,0)</f>
        <v>0</v>
      </c>
      <c r="BH100" s="192">
        <f>IF(N100="sníž. přenesená",J100,0)</f>
        <v>0</v>
      </c>
      <c r="BI100" s="192">
        <f>IF(N100="nulová",J100,0)</f>
        <v>0</v>
      </c>
      <c r="BJ100" s="6" t="s">
        <v>21</v>
      </c>
      <c r="BK100" s="192">
        <f>ROUND(I100*H100,2)</f>
        <v>0</v>
      </c>
      <c r="BL100" s="6" t="s">
        <v>191</v>
      </c>
      <c r="BM100" s="6" t="s">
        <v>1260</v>
      </c>
    </row>
    <row r="101" spans="1:47" ht="23.25">
      <c r="A101" s="23"/>
      <c r="B101" s="24"/>
      <c r="C101" s="52"/>
      <c r="D101" s="196" t="s">
        <v>199</v>
      </c>
      <c r="E101" s="52"/>
      <c r="F101" s="197" t="s">
        <v>955</v>
      </c>
      <c r="G101" s="52"/>
      <c r="H101" s="52"/>
      <c r="I101" s="52"/>
      <c r="J101" s="52"/>
      <c r="K101" s="52"/>
      <c r="L101" s="50"/>
      <c r="M101" s="195"/>
      <c r="N101" s="25"/>
      <c r="O101" s="25"/>
      <c r="P101" s="25"/>
      <c r="Q101" s="25"/>
      <c r="R101" s="25"/>
      <c r="S101" s="25"/>
      <c r="T101" s="72"/>
      <c r="AT101" s="6" t="s">
        <v>199</v>
      </c>
      <c r="AU101" s="6" t="s">
        <v>21</v>
      </c>
    </row>
    <row r="102" spans="2:51" s="198" customFormat="1" ht="12.75">
      <c r="B102" s="199"/>
      <c r="C102" s="200"/>
      <c r="D102" s="196" t="s">
        <v>210</v>
      </c>
      <c r="E102" s="201"/>
      <c r="F102" s="202" t="s">
        <v>1181</v>
      </c>
      <c r="G102" s="200"/>
      <c r="H102" s="201"/>
      <c r="I102" s="200"/>
      <c r="J102" s="200"/>
      <c r="K102" s="200"/>
      <c r="L102" s="203"/>
      <c r="M102" s="204"/>
      <c r="N102" s="205"/>
      <c r="O102" s="205"/>
      <c r="P102" s="205"/>
      <c r="Q102" s="205"/>
      <c r="R102" s="205"/>
      <c r="S102" s="205"/>
      <c r="T102" s="206"/>
      <c r="AT102" s="207" t="s">
        <v>210</v>
      </c>
      <c r="AU102" s="207" t="s">
        <v>21</v>
      </c>
      <c r="AV102" s="198" t="s">
        <v>21</v>
      </c>
      <c r="AW102" s="198" t="s">
        <v>43</v>
      </c>
      <c r="AX102" s="198" t="s">
        <v>79</v>
      </c>
      <c r="AY102" s="207" t="s">
        <v>192</v>
      </c>
    </row>
    <row r="103" spans="2:51" s="198" customFormat="1" ht="12.75">
      <c r="B103" s="199"/>
      <c r="C103" s="200"/>
      <c r="D103" s="196" t="s">
        <v>210</v>
      </c>
      <c r="E103" s="201"/>
      <c r="F103" s="202" t="s">
        <v>517</v>
      </c>
      <c r="G103" s="200"/>
      <c r="H103" s="201"/>
      <c r="I103" s="200"/>
      <c r="J103" s="200"/>
      <c r="K103" s="200"/>
      <c r="L103" s="203"/>
      <c r="M103" s="204"/>
      <c r="N103" s="205"/>
      <c r="O103" s="205"/>
      <c r="P103" s="205"/>
      <c r="Q103" s="205"/>
      <c r="R103" s="205"/>
      <c r="S103" s="205"/>
      <c r="T103" s="206"/>
      <c r="AT103" s="207" t="s">
        <v>210</v>
      </c>
      <c r="AU103" s="207" t="s">
        <v>21</v>
      </c>
      <c r="AV103" s="198" t="s">
        <v>21</v>
      </c>
      <c r="AW103" s="198" t="s">
        <v>43</v>
      </c>
      <c r="AX103" s="198" t="s">
        <v>79</v>
      </c>
      <c r="AY103" s="207" t="s">
        <v>192</v>
      </c>
    </row>
    <row r="104" spans="2:51" s="208" customFormat="1" ht="12.75">
      <c r="B104" s="209"/>
      <c r="C104" s="210"/>
      <c r="D104" s="196" t="s">
        <v>210</v>
      </c>
      <c r="E104" s="234"/>
      <c r="F104" s="235" t="s">
        <v>1256</v>
      </c>
      <c r="G104" s="210"/>
      <c r="H104" s="236">
        <v>1027.44</v>
      </c>
      <c r="I104" s="210"/>
      <c r="J104" s="210"/>
      <c r="K104" s="210"/>
      <c r="L104" s="214"/>
      <c r="M104" s="215"/>
      <c r="N104" s="216"/>
      <c r="O104" s="216"/>
      <c r="P104" s="216"/>
      <c r="Q104" s="216"/>
      <c r="R104" s="216"/>
      <c r="S104" s="216"/>
      <c r="T104" s="217"/>
      <c r="AT104" s="218" t="s">
        <v>210</v>
      </c>
      <c r="AU104" s="218" t="s">
        <v>21</v>
      </c>
      <c r="AV104" s="208" t="s">
        <v>88</v>
      </c>
      <c r="AW104" s="208" t="s">
        <v>43</v>
      </c>
      <c r="AX104" s="208" t="s">
        <v>79</v>
      </c>
      <c r="AY104" s="218" t="s">
        <v>192</v>
      </c>
    </row>
    <row r="105" spans="2:51" s="240" customFormat="1" ht="12.75">
      <c r="B105" s="241"/>
      <c r="C105" s="242"/>
      <c r="D105" s="193" t="s">
        <v>210</v>
      </c>
      <c r="E105" s="251"/>
      <c r="F105" s="252" t="s">
        <v>280</v>
      </c>
      <c r="G105" s="242"/>
      <c r="H105" s="253">
        <v>1027.44</v>
      </c>
      <c r="I105" s="242"/>
      <c r="J105" s="242"/>
      <c r="K105" s="242"/>
      <c r="L105" s="246"/>
      <c r="M105" s="247"/>
      <c r="N105" s="248"/>
      <c r="O105" s="248"/>
      <c r="P105" s="248"/>
      <c r="Q105" s="248"/>
      <c r="R105" s="248"/>
      <c r="S105" s="248"/>
      <c r="T105" s="249"/>
      <c r="AT105" s="250" t="s">
        <v>210</v>
      </c>
      <c r="AU105" s="250" t="s">
        <v>21</v>
      </c>
      <c r="AV105" s="240" t="s">
        <v>191</v>
      </c>
      <c r="AW105" s="240" t="s">
        <v>43</v>
      </c>
      <c r="AX105" s="240" t="s">
        <v>21</v>
      </c>
      <c r="AY105" s="250" t="s">
        <v>192</v>
      </c>
    </row>
    <row r="106" spans="2:65" s="23" customFormat="1" ht="22.5" customHeight="1">
      <c r="B106" s="24"/>
      <c r="C106" s="182" t="s">
        <v>217</v>
      </c>
      <c r="D106" s="182" t="s">
        <v>193</v>
      </c>
      <c r="E106" s="183" t="s">
        <v>956</v>
      </c>
      <c r="F106" s="184" t="s">
        <v>957</v>
      </c>
      <c r="G106" s="185" t="s">
        <v>556</v>
      </c>
      <c r="H106" s="186">
        <v>1027.44</v>
      </c>
      <c r="I106" s="187"/>
      <c r="J106" s="187">
        <f>ROUND(I106*H106,2)</f>
        <v>0</v>
      </c>
      <c r="K106" s="184" t="s">
        <v>197</v>
      </c>
      <c r="L106" s="50"/>
      <c r="M106" s="188"/>
      <c r="N106" s="189" t="s">
        <v>50</v>
      </c>
      <c r="O106" s="190">
        <v>0</v>
      </c>
      <c r="P106" s="190">
        <f>O106*H106</f>
        <v>0</v>
      </c>
      <c r="Q106" s="190">
        <v>0</v>
      </c>
      <c r="R106" s="190">
        <f>Q106*H106</f>
        <v>0</v>
      </c>
      <c r="S106" s="190">
        <v>0</v>
      </c>
      <c r="T106" s="191">
        <f>S106*H106</f>
        <v>0</v>
      </c>
      <c r="AR106" s="6" t="s">
        <v>191</v>
      </c>
      <c r="AT106" s="6" t="s">
        <v>193</v>
      </c>
      <c r="AU106" s="6" t="s">
        <v>21</v>
      </c>
      <c r="AY106" s="6" t="s">
        <v>192</v>
      </c>
      <c r="BE106" s="192">
        <f>IF(N106="základní",J106,0)</f>
        <v>0</v>
      </c>
      <c r="BF106" s="192">
        <f>IF(N106="snížená",J106,0)</f>
        <v>0</v>
      </c>
      <c r="BG106" s="192">
        <f>IF(N106="zákl. přenesená",J106,0)</f>
        <v>0</v>
      </c>
      <c r="BH106" s="192">
        <f>IF(N106="sníž. přenesená",J106,0)</f>
        <v>0</v>
      </c>
      <c r="BI106" s="192">
        <f>IF(N106="nulová",J106,0)</f>
        <v>0</v>
      </c>
      <c r="BJ106" s="6" t="s">
        <v>21</v>
      </c>
      <c r="BK106" s="192">
        <f>ROUND(I106*H106,2)</f>
        <v>0</v>
      </c>
      <c r="BL106" s="6" t="s">
        <v>191</v>
      </c>
      <c r="BM106" s="6" t="s">
        <v>1261</v>
      </c>
    </row>
    <row r="107" spans="1:47" ht="34.5">
      <c r="A107" s="23"/>
      <c r="B107" s="24"/>
      <c r="C107" s="52"/>
      <c r="D107" s="196" t="s">
        <v>199</v>
      </c>
      <c r="E107" s="52"/>
      <c r="F107" s="197" t="s">
        <v>959</v>
      </c>
      <c r="G107" s="52"/>
      <c r="H107" s="52"/>
      <c r="I107" s="52"/>
      <c r="J107" s="52"/>
      <c r="K107" s="52"/>
      <c r="L107" s="50"/>
      <c r="M107" s="195"/>
      <c r="N107" s="25"/>
      <c r="O107" s="25"/>
      <c r="P107" s="25"/>
      <c r="Q107" s="25"/>
      <c r="R107" s="25"/>
      <c r="S107" s="25"/>
      <c r="T107" s="72"/>
      <c r="AT107" s="6" t="s">
        <v>199</v>
      </c>
      <c r="AU107" s="6" t="s">
        <v>21</v>
      </c>
    </row>
    <row r="108" spans="2:51" s="198" customFormat="1" ht="12.75">
      <c r="B108" s="199"/>
      <c r="C108" s="200"/>
      <c r="D108" s="196" t="s">
        <v>210</v>
      </c>
      <c r="E108" s="201"/>
      <c r="F108" s="202" t="s">
        <v>1181</v>
      </c>
      <c r="G108" s="200"/>
      <c r="H108" s="201"/>
      <c r="I108" s="200"/>
      <c r="J108" s="200"/>
      <c r="K108" s="200"/>
      <c r="L108" s="203"/>
      <c r="M108" s="204"/>
      <c r="N108" s="205"/>
      <c r="O108" s="205"/>
      <c r="P108" s="205"/>
      <c r="Q108" s="205"/>
      <c r="R108" s="205"/>
      <c r="S108" s="205"/>
      <c r="T108" s="206"/>
      <c r="AT108" s="207" t="s">
        <v>210</v>
      </c>
      <c r="AU108" s="207" t="s">
        <v>21</v>
      </c>
      <c r="AV108" s="198" t="s">
        <v>21</v>
      </c>
      <c r="AW108" s="198" t="s">
        <v>43</v>
      </c>
      <c r="AX108" s="198" t="s">
        <v>79</v>
      </c>
      <c r="AY108" s="207" t="s">
        <v>192</v>
      </c>
    </row>
    <row r="109" spans="2:51" s="198" customFormat="1" ht="12.75">
      <c r="B109" s="199"/>
      <c r="C109" s="200"/>
      <c r="D109" s="196" t="s">
        <v>210</v>
      </c>
      <c r="E109" s="201"/>
      <c r="F109" s="202" t="s">
        <v>517</v>
      </c>
      <c r="G109" s="200"/>
      <c r="H109" s="201"/>
      <c r="I109" s="200"/>
      <c r="J109" s="200"/>
      <c r="K109" s="200"/>
      <c r="L109" s="203"/>
      <c r="M109" s="204"/>
      <c r="N109" s="205"/>
      <c r="O109" s="205"/>
      <c r="P109" s="205"/>
      <c r="Q109" s="205"/>
      <c r="R109" s="205"/>
      <c r="S109" s="205"/>
      <c r="T109" s="206"/>
      <c r="AT109" s="207" t="s">
        <v>210</v>
      </c>
      <c r="AU109" s="207" t="s">
        <v>21</v>
      </c>
      <c r="AV109" s="198" t="s">
        <v>21</v>
      </c>
      <c r="AW109" s="198" t="s">
        <v>43</v>
      </c>
      <c r="AX109" s="198" t="s">
        <v>79</v>
      </c>
      <c r="AY109" s="207" t="s">
        <v>192</v>
      </c>
    </row>
    <row r="110" spans="2:51" s="208" customFormat="1" ht="12.75">
      <c r="B110" s="209"/>
      <c r="C110" s="210"/>
      <c r="D110" s="196" t="s">
        <v>210</v>
      </c>
      <c r="E110" s="234"/>
      <c r="F110" s="235" t="s">
        <v>1256</v>
      </c>
      <c r="G110" s="210"/>
      <c r="H110" s="236">
        <v>1027.44</v>
      </c>
      <c r="I110" s="210"/>
      <c r="J110" s="210"/>
      <c r="K110" s="210"/>
      <c r="L110" s="214"/>
      <c r="M110" s="215"/>
      <c r="N110" s="216"/>
      <c r="O110" s="216"/>
      <c r="P110" s="216"/>
      <c r="Q110" s="216"/>
      <c r="R110" s="216"/>
      <c r="S110" s="216"/>
      <c r="T110" s="217"/>
      <c r="AT110" s="218" t="s">
        <v>210</v>
      </c>
      <c r="AU110" s="218" t="s">
        <v>21</v>
      </c>
      <c r="AV110" s="208" t="s">
        <v>88</v>
      </c>
      <c r="AW110" s="208" t="s">
        <v>43</v>
      </c>
      <c r="AX110" s="208" t="s">
        <v>79</v>
      </c>
      <c r="AY110" s="218" t="s">
        <v>192</v>
      </c>
    </row>
    <row r="111" spans="2:51" s="240" customFormat="1" ht="12.75">
      <c r="B111" s="241"/>
      <c r="C111" s="242"/>
      <c r="D111" s="193" t="s">
        <v>210</v>
      </c>
      <c r="E111" s="251"/>
      <c r="F111" s="252" t="s">
        <v>280</v>
      </c>
      <c r="G111" s="242"/>
      <c r="H111" s="253">
        <v>1027.44</v>
      </c>
      <c r="I111" s="242"/>
      <c r="J111" s="242"/>
      <c r="K111" s="242"/>
      <c r="L111" s="246"/>
      <c r="M111" s="247"/>
      <c r="N111" s="248"/>
      <c r="O111" s="248"/>
      <c r="P111" s="248"/>
      <c r="Q111" s="248"/>
      <c r="R111" s="248"/>
      <c r="S111" s="248"/>
      <c r="T111" s="249"/>
      <c r="AT111" s="250" t="s">
        <v>210</v>
      </c>
      <c r="AU111" s="250" t="s">
        <v>21</v>
      </c>
      <c r="AV111" s="240" t="s">
        <v>191</v>
      </c>
      <c r="AW111" s="240" t="s">
        <v>43</v>
      </c>
      <c r="AX111" s="240" t="s">
        <v>21</v>
      </c>
      <c r="AY111" s="250" t="s">
        <v>192</v>
      </c>
    </row>
    <row r="112" spans="2:65" s="23" customFormat="1" ht="22.5" customHeight="1">
      <c r="B112" s="24"/>
      <c r="C112" s="182" t="s">
        <v>223</v>
      </c>
      <c r="D112" s="182" t="s">
        <v>193</v>
      </c>
      <c r="E112" s="183" t="s">
        <v>560</v>
      </c>
      <c r="F112" s="184" t="s">
        <v>561</v>
      </c>
      <c r="G112" s="185" t="s">
        <v>545</v>
      </c>
      <c r="H112" s="186">
        <v>1027.44</v>
      </c>
      <c r="I112" s="187"/>
      <c r="J112" s="187">
        <f>ROUND(I112*H112,2)</f>
        <v>0</v>
      </c>
      <c r="K112" s="184" t="s">
        <v>197</v>
      </c>
      <c r="L112" s="50"/>
      <c r="M112" s="188"/>
      <c r="N112" s="189" t="s">
        <v>50</v>
      </c>
      <c r="O112" s="190">
        <v>0.009000000000000001</v>
      </c>
      <c r="P112" s="190">
        <f>O112*H112</f>
        <v>9.246960000000001</v>
      </c>
      <c r="Q112" s="190">
        <v>0</v>
      </c>
      <c r="R112" s="190">
        <f>Q112*H112</f>
        <v>0</v>
      </c>
      <c r="S112" s="190">
        <v>0</v>
      </c>
      <c r="T112" s="191">
        <f>S112*H112</f>
        <v>0</v>
      </c>
      <c r="AR112" s="6" t="s">
        <v>191</v>
      </c>
      <c r="AT112" s="6" t="s">
        <v>193</v>
      </c>
      <c r="AU112" s="6" t="s">
        <v>21</v>
      </c>
      <c r="AY112" s="6" t="s">
        <v>192</v>
      </c>
      <c r="BE112" s="192">
        <f>IF(N112="základní",J112,0)</f>
        <v>0</v>
      </c>
      <c r="BF112" s="192">
        <f>IF(N112="snížená",J112,0)</f>
        <v>0</v>
      </c>
      <c r="BG112" s="192">
        <f>IF(N112="zákl. přenesená",J112,0)</f>
        <v>0</v>
      </c>
      <c r="BH112" s="192">
        <f>IF(N112="sníž. přenesená",J112,0)</f>
        <v>0</v>
      </c>
      <c r="BI112" s="192">
        <f>IF(N112="nulová",J112,0)</f>
        <v>0</v>
      </c>
      <c r="BJ112" s="6" t="s">
        <v>21</v>
      </c>
      <c r="BK112" s="192">
        <f>ROUND(I112*H112,2)</f>
        <v>0</v>
      </c>
      <c r="BL112" s="6" t="s">
        <v>191</v>
      </c>
      <c r="BM112" s="6" t="s">
        <v>1262</v>
      </c>
    </row>
    <row r="113" spans="1:47" ht="12.75">
      <c r="A113" s="23"/>
      <c r="B113" s="24"/>
      <c r="C113" s="52"/>
      <c r="D113" s="196" t="s">
        <v>199</v>
      </c>
      <c r="E113" s="52"/>
      <c r="F113" s="197" t="s">
        <v>561</v>
      </c>
      <c r="G113" s="52"/>
      <c r="H113" s="52"/>
      <c r="I113" s="52"/>
      <c r="J113" s="52"/>
      <c r="K113" s="52"/>
      <c r="L113" s="50"/>
      <c r="M113" s="195"/>
      <c r="N113" s="25"/>
      <c r="O113" s="25"/>
      <c r="P113" s="25"/>
      <c r="Q113" s="25"/>
      <c r="R113" s="25"/>
      <c r="S113" s="25"/>
      <c r="T113" s="72"/>
      <c r="AT113" s="6" t="s">
        <v>199</v>
      </c>
      <c r="AU113" s="6" t="s">
        <v>21</v>
      </c>
    </row>
    <row r="114" spans="2:51" s="198" customFormat="1" ht="12.75">
      <c r="B114" s="199"/>
      <c r="C114" s="200"/>
      <c r="D114" s="196" t="s">
        <v>210</v>
      </c>
      <c r="E114" s="201"/>
      <c r="F114" s="202" t="s">
        <v>1181</v>
      </c>
      <c r="G114" s="200"/>
      <c r="H114" s="201"/>
      <c r="I114" s="200"/>
      <c r="J114" s="200"/>
      <c r="K114" s="200"/>
      <c r="L114" s="203"/>
      <c r="M114" s="204"/>
      <c r="N114" s="205"/>
      <c r="O114" s="205"/>
      <c r="P114" s="205"/>
      <c r="Q114" s="205"/>
      <c r="R114" s="205"/>
      <c r="S114" s="205"/>
      <c r="T114" s="206"/>
      <c r="AT114" s="207" t="s">
        <v>210</v>
      </c>
      <c r="AU114" s="207" t="s">
        <v>21</v>
      </c>
      <c r="AV114" s="198" t="s">
        <v>21</v>
      </c>
      <c r="AW114" s="198" t="s">
        <v>43</v>
      </c>
      <c r="AX114" s="198" t="s">
        <v>79</v>
      </c>
      <c r="AY114" s="207" t="s">
        <v>192</v>
      </c>
    </row>
    <row r="115" spans="2:51" s="208" customFormat="1" ht="12.75">
      <c r="B115" s="209"/>
      <c r="C115" s="210"/>
      <c r="D115" s="193" t="s">
        <v>210</v>
      </c>
      <c r="E115" s="211"/>
      <c r="F115" s="212" t="s">
        <v>1263</v>
      </c>
      <c r="G115" s="210"/>
      <c r="H115" s="213">
        <v>1027.44</v>
      </c>
      <c r="I115" s="210"/>
      <c r="J115" s="210"/>
      <c r="K115" s="210"/>
      <c r="L115" s="214"/>
      <c r="M115" s="215"/>
      <c r="N115" s="216"/>
      <c r="O115" s="216"/>
      <c r="P115" s="216"/>
      <c r="Q115" s="216"/>
      <c r="R115" s="216"/>
      <c r="S115" s="216"/>
      <c r="T115" s="217"/>
      <c r="AT115" s="218" t="s">
        <v>210</v>
      </c>
      <c r="AU115" s="218" t="s">
        <v>21</v>
      </c>
      <c r="AV115" s="208" t="s">
        <v>88</v>
      </c>
      <c r="AW115" s="208" t="s">
        <v>43</v>
      </c>
      <c r="AX115" s="208" t="s">
        <v>21</v>
      </c>
      <c r="AY115" s="218" t="s">
        <v>192</v>
      </c>
    </row>
    <row r="116" spans="2:65" s="23" customFormat="1" ht="22.5" customHeight="1">
      <c r="B116" s="24"/>
      <c r="C116" s="182" t="s">
        <v>229</v>
      </c>
      <c r="D116" s="182" t="s">
        <v>193</v>
      </c>
      <c r="E116" s="183" t="s">
        <v>564</v>
      </c>
      <c r="F116" s="184" t="s">
        <v>565</v>
      </c>
      <c r="G116" s="185" t="s">
        <v>480</v>
      </c>
      <c r="H116" s="186">
        <v>1952.136</v>
      </c>
      <c r="I116" s="187"/>
      <c r="J116" s="187">
        <f>ROUND(I116*H116,2)</f>
        <v>0</v>
      </c>
      <c r="K116" s="184" t="s">
        <v>197</v>
      </c>
      <c r="L116" s="50"/>
      <c r="M116" s="188"/>
      <c r="N116" s="189" t="s">
        <v>50</v>
      </c>
      <c r="O116" s="190">
        <v>0</v>
      </c>
      <c r="P116" s="190">
        <f>O116*H116</f>
        <v>0</v>
      </c>
      <c r="Q116" s="190">
        <v>0</v>
      </c>
      <c r="R116" s="190">
        <f>Q116*H116</f>
        <v>0</v>
      </c>
      <c r="S116" s="190">
        <v>0</v>
      </c>
      <c r="T116" s="191">
        <f>S116*H116</f>
        <v>0</v>
      </c>
      <c r="AR116" s="6" t="s">
        <v>191</v>
      </c>
      <c r="AT116" s="6" t="s">
        <v>193</v>
      </c>
      <c r="AU116" s="6" t="s">
        <v>21</v>
      </c>
      <c r="AY116" s="6" t="s">
        <v>192</v>
      </c>
      <c r="BE116" s="192">
        <f>IF(N116="základní",J116,0)</f>
        <v>0</v>
      </c>
      <c r="BF116" s="192">
        <f>IF(N116="snížená",J116,0)</f>
        <v>0</v>
      </c>
      <c r="BG116" s="192">
        <f>IF(N116="zákl. přenesená",J116,0)</f>
        <v>0</v>
      </c>
      <c r="BH116" s="192">
        <f>IF(N116="sníž. přenesená",J116,0)</f>
        <v>0</v>
      </c>
      <c r="BI116" s="192">
        <f>IF(N116="nulová",J116,0)</f>
        <v>0</v>
      </c>
      <c r="BJ116" s="6" t="s">
        <v>21</v>
      </c>
      <c r="BK116" s="192">
        <f>ROUND(I116*H116,2)</f>
        <v>0</v>
      </c>
      <c r="BL116" s="6" t="s">
        <v>191</v>
      </c>
      <c r="BM116" s="6" t="s">
        <v>1264</v>
      </c>
    </row>
    <row r="117" spans="1:47" ht="12.75">
      <c r="A117" s="23"/>
      <c r="B117" s="24"/>
      <c r="C117" s="52"/>
      <c r="D117" s="196" t="s">
        <v>199</v>
      </c>
      <c r="E117" s="52"/>
      <c r="F117" s="197" t="s">
        <v>567</v>
      </c>
      <c r="G117" s="52"/>
      <c r="H117" s="52"/>
      <c r="I117" s="52"/>
      <c r="J117" s="52"/>
      <c r="K117" s="52"/>
      <c r="L117" s="50"/>
      <c r="M117" s="195"/>
      <c r="N117" s="25"/>
      <c r="O117" s="25"/>
      <c r="P117" s="25"/>
      <c r="Q117" s="25"/>
      <c r="R117" s="25"/>
      <c r="S117" s="25"/>
      <c r="T117" s="72"/>
      <c r="AT117" s="6" t="s">
        <v>199</v>
      </c>
      <c r="AU117" s="6" t="s">
        <v>21</v>
      </c>
    </row>
    <row r="118" spans="2:51" s="208" customFormat="1" ht="12.75">
      <c r="B118" s="209"/>
      <c r="C118" s="210"/>
      <c r="D118" s="193" t="s">
        <v>210</v>
      </c>
      <c r="E118" s="211" t="s">
        <v>212</v>
      </c>
      <c r="F118" s="212" t="s">
        <v>1265</v>
      </c>
      <c r="G118" s="210"/>
      <c r="H118" s="213">
        <v>1952.136</v>
      </c>
      <c r="I118" s="210"/>
      <c r="J118" s="210"/>
      <c r="K118" s="210"/>
      <c r="L118" s="214"/>
      <c r="M118" s="215"/>
      <c r="N118" s="216"/>
      <c r="O118" s="216"/>
      <c r="P118" s="216"/>
      <c r="Q118" s="216"/>
      <c r="R118" s="216"/>
      <c r="S118" s="216"/>
      <c r="T118" s="217"/>
      <c r="AT118" s="218" t="s">
        <v>210</v>
      </c>
      <c r="AU118" s="218" t="s">
        <v>21</v>
      </c>
      <c r="AV118" s="208" t="s">
        <v>88</v>
      </c>
      <c r="AW118" s="208" t="s">
        <v>43</v>
      </c>
      <c r="AX118" s="208" t="s">
        <v>21</v>
      </c>
      <c r="AY118" s="218" t="s">
        <v>192</v>
      </c>
    </row>
    <row r="119" spans="2:65" s="23" customFormat="1" ht="22.5" customHeight="1">
      <c r="B119" s="24"/>
      <c r="C119" s="182" t="s">
        <v>323</v>
      </c>
      <c r="D119" s="182" t="s">
        <v>193</v>
      </c>
      <c r="E119" s="183" t="s">
        <v>570</v>
      </c>
      <c r="F119" s="184" t="s">
        <v>571</v>
      </c>
      <c r="G119" s="185" t="s">
        <v>514</v>
      </c>
      <c r="H119" s="186">
        <v>3210.75</v>
      </c>
      <c r="I119" s="187"/>
      <c r="J119" s="187">
        <f>ROUND(I119*H119,2)</f>
        <v>0</v>
      </c>
      <c r="K119" s="184" t="s">
        <v>197</v>
      </c>
      <c r="L119" s="50"/>
      <c r="M119" s="188"/>
      <c r="N119" s="189" t="s">
        <v>50</v>
      </c>
      <c r="O119" s="190">
        <v>0</v>
      </c>
      <c r="P119" s="190">
        <f>O119*H119</f>
        <v>0</v>
      </c>
      <c r="Q119" s="190">
        <v>0</v>
      </c>
      <c r="R119" s="190">
        <f>Q119*H119</f>
        <v>0</v>
      </c>
      <c r="S119" s="190">
        <v>0</v>
      </c>
      <c r="T119" s="191">
        <f>S119*H119</f>
        <v>0</v>
      </c>
      <c r="AR119" s="6" t="s">
        <v>191</v>
      </c>
      <c r="AT119" s="6" t="s">
        <v>193</v>
      </c>
      <c r="AU119" s="6" t="s">
        <v>21</v>
      </c>
      <c r="AY119" s="6" t="s">
        <v>192</v>
      </c>
      <c r="BE119" s="192">
        <f>IF(N119="základní",J119,0)</f>
        <v>0</v>
      </c>
      <c r="BF119" s="192">
        <f>IF(N119="snížená",J119,0)</f>
        <v>0</v>
      </c>
      <c r="BG119" s="192">
        <f>IF(N119="zákl. přenesená",J119,0)</f>
        <v>0</v>
      </c>
      <c r="BH119" s="192">
        <f>IF(N119="sníž. přenesená",J119,0)</f>
        <v>0</v>
      </c>
      <c r="BI119" s="192">
        <f>IF(N119="nulová",J119,0)</f>
        <v>0</v>
      </c>
      <c r="BJ119" s="6" t="s">
        <v>21</v>
      </c>
      <c r="BK119" s="192">
        <f>ROUND(I119*H119,2)</f>
        <v>0</v>
      </c>
      <c r="BL119" s="6" t="s">
        <v>191</v>
      </c>
      <c r="BM119" s="6" t="s">
        <v>1266</v>
      </c>
    </row>
    <row r="120" spans="1:47" ht="12.75">
      <c r="A120" s="23"/>
      <c r="B120" s="24"/>
      <c r="C120" s="52"/>
      <c r="D120" s="196" t="s">
        <v>199</v>
      </c>
      <c r="E120" s="52"/>
      <c r="F120" s="197" t="s">
        <v>573</v>
      </c>
      <c r="G120" s="52"/>
      <c r="H120" s="52"/>
      <c r="I120" s="52"/>
      <c r="J120" s="52"/>
      <c r="K120" s="52"/>
      <c r="L120" s="50"/>
      <c r="M120" s="195"/>
      <c r="N120" s="25"/>
      <c r="O120" s="25"/>
      <c r="P120" s="25"/>
      <c r="Q120" s="25"/>
      <c r="R120" s="25"/>
      <c r="S120" s="25"/>
      <c r="T120" s="72"/>
      <c r="AT120" s="6" t="s">
        <v>199</v>
      </c>
      <c r="AU120" s="6" t="s">
        <v>21</v>
      </c>
    </row>
    <row r="121" spans="2:51" s="198" customFormat="1" ht="12.75">
      <c r="B121" s="199"/>
      <c r="C121" s="200"/>
      <c r="D121" s="196" t="s">
        <v>210</v>
      </c>
      <c r="E121" s="201"/>
      <c r="F121" s="202" t="s">
        <v>1181</v>
      </c>
      <c r="G121" s="200"/>
      <c r="H121" s="201"/>
      <c r="I121" s="200"/>
      <c r="J121" s="200"/>
      <c r="K121" s="200"/>
      <c r="L121" s="203"/>
      <c r="M121" s="204"/>
      <c r="N121" s="205"/>
      <c r="O121" s="205"/>
      <c r="P121" s="205"/>
      <c r="Q121" s="205"/>
      <c r="R121" s="205"/>
      <c r="S121" s="205"/>
      <c r="T121" s="206"/>
      <c r="AT121" s="207" t="s">
        <v>210</v>
      </c>
      <c r="AU121" s="207" t="s">
        <v>21</v>
      </c>
      <c r="AV121" s="198" t="s">
        <v>21</v>
      </c>
      <c r="AW121" s="198" t="s">
        <v>43</v>
      </c>
      <c r="AX121" s="198" t="s">
        <v>79</v>
      </c>
      <c r="AY121" s="207" t="s">
        <v>192</v>
      </c>
    </row>
    <row r="122" spans="2:51" s="198" customFormat="1" ht="12.75">
      <c r="B122" s="199"/>
      <c r="C122" s="200"/>
      <c r="D122" s="196" t="s">
        <v>210</v>
      </c>
      <c r="E122" s="201"/>
      <c r="F122" s="202" t="s">
        <v>517</v>
      </c>
      <c r="G122" s="200"/>
      <c r="H122" s="201"/>
      <c r="I122" s="200"/>
      <c r="J122" s="200"/>
      <c r="K122" s="200"/>
      <c r="L122" s="203"/>
      <c r="M122" s="204"/>
      <c r="N122" s="205"/>
      <c r="O122" s="205"/>
      <c r="P122" s="205"/>
      <c r="Q122" s="205"/>
      <c r="R122" s="205"/>
      <c r="S122" s="205"/>
      <c r="T122" s="206"/>
      <c r="AT122" s="207" t="s">
        <v>210</v>
      </c>
      <c r="AU122" s="207" t="s">
        <v>21</v>
      </c>
      <c r="AV122" s="198" t="s">
        <v>21</v>
      </c>
      <c r="AW122" s="198" t="s">
        <v>43</v>
      </c>
      <c r="AX122" s="198" t="s">
        <v>79</v>
      </c>
      <c r="AY122" s="207" t="s">
        <v>192</v>
      </c>
    </row>
    <row r="123" spans="2:51" s="208" customFormat="1" ht="12.75">
      <c r="B123" s="209"/>
      <c r="C123" s="210"/>
      <c r="D123" s="196" t="s">
        <v>210</v>
      </c>
      <c r="E123" s="234" t="s">
        <v>682</v>
      </c>
      <c r="F123" s="235" t="s">
        <v>1182</v>
      </c>
      <c r="G123" s="210"/>
      <c r="H123" s="236">
        <v>3210.75</v>
      </c>
      <c r="I123" s="210"/>
      <c r="J123" s="210"/>
      <c r="K123" s="210"/>
      <c r="L123" s="214"/>
      <c r="M123" s="215"/>
      <c r="N123" s="216"/>
      <c r="O123" s="216"/>
      <c r="P123" s="216"/>
      <c r="Q123" s="216"/>
      <c r="R123" s="216"/>
      <c r="S123" s="216"/>
      <c r="T123" s="217"/>
      <c r="AT123" s="218" t="s">
        <v>210</v>
      </c>
      <c r="AU123" s="218" t="s">
        <v>21</v>
      </c>
      <c r="AV123" s="208" t="s">
        <v>88</v>
      </c>
      <c r="AW123" s="208" t="s">
        <v>43</v>
      </c>
      <c r="AX123" s="208" t="s">
        <v>79</v>
      </c>
      <c r="AY123" s="218" t="s">
        <v>192</v>
      </c>
    </row>
    <row r="124" spans="2:51" s="240" customFormat="1" ht="12.75">
      <c r="B124" s="241"/>
      <c r="C124" s="242"/>
      <c r="D124" s="193" t="s">
        <v>210</v>
      </c>
      <c r="E124" s="251"/>
      <c r="F124" s="252" t="s">
        <v>280</v>
      </c>
      <c r="G124" s="242"/>
      <c r="H124" s="253">
        <v>3210.75</v>
      </c>
      <c r="I124" s="242"/>
      <c r="J124" s="242"/>
      <c r="K124" s="242"/>
      <c r="L124" s="246"/>
      <c r="M124" s="247"/>
      <c r="N124" s="248"/>
      <c r="O124" s="248"/>
      <c r="P124" s="248"/>
      <c r="Q124" s="248"/>
      <c r="R124" s="248"/>
      <c r="S124" s="248"/>
      <c r="T124" s="249"/>
      <c r="AT124" s="250" t="s">
        <v>210</v>
      </c>
      <c r="AU124" s="250" t="s">
        <v>21</v>
      </c>
      <c r="AV124" s="240" t="s">
        <v>191</v>
      </c>
      <c r="AW124" s="240" t="s">
        <v>43</v>
      </c>
      <c r="AX124" s="240" t="s">
        <v>21</v>
      </c>
      <c r="AY124" s="250" t="s">
        <v>192</v>
      </c>
    </row>
    <row r="125" spans="2:65" s="23" customFormat="1" ht="22.5" customHeight="1">
      <c r="B125" s="24"/>
      <c r="C125" s="182" t="s">
        <v>329</v>
      </c>
      <c r="D125" s="182" t="s">
        <v>193</v>
      </c>
      <c r="E125" s="183" t="s">
        <v>967</v>
      </c>
      <c r="F125" s="184" t="s">
        <v>968</v>
      </c>
      <c r="G125" s="185" t="s">
        <v>480</v>
      </c>
      <c r="H125" s="186">
        <v>1830.128</v>
      </c>
      <c r="I125" s="187"/>
      <c r="J125" s="187">
        <f>ROUND(I125*H125,2)</f>
        <v>0</v>
      </c>
      <c r="K125" s="184"/>
      <c r="L125" s="50"/>
      <c r="M125" s="188"/>
      <c r="N125" s="189" t="s">
        <v>50</v>
      </c>
      <c r="O125" s="190">
        <v>0</v>
      </c>
      <c r="P125" s="190">
        <f>O125*H125</f>
        <v>0</v>
      </c>
      <c r="Q125" s="190">
        <v>0</v>
      </c>
      <c r="R125" s="190">
        <f>Q125*H125</f>
        <v>0</v>
      </c>
      <c r="S125" s="190">
        <v>0</v>
      </c>
      <c r="T125" s="191">
        <f>S125*H125</f>
        <v>0</v>
      </c>
      <c r="AR125" s="6" t="s">
        <v>191</v>
      </c>
      <c r="AT125" s="6" t="s">
        <v>193</v>
      </c>
      <c r="AU125" s="6" t="s">
        <v>21</v>
      </c>
      <c r="AY125" s="6" t="s">
        <v>192</v>
      </c>
      <c r="BE125" s="192">
        <f>IF(N125="základní",J125,0)</f>
        <v>0</v>
      </c>
      <c r="BF125" s="192">
        <f>IF(N125="snížená",J125,0)</f>
        <v>0</v>
      </c>
      <c r="BG125" s="192">
        <f>IF(N125="zákl. přenesená",J125,0)</f>
        <v>0</v>
      </c>
      <c r="BH125" s="192">
        <f>IF(N125="sníž. přenesená",J125,0)</f>
        <v>0</v>
      </c>
      <c r="BI125" s="192">
        <f>IF(N125="nulová",J125,0)</f>
        <v>0</v>
      </c>
      <c r="BJ125" s="6" t="s">
        <v>21</v>
      </c>
      <c r="BK125" s="192">
        <f>ROUND(I125*H125,2)</f>
        <v>0</v>
      </c>
      <c r="BL125" s="6" t="s">
        <v>191</v>
      </c>
      <c r="BM125" s="6" t="s">
        <v>1267</v>
      </c>
    </row>
    <row r="126" spans="1:47" ht="12.75">
      <c r="A126" s="23"/>
      <c r="B126" s="24"/>
      <c r="C126" s="52"/>
      <c r="D126" s="196" t="s">
        <v>199</v>
      </c>
      <c r="E126" s="52"/>
      <c r="F126" s="197" t="s">
        <v>968</v>
      </c>
      <c r="G126" s="52"/>
      <c r="H126" s="52"/>
      <c r="I126" s="52"/>
      <c r="J126" s="52"/>
      <c r="K126" s="52"/>
      <c r="L126" s="50"/>
      <c r="M126" s="195"/>
      <c r="N126" s="25"/>
      <c r="O126" s="25"/>
      <c r="P126" s="25"/>
      <c r="Q126" s="25"/>
      <c r="R126" s="25"/>
      <c r="S126" s="25"/>
      <c r="T126" s="72"/>
      <c r="AT126" s="6" t="s">
        <v>199</v>
      </c>
      <c r="AU126" s="6" t="s">
        <v>21</v>
      </c>
    </row>
    <row r="127" spans="2:51" s="198" customFormat="1" ht="12.75">
      <c r="B127" s="199"/>
      <c r="C127" s="200"/>
      <c r="D127" s="196" t="s">
        <v>210</v>
      </c>
      <c r="E127" s="201"/>
      <c r="F127" s="202" t="s">
        <v>1181</v>
      </c>
      <c r="G127" s="200"/>
      <c r="H127" s="201"/>
      <c r="I127" s="200"/>
      <c r="J127" s="200"/>
      <c r="K127" s="200"/>
      <c r="L127" s="203"/>
      <c r="M127" s="204"/>
      <c r="N127" s="205"/>
      <c r="O127" s="205"/>
      <c r="P127" s="205"/>
      <c r="Q127" s="205"/>
      <c r="R127" s="205"/>
      <c r="S127" s="205"/>
      <c r="T127" s="206"/>
      <c r="AT127" s="207" t="s">
        <v>210</v>
      </c>
      <c r="AU127" s="207" t="s">
        <v>21</v>
      </c>
      <c r="AV127" s="198" t="s">
        <v>21</v>
      </c>
      <c r="AW127" s="198" t="s">
        <v>43</v>
      </c>
      <c r="AX127" s="198" t="s">
        <v>79</v>
      </c>
      <c r="AY127" s="207" t="s">
        <v>192</v>
      </c>
    </row>
    <row r="128" spans="2:51" s="208" customFormat="1" ht="12.75">
      <c r="B128" s="209"/>
      <c r="C128" s="210"/>
      <c r="D128" s="193" t="s">
        <v>210</v>
      </c>
      <c r="E128" s="211" t="s">
        <v>222</v>
      </c>
      <c r="F128" s="212" t="s">
        <v>1268</v>
      </c>
      <c r="G128" s="210"/>
      <c r="H128" s="213">
        <v>1830.128</v>
      </c>
      <c r="I128" s="210"/>
      <c r="J128" s="210"/>
      <c r="K128" s="210"/>
      <c r="L128" s="214"/>
      <c r="M128" s="215"/>
      <c r="N128" s="216"/>
      <c r="O128" s="216"/>
      <c r="P128" s="216"/>
      <c r="Q128" s="216"/>
      <c r="R128" s="216"/>
      <c r="S128" s="216"/>
      <c r="T128" s="217"/>
      <c r="AT128" s="218" t="s">
        <v>210</v>
      </c>
      <c r="AU128" s="218" t="s">
        <v>21</v>
      </c>
      <c r="AV128" s="208" t="s">
        <v>88</v>
      </c>
      <c r="AW128" s="208" t="s">
        <v>43</v>
      </c>
      <c r="AX128" s="208" t="s">
        <v>21</v>
      </c>
      <c r="AY128" s="218" t="s">
        <v>192</v>
      </c>
    </row>
    <row r="129" spans="2:65" s="23" customFormat="1" ht="22.5" customHeight="1">
      <c r="B129" s="24"/>
      <c r="C129" s="182" t="s">
        <v>26</v>
      </c>
      <c r="D129" s="182" t="s">
        <v>193</v>
      </c>
      <c r="E129" s="183" t="s">
        <v>971</v>
      </c>
      <c r="F129" s="184" t="s">
        <v>972</v>
      </c>
      <c r="G129" s="185" t="s">
        <v>514</v>
      </c>
      <c r="H129" s="186">
        <v>2568.6</v>
      </c>
      <c r="I129" s="187"/>
      <c r="J129" s="187">
        <f>ROUND(I129*H129,2)</f>
        <v>0</v>
      </c>
      <c r="K129" s="184" t="s">
        <v>197</v>
      </c>
      <c r="L129" s="50"/>
      <c r="M129" s="188"/>
      <c r="N129" s="189" t="s">
        <v>50</v>
      </c>
      <c r="O129" s="190">
        <v>0</v>
      </c>
      <c r="P129" s="190">
        <f>O129*H129</f>
        <v>0</v>
      </c>
      <c r="Q129" s="190">
        <v>0.0006900000000000001</v>
      </c>
      <c r="R129" s="190">
        <f>Q129*H129</f>
        <v>1.772334</v>
      </c>
      <c r="S129" s="190">
        <v>0</v>
      </c>
      <c r="T129" s="191">
        <f>S129*H129</f>
        <v>0</v>
      </c>
      <c r="AR129" s="6" t="s">
        <v>191</v>
      </c>
      <c r="AT129" s="6" t="s">
        <v>193</v>
      </c>
      <c r="AU129" s="6" t="s">
        <v>21</v>
      </c>
      <c r="AY129" s="6" t="s">
        <v>192</v>
      </c>
      <c r="BE129" s="192">
        <f>IF(N129="základní",J129,0)</f>
        <v>0</v>
      </c>
      <c r="BF129" s="192">
        <f>IF(N129="snížená",J129,0)</f>
        <v>0</v>
      </c>
      <c r="BG129" s="192">
        <f>IF(N129="zákl. přenesená",J129,0)</f>
        <v>0</v>
      </c>
      <c r="BH129" s="192">
        <f>IF(N129="sníž. přenesená",J129,0)</f>
        <v>0</v>
      </c>
      <c r="BI129" s="192">
        <f>IF(N129="nulová",J129,0)</f>
        <v>0</v>
      </c>
      <c r="BJ129" s="6" t="s">
        <v>21</v>
      </c>
      <c r="BK129" s="192">
        <f>ROUND(I129*H129,2)</f>
        <v>0</v>
      </c>
      <c r="BL129" s="6" t="s">
        <v>191</v>
      </c>
      <c r="BM129" s="6" t="s">
        <v>1269</v>
      </c>
    </row>
    <row r="130" spans="1:47" ht="23.25">
      <c r="A130" s="23"/>
      <c r="B130" s="24"/>
      <c r="C130" s="52"/>
      <c r="D130" s="196" t="s">
        <v>199</v>
      </c>
      <c r="E130" s="52"/>
      <c r="F130" s="197" t="s">
        <v>974</v>
      </c>
      <c r="G130" s="52"/>
      <c r="H130" s="52"/>
      <c r="I130" s="52"/>
      <c r="J130" s="52"/>
      <c r="K130" s="52"/>
      <c r="L130" s="50"/>
      <c r="M130" s="195"/>
      <c r="N130" s="25"/>
      <c r="O130" s="25"/>
      <c r="P130" s="25"/>
      <c r="Q130" s="25"/>
      <c r="R130" s="25"/>
      <c r="S130" s="25"/>
      <c r="T130" s="72"/>
      <c r="AT130" s="6" t="s">
        <v>199</v>
      </c>
      <c r="AU130" s="6" t="s">
        <v>21</v>
      </c>
    </row>
    <row r="131" spans="2:51" s="198" customFormat="1" ht="12.75">
      <c r="B131" s="199"/>
      <c r="C131" s="200"/>
      <c r="D131" s="196" t="s">
        <v>210</v>
      </c>
      <c r="E131" s="201"/>
      <c r="F131" s="202" t="s">
        <v>1181</v>
      </c>
      <c r="G131" s="200"/>
      <c r="H131" s="201"/>
      <c r="I131" s="200"/>
      <c r="J131" s="200"/>
      <c r="K131" s="200"/>
      <c r="L131" s="203"/>
      <c r="M131" s="204"/>
      <c r="N131" s="205"/>
      <c r="O131" s="205"/>
      <c r="P131" s="205"/>
      <c r="Q131" s="205"/>
      <c r="R131" s="205"/>
      <c r="S131" s="205"/>
      <c r="T131" s="206"/>
      <c r="AT131" s="207" t="s">
        <v>210</v>
      </c>
      <c r="AU131" s="207" t="s">
        <v>21</v>
      </c>
      <c r="AV131" s="198" t="s">
        <v>21</v>
      </c>
      <c r="AW131" s="198" t="s">
        <v>43</v>
      </c>
      <c r="AX131" s="198" t="s">
        <v>79</v>
      </c>
      <c r="AY131" s="207" t="s">
        <v>192</v>
      </c>
    </row>
    <row r="132" spans="2:51" s="198" customFormat="1" ht="12.75">
      <c r="B132" s="199"/>
      <c r="C132" s="200"/>
      <c r="D132" s="196" t="s">
        <v>210</v>
      </c>
      <c r="E132" s="201"/>
      <c r="F132" s="202" t="s">
        <v>517</v>
      </c>
      <c r="G132" s="200"/>
      <c r="H132" s="201"/>
      <c r="I132" s="200"/>
      <c r="J132" s="200"/>
      <c r="K132" s="200"/>
      <c r="L132" s="203"/>
      <c r="M132" s="204"/>
      <c r="N132" s="205"/>
      <c r="O132" s="205"/>
      <c r="P132" s="205"/>
      <c r="Q132" s="205"/>
      <c r="R132" s="205"/>
      <c r="S132" s="205"/>
      <c r="T132" s="206"/>
      <c r="AT132" s="207" t="s">
        <v>210</v>
      </c>
      <c r="AU132" s="207" t="s">
        <v>21</v>
      </c>
      <c r="AV132" s="198" t="s">
        <v>21</v>
      </c>
      <c r="AW132" s="198" t="s">
        <v>43</v>
      </c>
      <c r="AX132" s="198" t="s">
        <v>79</v>
      </c>
      <c r="AY132" s="207" t="s">
        <v>192</v>
      </c>
    </row>
    <row r="133" spans="2:51" s="208" customFormat="1" ht="12.75">
      <c r="B133" s="209"/>
      <c r="C133" s="210"/>
      <c r="D133" s="193" t="s">
        <v>210</v>
      </c>
      <c r="E133" s="211" t="s">
        <v>689</v>
      </c>
      <c r="F133" s="212" t="s">
        <v>1270</v>
      </c>
      <c r="G133" s="210"/>
      <c r="H133" s="213">
        <v>2568.6</v>
      </c>
      <c r="I133" s="210"/>
      <c r="J133" s="210"/>
      <c r="K133" s="210"/>
      <c r="L133" s="214"/>
      <c r="M133" s="215"/>
      <c r="N133" s="216"/>
      <c r="O133" s="216"/>
      <c r="P133" s="216"/>
      <c r="Q133" s="216"/>
      <c r="R133" s="216"/>
      <c r="S133" s="216"/>
      <c r="T133" s="217"/>
      <c r="AT133" s="218" t="s">
        <v>210</v>
      </c>
      <c r="AU133" s="218" t="s">
        <v>21</v>
      </c>
      <c r="AV133" s="208" t="s">
        <v>88</v>
      </c>
      <c r="AW133" s="208" t="s">
        <v>43</v>
      </c>
      <c r="AX133" s="208" t="s">
        <v>21</v>
      </c>
      <c r="AY133" s="218" t="s">
        <v>192</v>
      </c>
    </row>
    <row r="134" spans="2:65" s="23" customFormat="1" ht="31.5" customHeight="1">
      <c r="B134" s="24"/>
      <c r="C134" s="182" t="s">
        <v>339</v>
      </c>
      <c r="D134" s="182" t="s">
        <v>193</v>
      </c>
      <c r="E134" s="183" t="s">
        <v>937</v>
      </c>
      <c r="F134" s="184" t="s">
        <v>938</v>
      </c>
      <c r="G134" s="185" t="s">
        <v>480</v>
      </c>
      <c r="H134" s="186">
        <v>1.772</v>
      </c>
      <c r="I134" s="187"/>
      <c r="J134" s="187">
        <f>ROUND(I134*H134,2)</f>
        <v>0</v>
      </c>
      <c r="K134" s="184" t="s">
        <v>197</v>
      </c>
      <c r="L134" s="50"/>
      <c r="M134" s="188"/>
      <c r="N134" s="189" t="s">
        <v>50</v>
      </c>
      <c r="O134" s="190">
        <v>0</v>
      </c>
      <c r="P134" s="190">
        <f>O134*H134</f>
        <v>0</v>
      </c>
      <c r="Q134" s="190">
        <v>0</v>
      </c>
      <c r="R134" s="190">
        <f>Q134*H134</f>
        <v>0</v>
      </c>
      <c r="S134" s="190">
        <v>0</v>
      </c>
      <c r="T134" s="191">
        <f>S134*H134</f>
        <v>0</v>
      </c>
      <c r="AR134" s="6" t="s">
        <v>191</v>
      </c>
      <c r="AT134" s="6" t="s">
        <v>193</v>
      </c>
      <c r="AU134" s="6" t="s">
        <v>21</v>
      </c>
      <c r="AY134" s="6" t="s">
        <v>192</v>
      </c>
      <c r="BE134" s="192">
        <f>IF(N134="základní",J134,0)</f>
        <v>0</v>
      </c>
      <c r="BF134" s="192">
        <f>IF(N134="snížená",J134,0)</f>
        <v>0</v>
      </c>
      <c r="BG134" s="192">
        <f>IF(N134="zákl. přenesená",J134,0)</f>
        <v>0</v>
      </c>
      <c r="BH134" s="192">
        <f>IF(N134="sníž. přenesená",J134,0)</f>
        <v>0</v>
      </c>
      <c r="BI134" s="192">
        <f>IF(N134="nulová",J134,0)</f>
        <v>0</v>
      </c>
      <c r="BJ134" s="6" t="s">
        <v>21</v>
      </c>
      <c r="BK134" s="192">
        <f>ROUND(I134*H134,2)</f>
        <v>0</v>
      </c>
      <c r="BL134" s="6" t="s">
        <v>191</v>
      </c>
      <c r="BM134" s="6" t="s">
        <v>1271</v>
      </c>
    </row>
    <row r="135" spans="1:47" ht="23.25">
      <c r="A135" s="23"/>
      <c r="B135" s="24"/>
      <c r="C135" s="52"/>
      <c r="D135" s="193" t="s">
        <v>199</v>
      </c>
      <c r="E135" s="52"/>
      <c r="F135" s="194" t="s">
        <v>940</v>
      </c>
      <c r="G135" s="52"/>
      <c r="H135" s="52"/>
      <c r="I135" s="52"/>
      <c r="J135" s="52"/>
      <c r="K135" s="52"/>
      <c r="L135" s="50"/>
      <c r="M135" s="195"/>
      <c r="N135" s="25"/>
      <c r="O135" s="25"/>
      <c r="P135" s="25"/>
      <c r="Q135" s="25"/>
      <c r="R135" s="25"/>
      <c r="S135" s="25"/>
      <c r="T135" s="72"/>
      <c r="AT135" s="6" t="s">
        <v>199</v>
      </c>
      <c r="AU135" s="6" t="s">
        <v>21</v>
      </c>
    </row>
    <row r="136" spans="1:65" ht="31.5" customHeight="1">
      <c r="A136" s="23"/>
      <c r="B136" s="24"/>
      <c r="C136" s="182" t="s">
        <v>344</v>
      </c>
      <c r="D136" s="182" t="s">
        <v>193</v>
      </c>
      <c r="E136" s="183" t="s">
        <v>981</v>
      </c>
      <c r="F136" s="184" t="s">
        <v>982</v>
      </c>
      <c r="G136" s="185" t="s">
        <v>480</v>
      </c>
      <c r="H136" s="186">
        <v>1.772</v>
      </c>
      <c r="I136" s="187"/>
      <c r="J136" s="187">
        <f>ROUND(I136*H136,2)</f>
        <v>0</v>
      </c>
      <c r="K136" s="184" t="s">
        <v>197</v>
      </c>
      <c r="L136" s="50"/>
      <c r="M136" s="188"/>
      <c r="N136" s="189" t="s">
        <v>50</v>
      </c>
      <c r="O136" s="190">
        <v>0</v>
      </c>
      <c r="P136" s="190">
        <f>O136*H136</f>
        <v>0</v>
      </c>
      <c r="Q136" s="190">
        <v>0</v>
      </c>
      <c r="R136" s="190">
        <f>Q136*H136</f>
        <v>0</v>
      </c>
      <c r="S136" s="190">
        <v>0</v>
      </c>
      <c r="T136" s="191">
        <f>S136*H136</f>
        <v>0</v>
      </c>
      <c r="AR136" s="6" t="s">
        <v>191</v>
      </c>
      <c r="AT136" s="6" t="s">
        <v>193</v>
      </c>
      <c r="AU136" s="6" t="s">
        <v>21</v>
      </c>
      <c r="AY136" s="6" t="s">
        <v>192</v>
      </c>
      <c r="BE136" s="192">
        <f>IF(N136="základní",J136,0)</f>
        <v>0</v>
      </c>
      <c r="BF136" s="192">
        <f>IF(N136="snížená",J136,0)</f>
        <v>0</v>
      </c>
      <c r="BG136" s="192">
        <f>IF(N136="zákl. přenesená",J136,0)</f>
        <v>0</v>
      </c>
      <c r="BH136" s="192">
        <f>IF(N136="sníž. přenesená",J136,0)</f>
        <v>0</v>
      </c>
      <c r="BI136" s="192">
        <f>IF(N136="nulová",J136,0)</f>
        <v>0</v>
      </c>
      <c r="BJ136" s="6" t="s">
        <v>21</v>
      </c>
      <c r="BK136" s="192">
        <f>ROUND(I136*H136,2)</f>
        <v>0</v>
      </c>
      <c r="BL136" s="6" t="s">
        <v>191</v>
      </c>
      <c r="BM136" s="6" t="s">
        <v>1272</v>
      </c>
    </row>
    <row r="137" spans="1:47" ht="34.5">
      <c r="A137" s="23"/>
      <c r="B137" s="24"/>
      <c r="C137" s="52"/>
      <c r="D137" s="196" t="s">
        <v>199</v>
      </c>
      <c r="E137" s="52"/>
      <c r="F137" s="197" t="s">
        <v>984</v>
      </c>
      <c r="G137" s="52"/>
      <c r="H137" s="52"/>
      <c r="I137" s="52"/>
      <c r="J137" s="52"/>
      <c r="K137" s="52"/>
      <c r="L137" s="50"/>
      <c r="M137" s="263"/>
      <c r="N137" s="264"/>
      <c r="O137" s="264"/>
      <c r="P137" s="264"/>
      <c r="Q137" s="264"/>
      <c r="R137" s="264"/>
      <c r="S137" s="264"/>
      <c r="T137" s="265"/>
      <c r="AT137" s="6" t="s">
        <v>199</v>
      </c>
      <c r="AU137" s="6" t="s">
        <v>21</v>
      </c>
    </row>
    <row r="138" spans="1:12" ht="6.75" customHeight="1">
      <c r="A138" s="23"/>
      <c r="B138" s="45"/>
      <c r="C138" s="46"/>
      <c r="D138" s="46"/>
      <c r="E138" s="46"/>
      <c r="F138" s="46"/>
      <c r="G138" s="46"/>
      <c r="H138" s="46"/>
      <c r="I138" s="46"/>
      <c r="J138" s="46"/>
      <c r="K138" s="46"/>
      <c r="L138" s="50"/>
    </row>
  </sheetData>
  <sheetProtection selectLockedCells="1" selectUnlockedCells="1"/>
  <mergeCells count="12">
    <mergeCell ref="G1:H1"/>
    <mergeCell ref="L2:V2"/>
    <mergeCell ref="E7:H7"/>
    <mergeCell ref="E9:H9"/>
    <mergeCell ref="E11:H11"/>
    <mergeCell ref="E26:H26"/>
    <mergeCell ref="E47:H47"/>
    <mergeCell ref="E49:H49"/>
    <mergeCell ref="E51:H51"/>
    <mergeCell ref="E71:H71"/>
    <mergeCell ref="E73:H73"/>
    <mergeCell ref="E75:H75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scale="90"/>
  <rowBreaks count="2" manualBreakCount="2">
    <brk id="41" max="255" man="1"/>
    <brk id="65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BR397"/>
  <sheetViews>
    <sheetView showGridLines="0" view="pageBreakPreview" zoomScaleSheetLayoutView="100" workbookViewId="0" topLeftCell="A1">
      <pane ySplit="1" topLeftCell="A346" activePane="bottomLeft" state="frozen"/>
      <selection pane="topLeft" activeCell="A1" sqref="A1"/>
      <selection pane="bottomLeft" activeCell="AB180" sqref="AB180"/>
    </sheetView>
  </sheetViews>
  <sheetFormatPr defaultColWidth="8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4.8320312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2" max="12" width="8.8320312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32" max="43" width="8.83203125" style="0" customWidth="1"/>
    <col min="44" max="65" width="9.33203125" style="0" hidden="1" customWidth="1"/>
    <col min="66" max="16384" width="8.83203125" style="0" customWidth="1"/>
  </cols>
  <sheetData>
    <row r="1" spans="1:70" ht="21.75" customHeight="1">
      <c r="A1" s="2"/>
      <c r="B1" s="2"/>
      <c r="C1" s="2"/>
      <c r="D1" s="3" t="s">
        <v>1</v>
      </c>
      <c r="E1" s="2"/>
      <c r="F1" s="2"/>
      <c r="G1" s="125"/>
      <c r="H1" s="125"/>
      <c r="I1" s="2"/>
      <c r="J1" s="2"/>
      <c r="K1" s="3" t="s">
        <v>162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</row>
    <row r="2" spans="12:46" ht="36.75" customHeight="1">
      <c r="L2" s="5"/>
      <c r="M2" s="5"/>
      <c r="N2" s="5"/>
      <c r="O2" s="5"/>
      <c r="P2" s="5"/>
      <c r="Q2" s="5"/>
      <c r="R2" s="5"/>
      <c r="S2" s="5"/>
      <c r="T2" s="5"/>
      <c r="U2" s="5"/>
      <c r="V2" s="5"/>
      <c r="AT2" s="6" t="s">
        <v>133</v>
      </c>
    </row>
    <row r="3" spans="2:46" ht="6.7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6" t="s">
        <v>79</v>
      </c>
    </row>
    <row r="4" spans="2:46" ht="36.75" customHeight="1">
      <c r="B4" s="10"/>
      <c r="C4" s="11"/>
      <c r="D4" s="12" t="s">
        <v>163</v>
      </c>
      <c r="E4" s="11"/>
      <c r="F4" s="11"/>
      <c r="G4" s="11"/>
      <c r="H4" s="11"/>
      <c r="I4" s="11"/>
      <c r="J4" s="11"/>
      <c r="K4" s="13"/>
      <c r="M4" s="14" t="s">
        <v>10</v>
      </c>
      <c r="AT4" s="6" t="s">
        <v>4</v>
      </c>
    </row>
    <row r="5" spans="2:11" ht="6.75" customHeight="1">
      <c r="B5" s="10"/>
      <c r="C5" s="11"/>
      <c r="D5" s="11"/>
      <c r="E5" s="11"/>
      <c r="F5" s="11"/>
      <c r="G5" s="11"/>
      <c r="H5" s="11"/>
      <c r="I5" s="11"/>
      <c r="J5" s="11"/>
      <c r="K5" s="13"/>
    </row>
    <row r="6" spans="2:11" ht="15">
      <c r="B6" s="10"/>
      <c r="C6" s="11"/>
      <c r="D6" s="19" t="s">
        <v>14</v>
      </c>
      <c r="E6" s="11"/>
      <c r="F6" s="11"/>
      <c r="G6" s="11"/>
      <c r="H6" s="11"/>
      <c r="I6" s="11"/>
      <c r="J6" s="11"/>
      <c r="K6" s="13"/>
    </row>
    <row r="7" spans="2:11" ht="22.5" customHeight="1">
      <c r="B7" s="10"/>
      <c r="C7" s="11"/>
      <c r="D7" s="11"/>
      <c r="E7" s="126">
        <f>'Rekapitulace stavby'!K6</f>
        <v>0</v>
      </c>
      <c r="F7" s="126"/>
      <c r="G7" s="126"/>
      <c r="H7" s="126"/>
      <c r="I7" s="11"/>
      <c r="J7" s="11"/>
      <c r="K7" s="13"/>
    </row>
    <row r="8" spans="2:11" ht="15">
      <c r="B8" s="10"/>
      <c r="C8" s="11"/>
      <c r="D8" s="19" t="s">
        <v>164</v>
      </c>
      <c r="E8" s="11"/>
      <c r="F8" s="11"/>
      <c r="G8" s="11"/>
      <c r="H8" s="11"/>
      <c r="I8" s="11"/>
      <c r="J8" s="11"/>
      <c r="K8" s="13"/>
    </row>
    <row r="9" spans="2:11" s="23" customFormat="1" ht="22.5" customHeight="1">
      <c r="B9" s="24"/>
      <c r="C9" s="25"/>
      <c r="D9" s="25"/>
      <c r="E9" s="126" t="s">
        <v>1273</v>
      </c>
      <c r="F9" s="126"/>
      <c r="G9" s="126"/>
      <c r="H9" s="126"/>
      <c r="I9" s="25"/>
      <c r="J9" s="25"/>
      <c r="K9" s="29"/>
    </row>
    <row r="10" spans="1:11" ht="15">
      <c r="A10" s="23"/>
      <c r="B10" s="24"/>
      <c r="C10" s="25"/>
      <c r="D10" s="19" t="s">
        <v>489</v>
      </c>
      <c r="E10" s="25"/>
      <c r="F10" s="25"/>
      <c r="G10" s="25"/>
      <c r="H10" s="25"/>
      <c r="I10" s="25"/>
      <c r="J10" s="25"/>
      <c r="K10" s="29"/>
    </row>
    <row r="11" spans="1:11" ht="36.75" customHeight="1">
      <c r="A11" s="23"/>
      <c r="B11" s="24"/>
      <c r="C11" s="25"/>
      <c r="D11" s="25"/>
      <c r="E11" s="62" t="s">
        <v>1274</v>
      </c>
      <c r="F11" s="62"/>
      <c r="G11" s="62"/>
      <c r="H11" s="62"/>
      <c r="I11" s="25"/>
      <c r="J11" s="25"/>
      <c r="K11" s="29"/>
    </row>
    <row r="12" spans="1:11" ht="13.5">
      <c r="A12" s="23"/>
      <c r="B12" s="24"/>
      <c r="C12" s="25"/>
      <c r="D12" s="25"/>
      <c r="E12" s="25"/>
      <c r="F12" s="25"/>
      <c r="G12" s="25"/>
      <c r="H12" s="25"/>
      <c r="I12" s="25"/>
      <c r="J12" s="25"/>
      <c r="K12" s="29"/>
    </row>
    <row r="13" spans="1:11" ht="14.25" customHeight="1">
      <c r="A13" s="23"/>
      <c r="B13" s="24"/>
      <c r="C13" s="25"/>
      <c r="D13" s="19" t="s">
        <v>17</v>
      </c>
      <c r="E13" s="25"/>
      <c r="F13" s="16"/>
      <c r="G13" s="25"/>
      <c r="H13" s="25"/>
      <c r="I13" s="19" t="s">
        <v>19</v>
      </c>
      <c r="J13" s="16"/>
      <c r="K13" s="29"/>
    </row>
    <row r="14" spans="1:11" ht="14.25" customHeight="1">
      <c r="A14" s="23"/>
      <c r="B14" s="24"/>
      <c r="C14" s="25"/>
      <c r="D14" s="19" t="s">
        <v>22</v>
      </c>
      <c r="E14" s="25"/>
      <c r="F14" s="16" t="s">
        <v>39</v>
      </c>
      <c r="G14" s="25"/>
      <c r="H14" s="25"/>
      <c r="I14" s="19" t="s">
        <v>24</v>
      </c>
      <c r="J14" s="65">
        <f>'Rekapitulace stavby'!AN8</f>
        <v>0</v>
      </c>
      <c r="K14" s="29"/>
    </row>
    <row r="15" spans="1:11" ht="10.5" customHeight="1">
      <c r="A15" s="23"/>
      <c r="B15" s="24"/>
      <c r="C15" s="25"/>
      <c r="D15" s="25"/>
      <c r="E15" s="25"/>
      <c r="F15" s="25"/>
      <c r="G15" s="25"/>
      <c r="H15" s="25"/>
      <c r="I15" s="25"/>
      <c r="J15" s="25"/>
      <c r="K15" s="29"/>
    </row>
    <row r="16" spans="1:11" ht="14.25" customHeight="1">
      <c r="A16" s="23"/>
      <c r="B16" s="24"/>
      <c r="C16" s="25"/>
      <c r="D16" s="19" t="s">
        <v>32</v>
      </c>
      <c r="E16" s="25"/>
      <c r="F16" s="25"/>
      <c r="G16" s="25"/>
      <c r="H16" s="25"/>
      <c r="I16" s="19" t="s">
        <v>33</v>
      </c>
      <c r="J16" s="16">
        <f>IF('Rekapitulace stavby'!AN10="","",'Rekapitulace stavby'!AN10)</f>
        <v>0</v>
      </c>
      <c r="K16" s="29"/>
    </row>
    <row r="17" spans="1:11" ht="18" customHeight="1">
      <c r="A17" s="23"/>
      <c r="B17" s="24"/>
      <c r="C17" s="25"/>
      <c r="D17" s="25"/>
      <c r="E17" s="16">
        <f>IF('Rekapitulace stavby'!E11="","",'Rekapitulace stavby'!E11)</f>
        <v>0</v>
      </c>
      <c r="F17" s="25"/>
      <c r="G17" s="25"/>
      <c r="H17" s="25"/>
      <c r="I17" s="19" t="s">
        <v>36</v>
      </c>
      <c r="J17" s="16">
        <f>IF('Rekapitulace stavby'!AN11="","",'Rekapitulace stavby'!AN11)</f>
        <v>0</v>
      </c>
      <c r="K17" s="29"/>
    </row>
    <row r="18" spans="1:11" ht="6.75" customHeight="1">
      <c r="A18" s="23"/>
      <c r="B18" s="24"/>
      <c r="C18" s="25"/>
      <c r="D18" s="25"/>
      <c r="E18" s="25"/>
      <c r="F18" s="25"/>
      <c r="G18" s="25"/>
      <c r="H18" s="25"/>
      <c r="I18" s="25"/>
      <c r="J18" s="25"/>
      <c r="K18" s="29"/>
    </row>
    <row r="19" spans="1:11" ht="14.25" customHeight="1">
      <c r="A19" s="23"/>
      <c r="B19" s="24"/>
      <c r="C19" s="25"/>
      <c r="D19" s="19" t="s">
        <v>38</v>
      </c>
      <c r="E19" s="25"/>
      <c r="F19" s="25"/>
      <c r="G19" s="25"/>
      <c r="H19" s="25"/>
      <c r="I19" s="19" t="s">
        <v>33</v>
      </c>
      <c r="J19" s="16">
        <f>IF('Rekapitulace stavby'!AN13="Vyplň údaj","",IF('Rekapitulace stavby'!AN13="","",'Rekapitulace stavby'!AN13))</f>
        <v>0</v>
      </c>
      <c r="K19" s="29"/>
    </row>
    <row r="20" spans="1:11" ht="18" customHeight="1">
      <c r="A20" s="23"/>
      <c r="B20" s="24"/>
      <c r="C20" s="25"/>
      <c r="D20" s="25"/>
      <c r="E20" s="16">
        <f>IF('Rekapitulace stavby'!E14="Vyplň údaj","",IF('Rekapitulace stavby'!E14="","",'Rekapitulace stavby'!E14))</f>
        <v>0</v>
      </c>
      <c r="F20" s="25"/>
      <c r="G20" s="25"/>
      <c r="H20" s="25"/>
      <c r="I20" s="19" t="s">
        <v>36</v>
      </c>
      <c r="J20" s="16">
        <f>IF('Rekapitulace stavby'!AN14="Vyplň údaj","",IF('Rekapitulace stavby'!AN14="","",'Rekapitulace stavby'!AN14))</f>
        <v>0</v>
      </c>
      <c r="K20" s="29"/>
    </row>
    <row r="21" spans="1:11" ht="6.75" customHeight="1">
      <c r="A21" s="23"/>
      <c r="B21" s="24"/>
      <c r="C21" s="25"/>
      <c r="D21" s="25"/>
      <c r="E21" s="25"/>
      <c r="F21" s="25"/>
      <c r="G21" s="25"/>
      <c r="H21" s="25"/>
      <c r="I21" s="25"/>
      <c r="J21" s="25"/>
      <c r="K21" s="29"/>
    </row>
    <row r="22" spans="1:11" ht="14.25" customHeight="1">
      <c r="A22" s="23"/>
      <c r="B22" s="24"/>
      <c r="C22" s="25"/>
      <c r="D22" s="19" t="s">
        <v>40</v>
      </c>
      <c r="E22" s="25"/>
      <c r="F22" s="25"/>
      <c r="G22" s="25"/>
      <c r="H22" s="25"/>
      <c r="I22" s="19" t="s">
        <v>33</v>
      </c>
      <c r="J22" s="16">
        <f>IF('Rekapitulace stavby'!AN16="","",'Rekapitulace stavby'!AN16)</f>
        <v>0</v>
      </c>
      <c r="K22" s="29"/>
    </row>
    <row r="23" spans="1:11" ht="18" customHeight="1">
      <c r="A23" s="23"/>
      <c r="B23" s="24"/>
      <c r="C23" s="25"/>
      <c r="D23" s="25"/>
      <c r="E23" s="16">
        <f>IF('Rekapitulace stavby'!E17="","",'Rekapitulace stavby'!E17)</f>
        <v>0</v>
      </c>
      <c r="F23" s="25"/>
      <c r="G23" s="25"/>
      <c r="H23" s="25"/>
      <c r="I23" s="19" t="s">
        <v>36</v>
      </c>
      <c r="J23" s="16">
        <f>IF('Rekapitulace stavby'!AN17="","",'Rekapitulace stavby'!AN17)</f>
        <v>0</v>
      </c>
      <c r="K23" s="29"/>
    </row>
    <row r="24" spans="1:11" ht="6.75" customHeight="1">
      <c r="A24" s="23"/>
      <c r="B24" s="24"/>
      <c r="C24" s="25"/>
      <c r="D24" s="25"/>
      <c r="E24" s="25"/>
      <c r="F24" s="25"/>
      <c r="G24" s="25"/>
      <c r="H24" s="25"/>
      <c r="I24" s="25"/>
      <c r="J24" s="25"/>
      <c r="K24" s="29"/>
    </row>
    <row r="25" spans="1:11" ht="14.25" customHeight="1">
      <c r="A25" s="23"/>
      <c r="B25" s="24"/>
      <c r="C25" s="25"/>
      <c r="D25" s="19" t="s">
        <v>44</v>
      </c>
      <c r="E25" s="25"/>
      <c r="F25" s="25"/>
      <c r="G25" s="25"/>
      <c r="H25" s="25"/>
      <c r="I25" s="25"/>
      <c r="J25" s="25"/>
      <c r="K25" s="29"/>
    </row>
    <row r="26" spans="2:11" s="127" customFormat="1" ht="22.5" customHeight="1">
      <c r="B26" s="128"/>
      <c r="C26" s="129"/>
      <c r="D26" s="129"/>
      <c r="E26" s="21"/>
      <c r="F26" s="21"/>
      <c r="G26" s="21"/>
      <c r="H26" s="21"/>
      <c r="I26" s="129"/>
      <c r="J26" s="129"/>
      <c r="K26" s="130"/>
    </row>
    <row r="27" spans="2:11" s="23" customFormat="1" ht="6.75" customHeight="1">
      <c r="B27" s="24"/>
      <c r="C27" s="25"/>
      <c r="D27" s="25"/>
      <c r="E27" s="25"/>
      <c r="F27" s="25"/>
      <c r="G27" s="25"/>
      <c r="H27" s="25"/>
      <c r="I27" s="25"/>
      <c r="J27" s="25"/>
      <c r="K27" s="29"/>
    </row>
    <row r="28" spans="1:11" ht="6.75" customHeight="1">
      <c r="A28" s="23"/>
      <c r="B28" s="24"/>
      <c r="C28" s="25"/>
      <c r="D28" s="82"/>
      <c r="E28" s="82"/>
      <c r="F28" s="82"/>
      <c r="G28" s="82"/>
      <c r="H28" s="82"/>
      <c r="I28" s="82"/>
      <c r="J28" s="82"/>
      <c r="K28" s="131"/>
    </row>
    <row r="29" spans="1:11" ht="24.75" customHeight="1">
      <c r="A29" s="23"/>
      <c r="B29" s="24"/>
      <c r="C29" s="25"/>
      <c r="D29" s="132" t="s">
        <v>45</v>
      </c>
      <c r="E29" s="25"/>
      <c r="F29" s="25"/>
      <c r="G29" s="25"/>
      <c r="H29" s="25"/>
      <c r="I29" s="25"/>
      <c r="J29" s="87">
        <f>ROUND(J87,2)</f>
        <v>0</v>
      </c>
      <c r="K29" s="29"/>
    </row>
    <row r="30" spans="1:11" ht="6.75" customHeight="1">
      <c r="A30" s="23"/>
      <c r="B30" s="24"/>
      <c r="C30" s="25"/>
      <c r="D30" s="82"/>
      <c r="E30" s="82"/>
      <c r="F30" s="82"/>
      <c r="G30" s="82"/>
      <c r="H30" s="82"/>
      <c r="I30" s="82"/>
      <c r="J30" s="82"/>
      <c r="K30" s="131"/>
    </row>
    <row r="31" spans="1:11" ht="14.25" customHeight="1">
      <c r="A31" s="23"/>
      <c r="B31" s="24"/>
      <c r="C31" s="25"/>
      <c r="D31" s="25"/>
      <c r="E31" s="25"/>
      <c r="F31" s="30" t="s">
        <v>47</v>
      </c>
      <c r="G31" s="25"/>
      <c r="H31" s="25"/>
      <c r="I31" s="30" t="s">
        <v>46</v>
      </c>
      <c r="J31" s="30" t="s">
        <v>48</v>
      </c>
      <c r="K31" s="29"/>
    </row>
    <row r="32" spans="1:11" ht="14.25" customHeight="1">
      <c r="A32" s="23"/>
      <c r="B32" s="24"/>
      <c r="C32" s="25"/>
      <c r="D32" s="34" t="s">
        <v>49</v>
      </c>
      <c r="E32" s="34" t="s">
        <v>50</v>
      </c>
      <c r="F32" s="133">
        <f>ROUND(SUM(BE87:BE396),2)</f>
        <v>0</v>
      </c>
      <c r="G32" s="25"/>
      <c r="H32" s="25"/>
      <c r="I32" s="134">
        <v>0.21</v>
      </c>
      <c r="J32" s="133">
        <f>ROUND(ROUND((SUM(BE87:BE396)),2)*I32,2)</f>
        <v>0</v>
      </c>
      <c r="K32" s="29"/>
    </row>
    <row r="33" spans="1:11" ht="14.25" customHeight="1">
      <c r="A33" s="23"/>
      <c r="B33" s="24"/>
      <c r="C33" s="25"/>
      <c r="D33" s="25"/>
      <c r="E33" s="34" t="s">
        <v>51</v>
      </c>
      <c r="F33" s="133">
        <f>ROUND(SUM(BF87:BF396),2)</f>
        <v>0</v>
      </c>
      <c r="G33" s="25"/>
      <c r="H33" s="25"/>
      <c r="I33" s="134">
        <v>0.15</v>
      </c>
      <c r="J33" s="133">
        <f>ROUND(ROUND((SUM(BF87:BF396)),2)*I33,2)</f>
        <v>0</v>
      </c>
      <c r="K33" s="29"/>
    </row>
    <row r="34" spans="1:11" ht="14.25" customHeight="1" hidden="1">
      <c r="A34" s="23"/>
      <c r="B34" s="24"/>
      <c r="C34" s="25"/>
      <c r="D34" s="25"/>
      <c r="E34" s="34" t="s">
        <v>52</v>
      </c>
      <c r="F34" s="133">
        <f>ROUND(SUM(BG87:BG396),2)</f>
        <v>0</v>
      </c>
      <c r="G34" s="25"/>
      <c r="H34" s="25"/>
      <c r="I34" s="134">
        <v>0.21</v>
      </c>
      <c r="J34" s="133">
        <v>0</v>
      </c>
      <c r="K34" s="29"/>
    </row>
    <row r="35" spans="1:11" ht="14.25" customHeight="1" hidden="1">
      <c r="A35" s="23"/>
      <c r="B35" s="24"/>
      <c r="C35" s="25"/>
      <c r="D35" s="25"/>
      <c r="E35" s="34" t="s">
        <v>53</v>
      </c>
      <c r="F35" s="133">
        <f>ROUND(SUM(BH87:BH396),2)</f>
        <v>0</v>
      </c>
      <c r="G35" s="25"/>
      <c r="H35" s="25"/>
      <c r="I35" s="134">
        <v>0.15</v>
      </c>
      <c r="J35" s="133">
        <v>0</v>
      </c>
      <c r="K35" s="29"/>
    </row>
    <row r="36" spans="1:11" ht="14.25" customHeight="1" hidden="1">
      <c r="A36" s="23"/>
      <c r="B36" s="24"/>
      <c r="C36" s="25"/>
      <c r="D36" s="25"/>
      <c r="E36" s="34" t="s">
        <v>54</v>
      </c>
      <c r="F36" s="133">
        <f>ROUND(SUM(BI87:BI396),2)</f>
        <v>0</v>
      </c>
      <c r="G36" s="25"/>
      <c r="H36" s="25"/>
      <c r="I36" s="134">
        <v>0</v>
      </c>
      <c r="J36" s="133">
        <v>0</v>
      </c>
      <c r="K36" s="29"/>
    </row>
    <row r="37" spans="1:11" ht="6.75" customHeight="1">
      <c r="A37" s="23"/>
      <c r="B37" s="24"/>
      <c r="C37" s="25"/>
      <c r="D37" s="25"/>
      <c r="E37" s="25"/>
      <c r="F37" s="25"/>
      <c r="G37" s="25"/>
      <c r="H37" s="25"/>
      <c r="I37" s="25"/>
      <c r="J37" s="25"/>
      <c r="K37" s="29"/>
    </row>
    <row r="38" spans="1:11" ht="24.75" customHeight="1">
      <c r="A38" s="23"/>
      <c r="B38" s="24"/>
      <c r="C38" s="135"/>
      <c r="D38" s="136" t="s">
        <v>55</v>
      </c>
      <c r="E38" s="74"/>
      <c r="F38" s="74"/>
      <c r="G38" s="137" t="s">
        <v>56</v>
      </c>
      <c r="H38" s="138" t="s">
        <v>57</v>
      </c>
      <c r="I38" s="74"/>
      <c r="J38" s="139">
        <f>SUM(J29:J36)</f>
        <v>0</v>
      </c>
      <c r="K38" s="140"/>
    </row>
    <row r="39" spans="1:11" ht="14.25" customHeight="1">
      <c r="A39" s="23"/>
      <c r="B39" s="45"/>
      <c r="C39" s="46"/>
      <c r="D39" s="46"/>
      <c r="E39" s="46"/>
      <c r="F39" s="46"/>
      <c r="G39" s="46"/>
      <c r="H39" s="46"/>
      <c r="I39" s="46"/>
      <c r="J39" s="46"/>
      <c r="K39" s="47"/>
    </row>
    <row r="43" spans="2:11" s="23" customFormat="1" ht="6.75" customHeight="1">
      <c r="B43" s="141"/>
      <c r="C43" s="142"/>
      <c r="D43" s="142"/>
      <c r="E43" s="142"/>
      <c r="F43" s="142"/>
      <c r="G43" s="142"/>
      <c r="H43" s="142"/>
      <c r="I43" s="142"/>
      <c r="J43" s="142"/>
      <c r="K43" s="143"/>
    </row>
    <row r="44" spans="1:11" ht="36.75" customHeight="1">
      <c r="A44" s="23"/>
      <c r="B44" s="24"/>
      <c r="C44" s="12" t="s">
        <v>169</v>
      </c>
      <c r="D44" s="25"/>
      <c r="E44" s="25"/>
      <c r="F44" s="25"/>
      <c r="G44" s="25"/>
      <c r="H44" s="25"/>
      <c r="I44" s="25"/>
      <c r="J44" s="25"/>
      <c r="K44" s="29"/>
    </row>
    <row r="45" spans="1:11" ht="6.75" customHeight="1">
      <c r="A45" s="23"/>
      <c r="B45" s="24"/>
      <c r="C45" s="25"/>
      <c r="D45" s="25"/>
      <c r="E45" s="25"/>
      <c r="F45" s="25"/>
      <c r="G45" s="25"/>
      <c r="H45" s="25"/>
      <c r="I45" s="25"/>
      <c r="J45" s="25"/>
      <c r="K45" s="29"/>
    </row>
    <row r="46" spans="1:11" ht="14.25" customHeight="1">
      <c r="A46" s="23"/>
      <c r="B46" s="24"/>
      <c r="C46" s="19" t="s">
        <v>14</v>
      </c>
      <c r="D46" s="25"/>
      <c r="E46" s="25"/>
      <c r="F46" s="25"/>
      <c r="G46" s="25"/>
      <c r="H46" s="25"/>
      <c r="I46" s="25"/>
      <c r="J46" s="25"/>
      <c r="K46" s="29"/>
    </row>
    <row r="47" spans="1:11" ht="22.5" customHeight="1">
      <c r="A47" s="23"/>
      <c r="B47" s="24"/>
      <c r="C47" s="25"/>
      <c r="D47" s="25"/>
      <c r="E47" s="126">
        <f>E7</f>
        <v>0</v>
      </c>
      <c r="F47" s="126"/>
      <c r="G47" s="126"/>
      <c r="H47" s="126"/>
      <c r="I47" s="25"/>
      <c r="J47" s="25"/>
      <c r="K47" s="29"/>
    </row>
    <row r="48" spans="2:11" ht="15">
      <c r="B48" s="10"/>
      <c r="C48" s="19" t="s">
        <v>164</v>
      </c>
      <c r="D48" s="11"/>
      <c r="E48" s="11"/>
      <c r="F48" s="11"/>
      <c r="G48" s="11"/>
      <c r="H48" s="11"/>
      <c r="I48" s="11"/>
      <c r="J48" s="11"/>
      <c r="K48" s="13"/>
    </row>
    <row r="49" spans="2:11" s="23" customFormat="1" ht="22.5" customHeight="1">
      <c r="B49" s="24"/>
      <c r="C49" s="25"/>
      <c r="D49" s="25"/>
      <c r="E49" s="126" t="s">
        <v>1273</v>
      </c>
      <c r="F49" s="126"/>
      <c r="G49" s="126"/>
      <c r="H49" s="126"/>
      <c r="I49" s="25"/>
      <c r="J49" s="25"/>
      <c r="K49" s="29"/>
    </row>
    <row r="50" spans="1:11" ht="14.25" customHeight="1">
      <c r="A50" s="23"/>
      <c r="B50" s="24"/>
      <c r="C50" s="19" t="s">
        <v>489</v>
      </c>
      <c r="D50" s="25"/>
      <c r="E50" s="25"/>
      <c r="F50" s="25"/>
      <c r="G50" s="25"/>
      <c r="H50" s="25"/>
      <c r="I50" s="25"/>
      <c r="J50" s="25"/>
      <c r="K50" s="29"/>
    </row>
    <row r="51" spans="1:11" ht="23.25" customHeight="1">
      <c r="A51" s="23"/>
      <c r="B51" s="24"/>
      <c r="C51" s="25"/>
      <c r="D51" s="25"/>
      <c r="E51" s="62">
        <f>E11</f>
        <v>0</v>
      </c>
      <c r="F51" s="62"/>
      <c r="G51" s="62"/>
      <c r="H51" s="62"/>
      <c r="I51" s="25"/>
      <c r="J51" s="25"/>
      <c r="K51" s="29"/>
    </row>
    <row r="52" spans="1:11" ht="6.75" customHeight="1">
      <c r="A52" s="23"/>
      <c r="B52" s="24"/>
      <c r="C52" s="25"/>
      <c r="D52" s="25"/>
      <c r="E52" s="25"/>
      <c r="F52" s="25"/>
      <c r="G52" s="25"/>
      <c r="H52" s="25"/>
      <c r="I52" s="25"/>
      <c r="J52" s="25"/>
      <c r="K52" s="29"/>
    </row>
    <row r="53" spans="1:11" ht="18" customHeight="1">
      <c r="A53" s="23"/>
      <c r="B53" s="24"/>
      <c r="C53" s="19" t="s">
        <v>22</v>
      </c>
      <c r="D53" s="25"/>
      <c r="E53" s="25"/>
      <c r="F53" s="16">
        <f>F14</f>
        <v>0</v>
      </c>
      <c r="G53" s="25"/>
      <c r="H53" s="25"/>
      <c r="I53" s="19" t="s">
        <v>24</v>
      </c>
      <c r="J53" s="65">
        <f>IF(J14="","",J14)</f>
        <v>0</v>
      </c>
      <c r="K53" s="29"/>
    </row>
    <row r="54" spans="1:11" ht="6.75" customHeight="1">
      <c r="A54" s="23"/>
      <c r="B54" s="24"/>
      <c r="C54" s="25"/>
      <c r="D54" s="25"/>
      <c r="E54" s="25"/>
      <c r="F54" s="25"/>
      <c r="G54" s="25"/>
      <c r="H54" s="25"/>
      <c r="I54" s="25"/>
      <c r="J54" s="25"/>
      <c r="K54" s="29"/>
    </row>
    <row r="55" spans="1:11" ht="15">
      <c r="A55" s="23"/>
      <c r="B55" s="24"/>
      <c r="C55" s="19" t="s">
        <v>32</v>
      </c>
      <c r="D55" s="25"/>
      <c r="E55" s="25"/>
      <c r="F55" s="16">
        <f>E17</f>
        <v>0</v>
      </c>
      <c r="G55" s="25"/>
      <c r="H55" s="25"/>
      <c r="I55" s="19" t="s">
        <v>40</v>
      </c>
      <c r="J55" s="16">
        <f>E23</f>
        <v>0</v>
      </c>
      <c r="K55" s="29"/>
    </row>
    <row r="56" spans="1:11" ht="14.25" customHeight="1">
      <c r="A56" s="23"/>
      <c r="B56" s="24"/>
      <c r="C56" s="19" t="s">
        <v>38</v>
      </c>
      <c r="D56" s="25"/>
      <c r="E56" s="25"/>
      <c r="F56" s="16">
        <f>IF(E20="","",E20)</f>
        <v>0</v>
      </c>
      <c r="G56" s="25"/>
      <c r="H56" s="25"/>
      <c r="I56" s="25"/>
      <c r="J56" s="25"/>
      <c r="K56" s="29"/>
    </row>
    <row r="57" spans="1:11" ht="9.75" customHeight="1">
      <c r="A57" s="23"/>
      <c r="B57" s="24"/>
      <c r="C57" s="25"/>
      <c r="D57" s="25"/>
      <c r="E57" s="25"/>
      <c r="F57" s="25"/>
      <c r="G57" s="25"/>
      <c r="H57" s="25"/>
      <c r="I57" s="25"/>
      <c r="J57" s="25"/>
      <c r="K57" s="29"/>
    </row>
    <row r="58" spans="1:11" ht="29.25" customHeight="1">
      <c r="A58" s="23"/>
      <c r="B58" s="24"/>
      <c r="C58" s="144" t="s">
        <v>170</v>
      </c>
      <c r="D58" s="135"/>
      <c r="E58" s="135"/>
      <c r="F58" s="135"/>
      <c r="G58" s="135"/>
      <c r="H58" s="135"/>
      <c r="I58" s="135"/>
      <c r="J58" s="145" t="s">
        <v>171</v>
      </c>
      <c r="K58" s="146"/>
    </row>
    <row r="59" spans="1:11" ht="9.75" customHeight="1">
      <c r="A59" s="23"/>
      <c r="B59" s="24"/>
      <c r="C59" s="25"/>
      <c r="D59" s="25"/>
      <c r="E59" s="25"/>
      <c r="F59" s="25"/>
      <c r="G59" s="25"/>
      <c r="H59" s="25"/>
      <c r="I59" s="25"/>
      <c r="J59" s="25"/>
      <c r="K59" s="29"/>
    </row>
    <row r="60" spans="1:47" ht="29.25" customHeight="1">
      <c r="A60" s="23"/>
      <c r="B60" s="24"/>
      <c r="C60" s="147" t="s">
        <v>172</v>
      </c>
      <c r="D60" s="25"/>
      <c r="E60" s="25"/>
      <c r="F60" s="25"/>
      <c r="G60" s="25"/>
      <c r="H60" s="25"/>
      <c r="I60" s="25"/>
      <c r="J60" s="87">
        <f aca="true" t="shared" si="0" ref="J60:J62">J87</f>
        <v>0</v>
      </c>
      <c r="K60" s="29"/>
      <c r="AU60" s="6" t="s">
        <v>173</v>
      </c>
    </row>
    <row r="61" spans="2:11" s="148" customFormat="1" ht="24.75" customHeight="1">
      <c r="B61" s="149"/>
      <c r="C61" s="150"/>
      <c r="D61" s="151" t="s">
        <v>261</v>
      </c>
      <c r="E61" s="152"/>
      <c r="F61" s="152"/>
      <c r="G61" s="152"/>
      <c r="H61" s="152"/>
      <c r="I61" s="152"/>
      <c r="J61" s="153">
        <f t="shared" si="0"/>
        <v>0</v>
      </c>
      <c r="K61" s="154"/>
    </row>
    <row r="62" spans="2:11" s="222" customFormat="1" ht="19.5" customHeight="1">
      <c r="B62" s="223"/>
      <c r="C62" s="224"/>
      <c r="D62" s="225" t="s">
        <v>491</v>
      </c>
      <c r="E62" s="226"/>
      <c r="F62" s="226"/>
      <c r="G62" s="226"/>
      <c r="H62" s="226"/>
      <c r="I62" s="226"/>
      <c r="J62" s="227">
        <f t="shared" si="0"/>
        <v>0</v>
      </c>
      <c r="K62" s="228"/>
    </row>
    <row r="63" spans="2:11" s="148" customFormat="1" ht="24.75" customHeight="1">
      <c r="B63" s="149"/>
      <c r="C63" s="150"/>
      <c r="D63" s="151" t="s">
        <v>492</v>
      </c>
      <c r="E63" s="152"/>
      <c r="F63" s="152"/>
      <c r="G63" s="152"/>
      <c r="H63" s="152"/>
      <c r="I63" s="152"/>
      <c r="J63" s="153">
        <f>J98</f>
        <v>0</v>
      </c>
      <c r="K63" s="154"/>
    </row>
    <row r="64" spans="2:11" s="148" customFormat="1" ht="24.75" customHeight="1">
      <c r="B64" s="149"/>
      <c r="C64" s="150"/>
      <c r="D64" s="151" t="s">
        <v>493</v>
      </c>
      <c r="E64" s="152"/>
      <c r="F64" s="152"/>
      <c r="G64" s="152"/>
      <c r="H64" s="152"/>
      <c r="I64" s="152"/>
      <c r="J64" s="153">
        <f>J148</f>
        <v>0</v>
      </c>
      <c r="K64" s="154"/>
    </row>
    <row r="65" spans="2:11" s="148" customFormat="1" ht="24.75" customHeight="1">
      <c r="B65" s="149"/>
      <c r="C65" s="150"/>
      <c r="D65" s="151" t="s">
        <v>494</v>
      </c>
      <c r="E65" s="152"/>
      <c r="F65" s="152"/>
      <c r="G65" s="152"/>
      <c r="H65" s="152"/>
      <c r="I65" s="152"/>
      <c r="J65" s="153">
        <f>J242</f>
        <v>0</v>
      </c>
      <c r="K65" s="154"/>
    </row>
    <row r="66" spans="2:11" s="23" customFormat="1" ht="21.75" customHeight="1">
      <c r="B66" s="24"/>
      <c r="C66" s="25"/>
      <c r="D66" s="25"/>
      <c r="E66" s="25"/>
      <c r="F66" s="25"/>
      <c r="G66" s="25"/>
      <c r="H66" s="25"/>
      <c r="I66" s="25"/>
      <c r="J66" s="25"/>
      <c r="K66" s="29"/>
    </row>
    <row r="67" spans="1:11" ht="6.75" customHeight="1">
      <c r="A67" s="23"/>
      <c r="B67" s="45"/>
      <c r="C67" s="46"/>
      <c r="D67" s="46"/>
      <c r="E67" s="46"/>
      <c r="F67" s="46"/>
      <c r="G67" s="46"/>
      <c r="H67" s="46"/>
      <c r="I67" s="46"/>
      <c r="J67" s="46"/>
      <c r="K67" s="47"/>
    </row>
    <row r="71" spans="2:12" s="23" customFormat="1" ht="6.75" customHeight="1">
      <c r="B71" s="48"/>
      <c r="C71" s="49"/>
      <c r="D71" s="49"/>
      <c r="E71" s="49"/>
      <c r="F71" s="49"/>
      <c r="G71" s="49"/>
      <c r="H71" s="49"/>
      <c r="I71" s="49"/>
      <c r="J71" s="49"/>
      <c r="K71" s="49"/>
      <c r="L71" s="50"/>
    </row>
    <row r="72" spans="1:12" ht="36.75" customHeight="1">
      <c r="A72" s="23"/>
      <c r="B72" s="24"/>
      <c r="C72" s="51" t="s">
        <v>175</v>
      </c>
      <c r="D72" s="52"/>
      <c r="E72" s="52"/>
      <c r="F72" s="52"/>
      <c r="G72" s="52"/>
      <c r="H72" s="52"/>
      <c r="I72" s="52"/>
      <c r="J72" s="52"/>
      <c r="K72" s="52"/>
      <c r="L72" s="50"/>
    </row>
    <row r="73" spans="1:12" ht="6.75" customHeight="1">
      <c r="A73" s="23"/>
      <c r="B73" s="24"/>
      <c r="C73" s="52"/>
      <c r="D73" s="52"/>
      <c r="E73" s="52"/>
      <c r="F73" s="52"/>
      <c r="G73" s="52"/>
      <c r="H73" s="52"/>
      <c r="I73" s="52"/>
      <c r="J73" s="52"/>
      <c r="K73" s="52"/>
      <c r="L73" s="50"/>
    </row>
    <row r="74" spans="1:12" ht="14.25" customHeight="1">
      <c r="A74" s="23"/>
      <c r="B74" s="24"/>
      <c r="C74" s="55" t="s">
        <v>14</v>
      </c>
      <c r="D74" s="52"/>
      <c r="E74" s="52"/>
      <c r="F74" s="52"/>
      <c r="G74" s="52"/>
      <c r="H74" s="52"/>
      <c r="I74" s="52"/>
      <c r="J74" s="52"/>
      <c r="K74" s="52"/>
      <c r="L74" s="50"/>
    </row>
    <row r="75" spans="1:12" ht="22.5" customHeight="1">
      <c r="A75" s="23"/>
      <c r="B75" s="24"/>
      <c r="C75" s="52"/>
      <c r="D75" s="52"/>
      <c r="E75" s="126">
        <f>E7</f>
        <v>0</v>
      </c>
      <c r="F75" s="126"/>
      <c r="G75" s="126"/>
      <c r="H75" s="126"/>
      <c r="I75" s="52"/>
      <c r="J75" s="52"/>
      <c r="K75" s="52"/>
      <c r="L75" s="50"/>
    </row>
    <row r="76" spans="2:12" ht="15">
      <c r="B76" s="10"/>
      <c r="C76" s="55" t="s">
        <v>164</v>
      </c>
      <c r="D76" s="266"/>
      <c r="E76" s="266"/>
      <c r="F76" s="266"/>
      <c r="G76" s="266"/>
      <c r="H76" s="266"/>
      <c r="I76" s="266"/>
      <c r="J76" s="266"/>
      <c r="K76" s="266"/>
      <c r="L76" s="267"/>
    </row>
    <row r="77" spans="2:12" s="23" customFormat="1" ht="22.5" customHeight="1">
      <c r="B77" s="24"/>
      <c r="C77" s="52"/>
      <c r="D77" s="52"/>
      <c r="E77" s="126" t="s">
        <v>1273</v>
      </c>
      <c r="F77" s="126"/>
      <c r="G77" s="126"/>
      <c r="H77" s="126"/>
      <c r="I77" s="52"/>
      <c r="J77" s="52"/>
      <c r="K77" s="52"/>
      <c r="L77" s="50"/>
    </row>
    <row r="78" spans="1:12" ht="14.25" customHeight="1">
      <c r="A78" s="23"/>
      <c r="B78" s="24"/>
      <c r="C78" s="55" t="s">
        <v>489</v>
      </c>
      <c r="D78" s="52"/>
      <c r="E78" s="52"/>
      <c r="F78" s="52"/>
      <c r="G78" s="52"/>
      <c r="H78" s="52"/>
      <c r="I78" s="52"/>
      <c r="J78" s="52"/>
      <c r="K78" s="52"/>
      <c r="L78" s="50"/>
    </row>
    <row r="79" spans="1:12" ht="23.25" customHeight="1">
      <c r="A79" s="23"/>
      <c r="B79" s="24"/>
      <c r="C79" s="52"/>
      <c r="D79" s="52"/>
      <c r="E79" s="62">
        <f>E11</f>
        <v>0</v>
      </c>
      <c r="F79" s="62"/>
      <c r="G79" s="62"/>
      <c r="H79" s="62"/>
      <c r="I79" s="52"/>
      <c r="J79" s="52"/>
      <c r="K79" s="52"/>
      <c r="L79" s="50"/>
    </row>
    <row r="80" spans="1:12" ht="6.75" customHeight="1">
      <c r="A80" s="23"/>
      <c r="B80" s="24"/>
      <c r="C80" s="52"/>
      <c r="D80" s="52"/>
      <c r="E80" s="52"/>
      <c r="F80" s="52"/>
      <c r="G80" s="52"/>
      <c r="H80" s="52"/>
      <c r="I80" s="52"/>
      <c r="J80" s="52"/>
      <c r="K80" s="52"/>
      <c r="L80" s="50"/>
    </row>
    <row r="81" spans="1:12" ht="18" customHeight="1">
      <c r="A81" s="23"/>
      <c r="B81" s="24"/>
      <c r="C81" s="55" t="s">
        <v>22</v>
      </c>
      <c r="D81" s="52"/>
      <c r="E81" s="52"/>
      <c r="F81" s="155">
        <f>F14</f>
        <v>0</v>
      </c>
      <c r="G81" s="52"/>
      <c r="H81" s="52"/>
      <c r="I81" s="55" t="s">
        <v>24</v>
      </c>
      <c r="J81" s="156">
        <f>IF(J14="","",J14)</f>
        <v>0</v>
      </c>
      <c r="K81" s="52"/>
      <c r="L81" s="50"/>
    </row>
    <row r="82" spans="1:12" ht="6.75" customHeight="1">
      <c r="A82" s="23"/>
      <c r="B82" s="24"/>
      <c r="C82" s="52"/>
      <c r="D82" s="52"/>
      <c r="E82" s="52"/>
      <c r="F82" s="52"/>
      <c r="G82" s="52"/>
      <c r="H82" s="52"/>
      <c r="I82" s="52"/>
      <c r="J82" s="52"/>
      <c r="K82" s="52"/>
      <c r="L82" s="50"/>
    </row>
    <row r="83" spans="1:12" ht="15">
      <c r="A83" s="23"/>
      <c r="B83" s="24"/>
      <c r="C83" s="55" t="s">
        <v>32</v>
      </c>
      <c r="D83" s="52"/>
      <c r="E83" s="52"/>
      <c r="F83" s="155">
        <f>E17</f>
        <v>0</v>
      </c>
      <c r="G83" s="52"/>
      <c r="H83" s="52"/>
      <c r="I83" s="55" t="s">
        <v>40</v>
      </c>
      <c r="J83" s="155">
        <f>E23</f>
        <v>0</v>
      </c>
      <c r="K83" s="52"/>
      <c r="L83" s="50"/>
    </row>
    <row r="84" spans="1:12" ht="14.25" customHeight="1">
      <c r="A84" s="23"/>
      <c r="B84" s="24"/>
      <c r="C84" s="55" t="s">
        <v>38</v>
      </c>
      <c r="D84" s="52"/>
      <c r="E84" s="52"/>
      <c r="F84" s="155">
        <f>IF(E20="","",E20)</f>
        <v>0</v>
      </c>
      <c r="G84" s="52"/>
      <c r="H84" s="52"/>
      <c r="I84" s="52"/>
      <c r="J84" s="52"/>
      <c r="K84" s="52"/>
      <c r="L84" s="50"/>
    </row>
    <row r="85" spans="1:12" ht="9.75" customHeight="1">
      <c r="A85" s="23"/>
      <c r="B85" s="24"/>
      <c r="C85" s="52"/>
      <c r="D85" s="52"/>
      <c r="E85" s="52"/>
      <c r="F85" s="52"/>
      <c r="G85" s="52"/>
      <c r="H85" s="52"/>
      <c r="I85" s="52"/>
      <c r="J85" s="52"/>
      <c r="K85" s="52"/>
      <c r="L85" s="50"/>
    </row>
    <row r="86" spans="2:20" s="157" customFormat="1" ht="29.25" customHeight="1">
      <c r="B86" s="158"/>
      <c r="C86" s="159" t="s">
        <v>176</v>
      </c>
      <c r="D86" s="160" t="s">
        <v>64</v>
      </c>
      <c r="E86" s="160" t="s">
        <v>60</v>
      </c>
      <c r="F86" s="160" t="s">
        <v>177</v>
      </c>
      <c r="G86" s="160" t="s">
        <v>178</v>
      </c>
      <c r="H86" s="160" t="s">
        <v>179</v>
      </c>
      <c r="I86" s="161" t="s">
        <v>180</v>
      </c>
      <c r="J86" s="160" t="s">
        <v>171</v>
      </c>
      <c r="K86" s="162" t="s">
        <v>181</v>
      </c>
      <c r="L86" s="163"/>
      <c r="M86" s="78" t="s">
        <v>182</v>
      </c>
      <c r="N86" s="79" t="s">
        <v>49</v>
      </c>
      <c r="O86" s="79" t="s">
        <v>183</v>
      </c>
      <c r="P86" s="79" t="s">
        <v>184</v>
      </c>
      <c r="Q86" s="79" t="s">
        <v>185</v>
      </c>
      <c r="R86" s="79" t="s">
        <v>186</v>
      </c>
      <c r="S86" s="79" t="s">
        <v>187</v>
      </c>
      <c r="T86" s="80" t="s">
        <v>188</v>
      </c>
    </row>
    <row r="87" spans="2:63" s="23" customFormat="1" ht="29.25" customHeight="1">
      <c r="B87" s="24"/>
      <c r="C87" s="84" t="s">
        <v>172</v>
      </c>
      <c r="D87" s="52"/>
      <c r="E87" s="52"/>
      <c r="F87" s="52"/>
      <c r="G87" s="52"/>
      <c r="H87" s="52"/>
      <c r="I87" s="52"/>
      <c r="J87" s="164">
        <f aca="true" t="shared" si="1" ref="J87:J89">BK87</f>
        <v>0</v>
      </c>
      <c r="K87" s="52"/>
      <c r="L87" s="50"/>
      <c r="M87" s="81"/>
      <c r="N87" s="82"/>
      <c r="O87" s="82"/>
      <c r="P87" s="165">
        <f>P88+P98+P148+P242</f>
        <v>1161.9893000000002</v>
      </c>
      <c r="Q87" s="82"/>
      <c r="R87" s="165">
        <f>R88+R98+R148+R242</f>
        <v>1924.20379358</v>
      </c>
      <c r="S87" s="82"/>
      <c r="T87" s="166">
        <f>T88+T98+T148+T242</f>
        <v>7668.453200000001</v>
      </c>
      <c r="AT87" s="6" t="s">
        <v>78</v>
      </c>
      <c r="AU87" s="6" t="s">
        <v>173</v>
      </c>
      <c r="BK87" s="167">
        <f>BK88+BK98+BK148+BK242</f>
        <v>0</v>
      </c>
    </row>
    <row r="88" spans="2:63" s="168" customFormat="1" ht="36.75" customHeight="1">
      <c r="B88" s="169"/>
      <c r="C88" s="170"/>
      <c r="D88" s="229" t="s">
        <v>78</v>
      </c>
      <c r="E88" s="230" t="s">
        <v>263</v>
      </c>
      <c r="F88" s="230" t="s">
        <v>264</v>
      </c>
      <c r="G88" s="170"/>
      <c r="H88" s="170"/>
      <c r="I88" s="170"/>
      <c r="J88" s="231">
        <f t="shared" si="1"/>
        <v>0</v>
      </c>
      <c r="K88" s="170"/>
      <c r="L88" s="174"/>
      <c r="M88" s="175"/>
      <c r="N88" s="176"/>
      <c r="O88" s="176"/>
      <c r="P88" s="177">
        <f>P89</f>
        <v>12.556</v>
      </c>
      <c r="Q88" s="176"/>
      <c r="R88" s="177">
        <f>R89</f>
        <v>0.10353408000000001</v>
      </c>
      <c r="S88" s="176"/>
      <c r="T88" s="178">
        <f>T89</f>
        <v>0</v>
      </c>
      <c r="AR88" s="179" t="s">
        <v>21</v>
      </c>
      <c r="AT88" s="180" t="s">
        <v>78</v>
      </c>
      <c r="AU88" s="180" t="s">
        <v>79</v>
      </c>
      <c r="AY88" s="179" t="s">
        <v>192</v>
      </c>
      <c r="BK88" s="181">
        <f>BK89</f>
        <v>0</v>
      </c>
    </row>
    <row r="89" spans="1:63" ht="19.5" customHeight="1">
      <c r="A89" s="168"/>
      <c r="B89" s="169"/>
      <c r="C89" s="170"/>
      <c r="D89" s="171" t="s">
        <v>78</v>
      </c>
      <c r="E89" s="232" t="s">
        <v>323</v>
      </c>
      <c r="F89" s="232" t="s">
        <v>495</v>
      </c>
      <c r="G89" s="170"/>
      <c r="H89" s="170"/>
      <c r="I89" s="170"/>
      <c r="J89" s="233">
        <f t="shared" si="1"/>
        <v>0</v>
      </c>
      <c r="K89" s="170"/>
      <c r="L89" s="174"/>
      <c r="M89" s="175"/>
      <c r="N89" s="176"/>
      <c r="O89" s="176"/>
      <c r="P89" s="177">
        <f>SUM(P90:P97)</f>
        <v>12.556</v>
      </c>
      <c r="Q89" s="176"/>
      <c r="R89" s="177">
        <f>SUM(R90:R97)</f>
        <v>0.10353408000000001</v>
      </c>
      <c r="S89" s="176"/>
      <c r="T89" s="178">
        <f>SUM(T90:T97)</f>
        <v>0</v>
      </c>
      <c r="AR89" s="179" t="s">
        <v>21</v>
      </c>
      <c r="AT89" s="180" t="s">
        <v>78</v>
      </c>
      <c r="AU89" s="180" t="s">
        <v>21</v>
      </c>
      <c r="AY89" s="179" t="s">
        <v>192</v>
      </c>
      <c r="BK89" s="181">
        <f>SUM(BK90:BK97)</f>
        <v>0</v>
      </c>
    </row>
    <row r="90" spans="2:65" s="23" customFormat="1" ht="22.5" customHeight="1">
      <c r="B90" s="24"/>
      <c r="C90" s="182" t="s">
        <v>21</v>
      </c>
      <c r="D90" s="182" t="s">
        <v>193</v>
      </c>
      <c r="E90" s="183" t="s">
        <v>503</v>
      </c>
      <c r="F90" s="184" t="s">
        <v>504</v>
      </c>
      <c r="G90" s="185" t="s">
        <v>498</v>
      </c>
      <c r="H90" s="186">
        <v>43</v>
      </c>
      <c r="I90" s="187"/>
      <c r="J90" s="187">
        <f>ROUND(I90*H90,2)</f>
        <v>0</v>
      </c>
      <c r="K90" s="184" t="s">
        <v>197</v>
      </c>
      <c r="L90" s="50"/>
      <c r="M90" s="188"/>
      <c r="N90" s="189" t="s">
        <v>50</v>
      </c>
      <c r="O90" s="190">
        <v>0.292</v>
      </c>
      <c r="P90" s="190">
        <f>O90*H90</f>
        <v>12.556</v>
      </c>
      <c r="Q90" s="190">
        <v>0</v>
      </c>
      <c r="R90" s="190">
        <f>Q90*H90</f>
        <v>0</v>
      </c>
      <c r="S90" s="190">
        <v>0</v>
      </c>
      <c r="T90" s="191">
        <f>S90*H90</f>
        <v>0</v>
      </c>
      <c r="AR90" s="6" t="s">
        <v>191</v>
      </c>
      <c r="AT90" s="6" t="s">
        <v>193</v>
      </c>
      <c r="AU90" s="6" t="s">
        <v>88</v>
      </c>
      <c r="AY90" s="6" t="s">
        <v>192</v>
      </c>
      <c r="BE90" s="192">
        <f>IF(N90="základní",J90,0)</f>
        <v>0</v>
      </c>
      <c r="BF90" s="192">
        <f>IF(N90="snížená",J90,0)</f>
        <v>0</v>
      </c>
      <c r="BG90" s="192">
        <f>IF(N90="zákl. přenesená",J90,0)</f>
        <v>0</v>
      </c>
      <c r="BH90" s="192">
        <f>IF(N90="sníž. přenesená",J90,0)</f>
        <v>0</v>
      </c>
      <c r="BI90" s="192">
        <f>IF(N90="nulová",J90,0)</f>
        <v>0</v>
      </c>
      <c r="BJ90" s="6" t="s">
        <v>21</v>
      </c>
      <c r="BK90" s="192">
        <f>ROUND(I90*H90,2)</f>
        <v>0</v>
      </c>
      <c r="BL90" s="6" t="s">
        <v>191</v>
      </c>
      <c r="BM90" s="6" t="s">
        <v>1275</v>
      </c>
    </row>
    <row r="91" spans="1:47" ht="23.25">
      <c r="A91" s="23"/>
      <c r="B91" s="24"/>
      <c r="C91" s="52"/>
      <c r="D91" s="196" t="s">
        <v>199</v>
      </c>
      <c r="E91" s="52"/>
      <c r="F91" s="197" t="s">
        <v>506</v>
      </c>
      <c r="G91" s="52"/>
      <c r="H91" s="52"/>
      <c r="I91" s="52"/>
      <c r="J91" s="52"/>
      <c r="K91" s="52"/>
      <c r="L91" s="50"/>
      <c r="M91" s="195"/>
      <c r="N91" s="25"/>
      <c r="O91" s="25"/>
      <c r="P91" s="25"/>
      <c r="Q91" s="25"/>
      <c r="R91" s="25"/>
      <c r="S91" s="25"/>
      <c r="T91" s="72"/>
      <c r="AT91" s="6" t="s">
        <v>199</v>
      </c>
      <c r="AU91" s="6" t="s">
        <v>88</v>
      </c>
    </row>
    <row r="92" spans="2:51" s="198" customFormat="1" ht="12.75">
      <c r="B92" s="199"/>
      <c r="C92" s="200"/>
      <c r="D92" s="196" t="s">
        <v>210</v>
      </c>
      <c r="E92" s="201"/>
      <c r="F92" s="202" t="s">
        <v>1276</v>
      </c>
      <c r="G92" s="200"/>
      <c r="H92" s="201"/>
      <c r="I92" s="200"/>
      <c r="J92" s="200"/>
      <c r="K92" s="200"/>
      <c r="L92" s="203"/>
      <c r="M92" s="204"/>
      <c r="N92" s="205"/>
      <c r="O92" s="205"/>
      <c r="P92" s="205"/>
      <c r="Q92" s="205"/>
      <c r="R92" s="205"/>
      <c r="S92" s="205"/>
      <c r="T92" s="206"/>
      <c r="AT92" s="207" t="s">
        <v>210</v>
      </c>
      <c r="AU92" s="207" t="s">
        <v>88</v>
      </c>
      <c r="AV92" s="198" t="s">
        <v>21</v>
      </c>
      <c r="AW92" s="198" t="s">
        <v>43</v>
      </c>
      <c r="AX92" s="198" t="s">
        <v>79</v>
      </c>
      <c r="AY92" s="207" t="s">
        <v>192</v>
      </c>
    </row>
    <row r="93" spans="2:51" s="208" customFormat="1" ht="12.75">
      <c r="B93" s="209"/>
      <c r="C93" s="210"/>
      <c r="D93" s="196" t="s">
        <v>210</v>
      </c>
      <c r="E93" s="234"/>
      <c r="F93" s="235" t="s">
        <v>1277</v>
      </c>
      <c r="G93" s="210"/>
      <c r="H93" s="236">
        <v>12</v>
      </c>
      <c r="I93" s="210"/>
      <c r="J93" s="210"/>
      <c r="K93" s="210"/>
      <c r="L93" s="214"/>
      <c r="M93" s="215"/>
      <c r="N93" s="216"/>
      <c r="O93" s="216"/>
      <c r="P93" s="216"/>
      <c r="Q93" s="216"/>
      <c r="R93" s="216"/>
      <c r="S93" s="216"/>
      <c r="T93" s="217"/>
      <c r="AT93" s="218" t="s">
        <v>210</v>
      </c>
      <c r="AU93" s="218" t="s">
        <v>88</v>
      </c>
      <c r="AV93" s="208" t="s">
        <v>88</v>
      </c>
      <c r="AW93" s="208" t="s">
        <v>43</v>
      </c>
      <c r="AX93" s="208" t="s">
        <v>79</v>
      </c>
      <c r="AY93" s="218" t="s">
        <v>192</v>
      </c>
    </row>
    <row r="94" spans="2:51" s="208" customFormat="1" ht="12.75">
      <c r="B94" s="209"/>
      <c r="C94" s="210"/>
      <c r="D94" s="196" t="s">
        <v>210</v>
      </c>
      <c r="E94" s="234"/>
      <c r="F94" s="235" t="s">
        <v>1278</v>
      </c>
      <c r="G94" s="210"/>
      <c r="H94" s="236">
        <v>31</v>
      </c>
      <c r="I94" s="210"/>
      <c r="J94" s="210"/>
      <c r="K94" s="210"/>
      <c r="L94" s="214"/>
      <c r="M94" s="215"/>
      <c r="N94" s="216"/>
      <c r="O94" s="216"/>
      <c r="P94" s="216"/>
      <c r="Q94" s="216"/>
      <c r="R94" s="216"/>
      <c r="S94" s="216"/>
      <c r="T94" s="217"/>
      <c r="AT94" s="218" t="s">
        <v>210</v>
      </c>
      <c r="AU94" s="218" t="s">
        <v>88</v>
      </c>
      <c r="AV94" s="208" t="s">
        <v>88</v>
      </c>
      <c r="AW94" s="208" t="s">
        <v>43</v>
      </c>
      <c r="AX94" s="208" t="s">
        <v>79</v>
      </c>
      <c r="AY94" s="218" t="s">
        <v>192</v>
      </c>
    </row>
    <row r="95" spans="2:51" s="240" customFormat="1" ht="12.75">
      <c r="B95" s="241"/>
      <c r="C95" s="242"/>
      <c r="D95" s="193" t="s">
        <v>210</v>
      </c>
      <c r="E95" s="251"/>
      <c r="F95" s="252" t="s">
        <v>280</v>
      </c>
      <c r="G95" s="242"/>
      <c r="H95" s="253">
        <v>43</v>
      </c>
      <c r="I95" s="242"/>
      <c r="J95" s="242"/>
      <c r="K95" s="242"/>
      <c r="L95" s="246"/>
      <c r="M95" s="247"/>
      <c r="N95" s="248"/>
      <c r="O95" s="248"/>
      <c r="P95" s="248"/>
      <c r="Q95" s="248"/>
      <c r="R95" s="248"/>
      <c r="S95" s="248"/>
      <c r="T95" s="249"/>
      <c r="AT95" s="250" t="s">
        <v>210</v>
      </c>
      <c r="AU95" s="250" t="s">
        <v>88</v>
      </c>
      <c r="AV95" s="240" t="s">
        <v>191</v>
      </c>
      <c r="AW95" s="240" t="s">
        <v>43</v>
      </c>
      <c r="AX95" s="240" t="s">
        <v>21</v>
      </c>
      <c r="AY95" s="250" t="s">
        <v>192</v>
      </c>
    </row>
    <row r="96" spans="2:65" s="23" customFormat="1" ht="22.5" customHeight="1">
      <c r="B96" s="24"/>
      <c r="C96" s="254" t="s">
        <v>88</v>
      </c>
      <c r="D96" s="254" t="s">
        <v>467</v>
      </c>
      <c r="E96" s="255" t="s">
        <v>508</v>
      </c>
      <c r="F96" s="256" t="s">
        <v>509</v>
      </c>
      <c r="G96" s="257" t="s">
        <v>284</v>
      </c>
      <c r="H96" s="258">
        <v>12.444</v>
      </c>
      <c r="I96" s="259"/>
      <c r="J96" s="259">
        <f>ROUND(I96*H96,2)</f>
        <v>0</v>
      </c>
      <c r="K96" s="256" t="s">
        <v>197</v>
      </c>
      <c r="L96" s="260"/>
      <c r="M96" s="261"/>
      <c r="N96" s="262" t="s">
        <v>50</v>
      </c>
      <c r="O96" s="190">
        <v>0</v>
      </c>
      <c r="P96" s="190">
        <f>O96*H96</f>
        <v>0</v>
      </c>
      <c r="Q96" s="190">
        <v>0.008320000000000001</v>
      </c>
      <c r="R96" s="190">
        <f>Q96*H96</f>
        <v>0.10353408000000001</v>
      </c>
      <c r="S96" s="190">
        <v>0</v>
      </c>
      <c r="T96" s="191">
        <f>S96*H96</f>
        <v>0</v>
      </c>
      <c r="AR96" s="6" t="s">
        <v>323</v>
      </c>
      <c r="AT96" s="6" t="s">
        <v>467</v>
      </c>
      <c r="AU96" s="6" t="s">
        <v>88</v>
      </c>
      <c r="AY96" s="6" t="s">
        <v>192</v>
      </c>
      <c r="BE96" s="192">
        <f>IF(N96="základní",J96,0)</f>
        <v>0</v>
      </c>
      <c r="BF96" s="192">
        <f>IF(N96="snížená",J96,0)</f>
        <v>0</v>
      </c>
      <c r="BG96" s="192">
        <f>IF(N96="zákl. přenesená",J96,0)</f>
        <v>0</v>
      </c>
      <c r="BH96" s="192">
        <f>IF(N96="sníž. přenesená",J96,0)</f>
        <v>0</v>
      </c>
      <c r="BI96" s="192">
        <f>IF(N96="nulová",J96,0)</f>
        <v>0</v>
      </c>
      <c r="BJ96" s="6" t="s">
        <v>21</v>
      </c>
      <c r="BK96" s="192">
        <f>ROUND(I96*H96,2)</f>
        <v>0</v>
      </c>
      <c r="BL96" s="6" t="s">
        <v>191</v>
      </c>
      <c r="BM96" s="6" t="s">
        <v>1279</v>
      </c>
    </row>
    <row r="97" spans="1:47" ht="12.75">
      <c r="A97" s="23"/>
      <c r="B97" s="24"/>
      <c r="C97" s="52"/>
      <c r="D97" s="196" t="s">
        <v>199</v>
      </c>
      <c r="E97" s="52"/>
      <c r="F97" s="197" t="s">
        <v>511</v>
      </c>
      <c r="G97" s="52"/>
      <c r="H97" s="52"/>
      <c r="I97" s="52"/>
      <c r="J97" s="52"/>
      <c r="K97" s="52"/>
      <c r="L97" s="50"/>
      <c r="M97" s="195"/>
      <c r="N97" s="25"/>
      <c r="O97" s="25"/>
      <c r="P97" s="25"/>
      <c r="Q97" s="25"/>
      <c r="R97" s="25"/>
      <c r="S97" s="25"/>
      <c r="T97" s="72"/>
      <c r="AT97" s="6" t="s">
        <v>199</v>
      </c>
      <c r="AU97" s="6" t="s">
        <v>88</v>
      </c>
    </row>
    <row r="98" spans="2:63" s="168" customFormat="1" ht="36.75" customHeight="1">
      <c r="B98" s="169"/>
      <c r="C98" s="170"/>
      <c r="D98" s="171" t="s">
        <v>78</v>
      </c>
      <c r="E98" s="172" t="s">
        <v>21</v>
      </c>
      <c r="F98" s="172" t="s">
        <v>281</v>
      </c>
      <c r="G98" s="170"/>
      <c r="H98" s="170"/>
      <c r="I98" s="170"/>
      <c r="J98" s="173">
        <f>BK98</f>
        <v>0</v>
      </c>
      <c r="K98" s="170"/>
      <c r="L98" s="174"/>
      <c r="M98" s="175"/>
      <c r="N98" s="176"/>
      <c r="O98" s="176"/>
      <c r="P98" s="177">
        <f>SUM(P99:P147)</f>
        <v>110.613</v>
      </c>
      <c r="Q98" s="176"/>
      <c r="R98" s="177">
        <f>SUM(R99:R147)</f>
        <v>2.05728</v>
      </c>
      <c r="S98" s="176"/>
      <c r="T98" s="178">
        <f>SUM(T99:T147)</f>
        <v>7189.4562000000005</v>
      </c>
      <c r="AR98" s="179" t="s">
        <v>191</v>
      </c>
      <c r="AT98" s="180" t="s">
        <v>78</v>
      </c>
      <c r="AU98" s="180" t="s">
        <v>79</v>
      </c>
      <c r="AY98" s="179" t="s">
        <v>192</v>
      </c>
      <c r="BK98" s="181">
        <f>SUM(BK99:BK147)</f>
        <v>0</v>
      </c>
    </row>
    <row r="99" spans="2:65" s="23" customFormat="1" ht="22.5" customHeight="1">
      <c r="B99" s="24"/>
      <c r="C99" s="182" t="s">
        <v>205</v>
      </c>
      <c r="D99" s="182" t="s">
        <v>193</v>
      </c>
      <c r="E99" s="183" t="s">
        <v>512</v>
      </c>
      <c r="F99" s="184" t="s">
        <v>513</v>
      </c>
      <c r="G99" s="185" t="s">
        <v>514</v>
      </c>
      <c r="H99" s="186">
        <v>5260.2</v>
      </c>
      <c r="I99" s="187"/>
      <c r="J99" s="187">
        <f>ROUND(I99*H99,2)</f>
        <v>0</v>
      </c>
      <c r="K99" s="184" t="s">
        <v>197</v>
      </c>
      <c r="L99" s="50"/>
      <c r="M99" s="188"/>
      <c r="N99" s="189" t="s">
        <v>50</v>
      </c>
      <c r="O99" s="190">
        <v>0</v>
      </c>
      <c r="P99" s="190">
        <f>O99*H99</f>
        <v>0</v>
      </c>
      <c r="Q99" s="190">
        <v>0</v>
      </c>
      <c r="R99" s="190">
        <f>Q99*H99</f>
        <v>0</v>
      </c>
      <c r="S99" s="190">
        <v>0.56</v>
      </c>
      <c r="T99" s="191">
        <f>S99*H99</f>
        <v>2945.712</v>
      </c>
      <c r="AR99" s="6" t="s">
        <v>191</v>
      </c>
      <c r="AT99" s="6" t="s">
        <v>193</v>
      </c>
      <c r="AU99" s="6" t="s">
        <v>21</v>
      </c>
      <c r="AY99" s="6" t="s">
        <v>192</v>
      </c>
      <c r="BE99" s="192">
        <f>IF(N99="základní",J99,0)</f>
        <v>0</v>
      </c>
      <c r="BF99" s="192">
        <f>IF(N99="snížená",J99,0)</f>
        <v>0</v>
      </c>
      <c r="BG99" s="192">
        <f>IF(N99="zákl. přenesená",J99,0)</f>
        <v>0</v>
      </c>
      <c r="BH99" s="192">
        <f>IF(N99="sníž. přenesená",J99,0)</f>
        <v>0</v>
      </c>
      <c r="BI99" s="192">
        <f>IF(N99="nulová",J99,0)</f>
        <v>0</v>
      </c>
      <c r="BJ99" s="6" t="s">
        <v>21</v>
      </c>
      <c r="BK99" s="192">
        <f>ROUND(I99*H99,2)</f>
        <v>0</v>
      </c>
      <c r="BL99" s="6" t="s">
        <v>191</v>
      </c>
      <c r="BM99" s="6" t="s">
        <v>1280</v>
      </c>
    </row>
    <row r="100" spans="1:47" ht="34.5">
      <c r="A100" s="23"/>
      <c r="B100" s="24"/>
      <c r="C100" s="52"/>
      <c r="D100" s="196" t="s">
        <v>199</v>
      </c>
      <c r="E100" s="52"/>
      <c r="F100" s="197" t="s">
        <v>516</v>
      </c>
      <c r="G100" s="52"/>
      <c r="H100" s="52"/>
      <c r="I100" s="52"/>
      <c r="J100" s="52"/>
      <c r="K100" s="52"/>
      <c r="L100" s="50"/>
      <c r="M100" s="195"/>
      <c r="N100" s="25"/>
      <c r="O100" s="25"/>
      <c r="P100" s="25"/>
      <c r="Q100" s="25"/>
      <c r="R100" s="25"/>
      <c r="S100" s="25"/>
      <c r="T100" s="72"/>
      <c r="AT100" s="6" t="s">
        <v>199</v>
      </c>
      <c r="AU100" s="6" t="s">
        <v>21</v>
      </c>
    </row>
    <row r="101" spans="2:51" s="198" customFormat="1" ht="12.75">
      <c r="B101" s="199"/>
      <c r="C101" s="200"/>
      <c r="D101" s="196" t="s">
        <v>210</v>
      </c>
      <c r="E101" s="201"/>
      <c r="F101" s="202" t="s">
        <v>1276</v>
      </c>
      <c r="G101" s="200"/>
      <c r="H101" s="201"/>
      <c r="I101" s="200"/>
      <c r="J101" s="200"/>
      <c r="K101" s="200"/>
      <c r="L101" s="203"/>
      <c r="M101" s="204"/>
      <c r="N101" s="205"/>
      <c r="O101" s="205"/>
      <c r="P101" s="205"/>
      <c r="Q101" s="205"/>
      <c r="R101" s="205"/>
      <c r="S101" s="205"/>
      <c r="T101" s="206"/>
      <c r="AT101" s="207" t="s">
        <v>210</v>
      </c>
      <c r="AU101" s="207" t="s">
        <v>21</v>
      </c>
      <c r="AV101" s="198" t="s">
        <v>21</v>
      </c>
      <c r="AW101" s="198" t="s">
        <v>43</v>
      </c>
      <c r="AX101" s="198" t="s">
        <v>79</v>
      </c>
      <c r="AY101" s="207" t="s">
        <v>192</v>
      </c>
    </row>
    <row r="102" spans="2:51" s="208" customFormat="1" ht="12.75">
      <c r="B102" s="209"/>
      <c r="C102" s="210"/>
      <c r="D102" s="193" t="s">
        <v>210</v>
      </c>
      <c r="E102" s="211"/>
      <c r="F102" s="212" t="s">
        <v>1281</v>
      </c>
      <c r="G102" s="210"/>
      <c r="H102" s="213">
        <v>5260.2</v>
      </c>
      <c r="I102" s="210"/>
      <c r="J102" s="210"/>
      <c r="K102" s="210"/>
      <c r="L102" s="214"/>
      <c r="M102" s="215"/>
      <c r="N102" s="216"/>
      <c r="O102" s="216"/>
      <c r="P102" s="216"/>
      <c r="Q102" s="216"/>
      <c r="R102" s="216"/>
      <c r="S102" s="216"/>
      <c r="T102" s="217"/>
      <c r="AT102" s="218" t="s">
        <v>210</v>
      </c>
      <c r="AU102" s="218" t="s">
        <v>21</v>
      </c>
      <c r="AV102" s="208" t="s">
        <v>88</v>
      </c>
      <c r="AW102" s="208" t="s">
        <v>43</v>
      </c>
      <c r="AX102" s="208" t="s">
        <v>21</v>
      </c>
      <c r="AY102" s="218" t="s">
        <v>192</v>
      </c>
    </row>
    <row r="103" spans="2:65" s="23" customFormat="1" ht="22.5" customHeight="1">
      <c r="B103" s="24"/>
      <c r="C103" s="182" t="s">
        <v>191</v>
      </c>
      <c r="D103" s="182" t="s">
        <v>193</v>
      </c>
      <c r="E103" s="183" t="s">
        <v>524</v>
      </c>
      <c r="F103" s="184" t="s">
        <v>525</v>
      </c>
      <c r="G103" s="185" t="s">
        <v>514</v>
      </c>
      <c r="H103" s="186">
        <v>5260.2</v>
      </c>
      <c r="I103" s="187"/>
      <c r="J103" s="187">
        <f>ROUND(I103*H103,2)</f>
        <v>0</v>
      </c>
      <c r="K103" s="184" t="s">
        <v>197</v>
      </c>
      <c r="L103" s="50"/>
      <c r="M103" s="188"/>
      <c r="N103" s="189" t="s">
        <v>50</v>
      </c>
      <c r="O103" s="190">
        <v>0</v>
      </c>
      <c r="P103" s="190">
        <f>O103*H103</f>
        <v>0</v>
      </c>
      <c r="Q103" s="190">
        <v>0</v>
      </c>
      <c r="R103" s="190">
        <f>Q103*H103</f>
        <v>0</v>
      </c>
      <c r="S103" s="190">
        <v>0.181</v>
      </c>
      <c r="T103" s="191">
        <f>S103*H103</f>
        <v>952.0962</v>
      </c>
      <c r="AR103" s="6" t="s">
        <v>191</v>
      </c>
      <c r="AT103" s="6" t="s">
        <v>193</v>
      </c>
      <c r="AU103" s="6" t="s">
        <v>21</v>
      </c>
      <c r="AY103" s="6" t="s">
        <v>192</v>
      </c>
      <c r="BE103" s="192">
        <f>IF(N103="základní",J103,0)</f>
        <v>0</v>
      </c>
      <c r="BF103" s="192">
        <f>IF(N103="snížená",J103,0)</f>
        <v>0</v>
      </c>
      <c r="BG103" s="192">
        <f>IF(N103="zákl. přenesená",J103,0)</f>
        <v>0</v>
      </c>
      <c r="BH103" s="192">
        <f>IF(N103="sníž. přenesená",J103,0)</f>
        <v>0</v>
      </c>
      <c r="BI103" s="192">
        <f>IF(N103="nulová",J103,0)</f>
        <v>0</v>
      </c>
      <c r="BJ103" s="6" t="s">
        <v>21</v>
      </c>
      <c r="BK103" s="192">
        <f>ROUND(I103*H103,2)</f>
        <v>0</v>
      </c>
      <c r="BL103" s="6" t="s">
        <v>191</v>
      </c>
      <c r="BM103" s="6" t="s">
        <v>1282</v>
      </c>
    </row>
    <row r="104" spans="1:47" ht="34.5">
      <c r="A104" s="23"/>
      <c r="B104" s="24"/>
      <c r="C104" s="52"/>
      <c r="D104" s="196" t="s">
        <v>199</v>
      </c>
      <c r="E104" s="52"/>
      <c r="F104" s="197" t="s">
        <v>527</v>
      </c>
      <c r="G104" s="52"/>
      <c r="H104" s="52"/>
      <c r="I104" s="52"/>
      <c r="J104" s="52"/>
      <c r="K104" s="52"/>
      <c r="L104" s="50"/>
      <c r="M104" s="195"/>
      <c r="N104" s="25"/>
      <c r="O104" s="25"/>
      <c r="P104" s="25"/>
      <c r="Q104" s="25"/>
      <c r="R104" s="25"/>
      <c r="S104" s="25"/>
      <c r="T104" s="72"/>
      <c r="AT104" s="6" t="s">
        <v>199</v>
      </c>
      <c r="AU104" s="6" t="s">
        <v>21</v>
      </c>
    </row>
    <row r="105" spans="2:51" s="198" customFormat="1" ht="12.75">
      <c r="B105" s="199"/>
      <c r="C105" s="200"/>
      <c r="D105" s="196" t="s">
        <v>210</v>
      </c>
      <c r="E105" s="201"/>
      <c r="F105" s="202" t="s">
        <v>1276</v>
      </c>
      <c r="G105" s="200"/>
      <c r="H105" s="201"/>
      <c r="I105" s="200"/>
      <c r="J105" s="200"/>
      <c r="K105" s="200"/>
      <c r="L105" s="203"/>
      <c r="M105" s="204"/>
      <c r="N105" s="205"/>
      <c r="O105" s="205"/>
      <c r="P105" s="205"/>
      <c r="Q105" s="205"/>
      <c r="R105" s="205"/>
      <c r="S105" s="205"/>
      <c r="T105" s="206"/>
      <c r="AT105" s="207" t="s">
        <v>210</v>
      </c>
      <c r="AU105" s="207" t="s">
        <v>21</v>
      </c>
      <c r="AV105" s="198" t="s">
        <v>21</v>
      </c>
      <c r="AW105" s="198" t="s">
        <v>43</v>
      </c>
      <c r="AX105" s="198" t="s">
        <v>79</v>
      </c>
      <c r="AY105" s="207" t="s">
        <v>192</v>
      </c>
    </row>
    <row r="106" spans="2:51" s="208" customFormat="1" ht="12.75">
      <c r="B106" s="209"/>
      <c r="C106" s="210"/>
      <c r="D106" s="193" t="s">
        <v>210</v>
      </c>
      <c r="E106" s="211"/>
      <c r="F106" s="212" t="s">
        <v>1281</v>
      </c>
      <c r="G106" s="210"/>
      <c r="H106" s="213">
        <v>5260.2</v>
      </c>
      <c r="I106" s="210"/>
      <c r="J106" s="210"/>
      <c r="K106" s="210"/>
      <c r="L106" s="214"/>
      <c r="M106" s="215"/>
      <c r="N106" s="216"/>
      <c r="O106" s="216"/>
      <c r="P106" s="216"/>
      <c r="Q106" s="216"/>
      <c r="R106" s="216"/>
      <c r="S106" s="216"/>
      <c r="T106" s="217"/>
      <c r="AT106" s="218" t="s">
        <v>210</v>
      </c>
      <c r="AU106" s="218" t="s">
        <v>21</v>
      </c>
      <c r="AV106" s="208" t="s">
        <v>88</v>
      </c>
      <c r="AW106" s="208" t="s">
        <v>43</v>
      </c>
      <c r="AX106" s="208" t="s">
        <v>21</v>
      </c>
      <c r="AY106" s="218" t="s">
        <v>192</v>
      </c>
    </row>
    <row r="107" spans="2:65" s="23" customFormat="1" ht="22.5" customHeight="1">
      <c r="B107" s="24"/>
      <c r="C107" s="182" t="s">
        <v>217</v>
      </c>
      <c r="D107" s="182" t="s">
        <v>193</v>
      </c>
      <c r="E107" s="183" t="s">
        <v>543</v>
      </c>
      <c r="F107" s="184" t="s">
        <v>544</v>
      </c>
      <c r="G107" s="185" t="s">
        <v>545</v>
      </c>
      <c r="H107" s="186">
        <v>33</v>
      </c>
      <c r="I107" s="187"/>
      <c r="J107" s="187">
        <f>ROUND(I107*H107,2)</f>
        <v>0</v>
      </c>
      <c r="K107" s="184" t="s">
        <v>197</v>
      </c>
      <c r="L107" s="50"/>
      <c r="M107" s="188"/>
      <c r="N107" s="189" t="s">
        <v>50</v>
      </c>
      <c r="O107" s="190">
        <v>1.211</v>
      </c>
      <c r="P107" s="190">
        <f>O107*H107</f>
        <v>39.963</v>
      </c>
      <c r="Q107" s="190">
        <v>0</v>
      </c>
      <c r="R107" s="190">
        <f>Q107*H107</f>
        <v>0</v>
      </c>
      <c r="S107" s="190">
        <v>0</v>
      </c>
      <c r="T107" s="191">
        <f>S107*H107</f>
        <v>0</v>
      </c>
      <c r="AR107" s="6" t="s">
        <v>191</v>
      </c>
      <c r="AT107" s="6" t="s">
        <v>193</v>
      </c>
      <c r="AU107" s="6" t="s">
        <v>21</v>
      </c>
      <c r="AY107" s="6" t="s">
        <v>192</v>
      </c>
      <c r="BE107" s="192">
        <f>IF(N107="základní",J107,0)</f>
        <v>0</v>
      </c>
      <c r="BF107" s="192">
        <f>IF(N107="snížená",J107,0)</f>
        <v>0</v>
      </c>
      <c r="BG107" s="192">
        <f>IF(N107="zákl. přenesená",J107,0)</f>
        <v>0</v>
      </c>
      <c r="BH107" s="192">
        <f>IF(N107="sníž. přenesená",J107,0)</f>
        <v>0</v>
      </c>
      <c r="BI107" s="192">
        <f>IF(N107="nulová",J107,0)</f>
        <v>0</v>
      </c>
      <c r="BJ107" s="6" t="s">
        <v>21</v>
      </c>
      <c r="BK107" s="192">
        <f>ROUND(I107*H107,2)</f>
        <v>0</v>
      </c>
      <c r="BL107" s="6" t="s">
        <v>191</v>
      </c>
      <c r="BM107" s="6" t="s">
        <v>1283</v>
      </c>
    </row>
    <row r="108" spans="1:47" ht="23.25">
      <c r="A108" s="23"/>
      <c r="B108" s="24"/>
      <c r="C108" s="52"/>
      <c r="D108" s="196" t="s">
        <v>199</v>
      </c>
      <c r="E108" s="52"/>
      <c r="F108" s="197" t="s">
        <v>547</v>
      </c>
      <c r="G108" s="52"/>
      <c r="H108" s="52"/>
      <c r="I108" s="52"/>
      <c r="J108" s="52"/>
      <c r="K108" s="52"/>
      <c r="L108" s="50"/>
      <c r="M108" s="195"/>
      <c r="N108" s="25"/>
      <c r="O108" s="25"/>
      <c r="P108" s="25"/>
      <c r="Q108" s="25"/>
      <c r="R108" s="25"/>
      <c r="S108" s="25"/>
      <c r="T108" s="72"/>
      <c r="AT108" s="6" t="s">
        <v>199</v>
      </c>
      <c r="AU108" s="6" t="s">
        <v>21</v>
      </c>
    </row>
    <row r="109" spans="2:51" s="198" customFormat="1" ht="12.75">
      <c r="B109" s="199"/>
      <c r="C109" s="200"/>
      <c r="D109" s="196" t="s">
        <v>210</v>
      </c>
      <c r="E109" s="201"/>
      <c r="F109" s="202" t="s">
        <v>1276</v>
      </c>
      <c r="G109" s="200"/>
      <c r="H109" s="201"/>
      <c r="I109" s="200"/>
      <c r="J109" s="200"/>
      <c r="K109" s="200"/>
      <c r="L109" s="203"/>
      <c r="M109" s="204"/>
      <c r="N109" s="205"/>
      <c r="O109" s="205"/>
      <c r="P109" s="205"/>
      <c r="Q109" s="205"/>
      <c r="R109" s="205"/>
      <c r="S109" s="205"/>
      <c r="T109" s="206"/>
      <c r="AT109" s="207" t="s">
        <v>210</v>
      </c>
      <c r="AU109" s="207" t="s">
        <v>21</v>
      </c>
      <c r="AV109" s="198" t="s">
        <v>21</v>
      </c>
      <c r="AW109" s="198" t="s">
        <v>43</v>
      </c>
      <c r="AX109" s="198" t="s">
        <v>79</v>
      </c>
      <c r="AY109" s="207" t="s">
        <v>192</v>
      </c>
    </row>
    <row r="110" spans="2:51" s="208" customFormat="1" ht="12.75">
      <c r="B110" s="209"/>
      <c r="C110" s="210"/>
      <c r="D110" s="196" t="s">
        <v>210</v>
      </c>
      <c r="E110" s="234"/>
      <c r="F110" s="235" t="s">
        <v>1284</v>
      </c>
      <c r="G110" s="210"/>
      <c r="H110" s="236">
        <v>27</v>
      </c>
      <c r="I110" s="210"/>
      <c r="J110" s="210"/>
      <c r="K110" s="210"/>
      <c r="L110" s="214"/>
      <c r="M110" s="215"/>
      <c r="N110" s="216"/>
      <c r="O110" s="216"/>
      <c r="P110" s="216"/>
      <c r="Q110" s="216"/>
      <c r="R110" s="216"/>
      <c r="S110" s="216"/>
      <c r="T110" s="217"/>
      <c r="AT110" s="218" t="s">
        <v>210</v>
      </c>
      <c r="AU110" s="218" t="s">
        <v>21</v>
      </c>
      <c r="AV110" s="208" t="s">
        <v>88</v>
      </c>
      <c r="AW110" s="208" t="s">
        <v>43</v>
      </c>
      <c r="AX110" s="208" t="s">
        <v>79</v>
      </c>
      <c r="AY110" s="218" t="s">
        <v>192</v>
      </c>
    </row>
    <row r="111" spans="2:51" s="208" customFormat="1" ht="12.75">
      <c r="B111" s="209"/>
      <c r="C111" s="210"/>
      <c r="D111" s="196" t="s">
        <v>210</v>
      </c>
      <c r="E111" s="234"/>
      <c r="F111" s="235" t="s">
        <v>1285</v>
      </c>
      <c r="G111" s="210"/>
      <c r="H111" s="236">
        <v>6</v>
      </c>
      <c r="I111" s="210"/>
      <c r="J111" s="210"/>
      <c r="K111" s="210"/>
      <c r="L111" s="214"/>
      <c r="M111" s="215"/>
      <c r="N111" s="216"/>
      <c r="O111" s="216"/>
      <c r="P111" s="216"/>
      <c r="Q111" s="216"/>
      <c r="R111" s="216"/>
      <c r="S111" s="216"/>
      <c r="T111" s="217"/>
      <c r="AT111" s="218" t="s">
        <v>210</v>
      </c>
      <c r="AU111" s="218" t="s">
        <v>21</v>
      </c>
      <c r="AV111" s="208" t="s">
        <v>88</v>
      </c>
      <c r="AW111" s="208" t="s">
        <v>43</v>
      </c>
      <c r="AX111" s="208" t="s">
        <v>79</v>
      </c>
      <c r="AY111" s="218" t="s">
        <v>192</v>
      </c>
    </row>
    <row r="112" spans="2:51" s="240" customFormat="1" ht="12.75">
      <c r="B112" s="241"/>
      <c r="C112" s="242"/>
      <c r="D112" s="193" t="s">
        <v>210</v>
      </c>
      <c r="E112" s="251"/>
      <c r="F112" s="252" t="s">
        <v>280</v>
      </c>
      <c r="G112" s="242"/>
      <c r="H112" s="253">
        <v>33</v>
      </c>
      <c r="I112" s="242"/>
      <c r="J112" s="242"/>
      <c r="K112" s="242"/>
      <c r="L112" s="246"/>
      <c r="M112" s="247"/>
      <c r="N112" s="248"/>
      <c r="O112" s="248"/>
      <c r="P112" s="248"/>
      <c r="Q112" s="248"/>
      <c r="R112" s="248"/>
      <c r="S112" s="248"/>
      <c r="T112" s="249"/>
      <c r="AT112" s="250" t="s">
        <v>210</v>
      </c>
      <c r="AU112" s="250" t="s">
        <v>21</v>
      </c>
      <c r="AV112" s="240" t="s">
        <v>191</v>
      </c>
      <c r="AW112" s="240" t="s">
        <v>43</v>
      </c>
      <c r="AX112" s="240" t="s">
        <v>21</v>
      </c>
      <c r="AY112" s="250" t="s">
        <v>192</v>
      </c>
    </row>
    <row r="113" spans="2:65" s="23" customFormat="1" ht="22.5" customHeight="1">
      <c r="B113" s="24"/>
      <c r="C113" s="182" t="s">
        <v>223</v>
      </c>
      <c r="D113" s="182" t="s">
        <v>193</v>
      </c>
      <c r="E113" s="183" t="s">
        <v>550</v>
      </c>
      <c r="F113" s="184" t="s">
        <v>551</v>
      </c>
      <c r="G113" s="185" t="s">
        <v>545</v>
      </c>
      <c r="H113" s="186">
        <v>22.5</v>
      </c>
      <c r="I113" s="187"/>
      <c r="J113" s="187">
        <f>ROUND(I113*H113,2)</f>
        <v>0</v>
      </c>
      <c r="K113" s="184" t="s">
        <v>197</v>
      </c>
      <c r="L113" s="50"/>
      <c r="M113" s="188"/>
      <c r="N113" s="189" t="s">
        <v>50</v>
      </c>
      <c r="O113" s="190">
        <v>3.14</v>
      </c>
      <c r="P113" s="190">
        <f>O113*H113</f>
        <v>70.65</v>
      </c>
      <c r="Q113" s="190">
        <v>0</v>
      </c>
      <c r="R113" s="190">
        <f>Q113*H113</f>
        <v>0</v>
      </c>
      <c r="S113" s="190">
        <v>0</v>
      </c>
      <c r="T113" s="191">
        <f>S113*H113</f>
        <v>0</v>
      </c>
      <c r="AR113" s="6" t="s">
        <v>191</v>
      </c>
      <c r="AT113" s="6" t="s">
        <v>193</v>
      </c>
      <c r="AU113" s="6" t="s">
        <v>21</v>
      </c>
      <c r="AY113" s="6" t="s">
        <v>192</v>
      </c>
      <c r="BE113" s="192">
        <f>IF(N113="základní",J113,0)</f>
        <v>0</v>
      </c>
      <c r="BF113" s="192">
        <f>IF(N113="snížená",J113,0)</f>
        <v>0</v>
      </c>
      <c r="BG113" s="192">
        <f>IF(N113="zákl. přenesená",J113,0)</f>
        <v>0</v>
      </c>
      <c r="BH113" s="192">
        <f>IF(N113="sníž. přenesená",J113,0)</f>
        <v>0</v>
      </c>
      <c r="BI113" s="192">
        <f>IF(N113="nulová",J113,0)</f>
        <v>0</v>
      </c>
      <c r="BJ113" s="6" t="s">
        <v>21</v>
      </c>
      <c r="BK113" s="192">
        <f>ROUND(I113*H113,2)</f>
        <v>0</v>
      </c>
      <c r="BL113" s="6" t="s">
        <v>191</v>
      </c>
      <c r="BM113" s="6" t="s">
        <v>1286</v>
      </c>
    </row>
    <row r="114" spans="1:47" ht="12.75">
      <c r="A114" s="23"/>
      <c r="B114" s="24"/>
      <c r="C114" s="52"/>
      <c r="D114" s="196" t="s">
        <v>199</v>
      </c>
      <c r="E114" s="52"/>
      <c r="F114" s="197" t="s">
        <v>551</v>
      </c>
      <c r="G114" s="52"/>
      <c r="H114" s="52"/>
      <c r="I114" s="52"/>
      <c r="J114" s="52"/>
      <c r="K114" s="52"/>
      <c r="L114" s="50"/>
      <c r="M114" s="195"/>
      <c r="N114" s="25"/>
      <c r="O114" s="25"/>
      <c r="P114" s="25"/>
      <c r="Q114" s="25"/>
      <c r="R114" s="25"/>
      <c r="S114" s="25"/>
      <c r="T114" s="72"/>
      <c r="AT114" s="6" t="s">
        <v>199</v>
      </c>
      <c r="AU114" s="6" t="s">
        <v>21</v>
      </c>
    </row>
    <row r="115" spans="2:51" s="198" customFormat="1" ht="12.75">
      <c r="B115" s="199"/>
      <c r="C115" s="200"/>
      <c r="D115" s="196" t="s">
        <v>210</v>
      </c>
      <c r="E115" s="201"/>
      <c r="F115" s="202" t="s">
        <v>1276</v>
      </c>
      <c r="G115" s="200"/>
      <c r="H115" s="201"/>
      <c r="I115" s="200"/>
      <c r="J115" s="200"/>
      <c r="K115" s="200"/>
      <c r="L115" s="203"/>
      <c r="M115" s="204"/>
      <c r="N115" s="205"/>
      <c r="O115" s="205"/>
      <c r="P115" s="205"/>
      <c r="Q115" s="205"/>
      <c r="R115" s="205"/>
      <c r="S115" s="205"/>
      <c r="T115" s="206"/>
      <c r="AT115" s="207" t="s">
        <v>210</v>
      </c>
      <c r="AU115" s="207" t="s">
        <v>21</v>
      </c>
      <c r="AV115" s="198" t="s">
        <v>21</v>
      </c>
      <c r="AW115" s="198" t="s">
        <v>43</v>
      </c>
      <c r="AX115" s="198" t="s">
        <v>79</v>
      </c>
      <c r="AY115" s="207" t="s">
        <v>192</v>
      </c>
    </row>
    <row r="116" spans="2:51" s="208" customFormat="1" ht="12.75">
      <c r="B116" s="209"/>
      <c r="C116" s="210"/>
      <c r="D116" s="193" t="s">
        <v>210</v>
      </c>
      <c r="E116" s="211"/>
      <c r="F116" s="212" t="s">
        <v>1287</v>
      </c>
      <c r="G116" s="210"/>
      <c r="H116" s="213">
        <v>22.5</v>
      </c>
      <c r="I116" s="210"/>
      <c r="J116" s="210"/>
      <c r="K116" s="210"/>
      <c r="L116" s="214"/>
      <c r="M116" s="215"/>
      <c r="N116" s="216"/>
      <c r="O116" s="216"/>
      <c r="P116" s="216"/>
      <c r="Q116" s="216"/>
      <c r="R116" s="216"/>
      <c r="S116" s="216"/>
      <c r="T116" s="217"/>
      <c r="AT116" s="218" t="s">
        <v>210</v>
      </c>
      <c r="AU116" s="218" t="s">
        <v>21</v>
      </c>
      <c r="AV116" s="208" t="s">
        <v>88</v>
      </c>
      <c r="AW116" s="208" t="s">
        <v>43</v>
      </c>
      <c r="AX116" s="208" t="s">
        <v>21</v>
      </c>
      <c r="AY116" s="218" t="s">
        <v>192</v>
      </c>
    </row>
    <row r="117" spans="2:65" s="23" customFormat="1" ht="22.5" customHeight="1">
      <c r="B117" s="24"/>
      <c r="C117" s="182" t="s">
        <v>229</v>
      </c>
      <c r="D117" s="182" t="s">
        <v>193</v>
      </c>
      <c r="E117" s="183" t="s">
        <v>554</v>
      </c>
      <c r="F117" s="184" t="s">
        <v>555</v>
      </c>
      <c r="G117" s="185" t="s">
        <v>556</v>
      </c>
      <c r="H117" s="186">
        <v>55.5</v>
      </c>
      <c r="I117" s="187"/>
      <c r="J117" s="187">
        <f>ROUND(I117*H117,2)</f>
        <v>0</v>
      </c>
      <c r="K117" s="184"/>
      <c r="L117" s="50"/>
      <c r="M117" s="188"/>
      <c r="N117" s="189" t="s">
        <v>50</v>
      </c>
      <c r="O117" s="190">
        <v>0</v>
      </c>
      <c r="P117" s="190">
        <f>O117*H117</f>
        <v>0</v>
      </c>
      <c r="Q117" s="190">
        <v>0</v>
      </c>
      <c r="R117" s="190">
        <f>Q117*H117</f>
        <v>0</v>
      </c>
      <c r="S117" s="190">
        <v>0</v>
      </c>
      <c r="T117" s="191">
        <f>S117*H117</f>
        <v>0</v>
      </c>
      <c r="AR117" s="6" t="s">
        <v>191</v>
      </c>
      <c r="AT117" s="6" t="s">
        <v>193</v>
      </c>
      <c r="AU117" s="6" t="s">
        <v>21</v>
      </c>
      <c r="AY117" s="6" t="s">
        <v>192</v>
      </c>
      <c r="BE117" s="192">
        <f>IF(N117="základní",J117,0)</f>
        <v>0</v>
      </c>
      <c r="BF117" s="192">
        <f>IF(N117="snížená",J117,0)</f>
        <v>0</v>
      </c>
      <c r="BG117" s="192">
        <f>IF(N117="zákl. přenesená",J117,0)</f>
        <v>0</v>
      </c>
      <c r="BH117" s="192">
        <f>IF(N117="sníž. přenesená",J117,0)</f>
        <v>0</v>
      </c>
      <c r="BI117" s="192">
        <f>IF(N117="nulová",J117,0)</f>
        <v>0</v>
      </c>
      <c r="BJ117" s="6" t="s">
        <v>21</v>
      </c>
      <c r="BK117" s="192">
        <f>ROUND(I117*H117,2)</f>
        <v>0</v>
      </c>
      <c r="BL117" s="6" t="s">
        <v>191</v>
      </c>
      <c r="BM117" s="6" t="s">
        <v>1288</v>
      </c>
    </row>
    <row r="118" spans="1:47" ht="34.5">
      <c r="A118" s="23"/>
      <c r="B118" s="24"/>
      <c r="C118" s="52"/>
      <c r="D118" s="196" t="s">
        <v>199</v>
      </c>
      <c r="E118" s="52"/>
      <c r="F118" s="197" t="s">
        <v>558</v>
      </c>
      <c r="G118" s="52"/>
      <c r="H118" s="52"/>
      <c r="I118" s="52"/>
      <c r="J118" s="52"/>
      <c r="K118" s="52"/>
      <c r="L118" s="50"/>
      <c r="M118" s="195"/>
      <c r="N118" s="25"/>
      <c r="O118" s="25"/>
      <c r="P118" s="25"/>
      <c r="Q118" s="25"/>
      <c r="R118" s="25"/>
      <c r="S118" s="25"/>
      <c r="T118" s="72"/>
      <c r="AT118" s="6" t="s">
        <v>199</v>
      </c>
      <c r="AU118" s="6" t="s">
        <v>21</v>
      </c>
    </row>
    <row r="119" spans="2:51" s="198" customFormat="1" ht="12.75">
      <c r="B119" s="199"/>
      <c r="C119" s="200"/>
      <c r="D119" s="196" t="s">
        <v>210</v>
      </c>
      <c r="E119" s="201"/>
      <c r="F119" s="202" t="s">
        <v>1276</v>
      </c>
      <c r="G119" s="200"/>
      <c r="H119" s="201"/>
      <c r="I119" s="200"/>
      <c r="J119" s="200"/>
      <c r="K119" s="200"/>
      <c r="L119" s="203"/>
      <c r="M119" s="204"/>
      <c r="N119" s="205"/>
      <c r="O119" s="205"/>
      <c r="P119" s="205"/>
      <c r="Q119" s="205"/>
      <c r="R119" s="205"/>
      <c r="S119" s="205"/>
      <c r="T119" s="206"/>
      <c r="AT119" s="207" t="s">
        <v>210</v>
      </c>
      <c r="AU119" s="207" t="s">
        <v>21</v>
      </c>
      <c r="AV119" s="198" t="s">
        <v>21</v>
      </c>
      <c r="AW119" s="198" t="s">
        <v>43</v>
      </c>
      <c r="AX119" s="198" t="s">
        <v>79</v>
      </c>
      <c r="AY119" s="207" t="s">
        <v>192</v>
      </c>
    </row>
    <row r="120" spans="2:51" s="208" customFormat="1" ht="12.75">
      <c r="B120" s="209"/>
      <c r="C120" s="210"/>
      <c r="D120" s="193" t="s">
        <v>210</v>
      </c>
      <c r="E120" s="211"/>
      <c r="F120" s="212" t="s">
        <v>1289</v>
      </c>
      <c r="G120" s="210"/>
      <c r="H120" s="213">
        <v>55.5</v>
      </c>
      <c r="I120" s="210"/>
      <c r="J120" s="210"/>
      <c r="K120" s="210"/>
      <c r="L120" s="214"/>
      <c r="M120" s="215"/>
      <c r="N120" s="216"/>
      <c r="O120" s="216"/>
      <c r="P120" s="216"/>
      <c r="Q120" s="216"/>
      <c r="R120" s="216"/>
      <c r="S120" s="216"/>
      <c r="T120" s="217"/>
      <c r="AT120" s="218" t="s">
        <v>210</v>
      </c>
      <c r="AU120" s="218" t="s">
        <v>21</v>
      </c>
      <c r="AV120" s="208" t="s">
        <v>88</v>
      </c>
      <c r="AW120" s="208" t="s">
        <v>43</v>
      </c>
      <c r="AX120" s="208" t="s">
        <v>21</v>
      </c>
      <c r="AY120" s="218" t="s">
        <v>192</v>
      </c>
    </row>
    <row r="121" spans="2:65" s="23" customFormat="1" ht="22.5" customHeight="1">
      <c r="B121" s="24"/>
      <c r="C121" s="182" t="s">
        <v>323</v>
      </c>
      <c r="D121" s="182" t="s">
        <v>193</v>
      </c>
      <c r="E121" s="183" t="s">
        <v>564</v>
      </c>
      <c r="F121" s="184" t="s">
        <v>565</v>
      </c>
      <c r="G121" s="185" t="s">
        <v>480</v>
      </c>
      <c r="H121" s="186">
        <v>105.45</v>
      </c>
      <c r="I121" s="187"/>
      <c r="J121" s="187">
        <f>ROUND(I121*H121,2)</f>
        <v>0</v>
      </c>
      <c r="K121" s="184"/>
      <c r="L121" s="50"/>
      <c r="M121" s="188"/>
      <c r="N121" s="189" t="s">
        <v>50</v>
      </c>
      <c r="O121" s="190">
        <v>0</v>
      </c>
      <c r="P121" s="190">
        <f>O121*H121</f>
        <v>0</v>
      </c>
      <c r="Q121" s="190">
        <v>0</v>
      </c>
      <c r="R121" s="190">
        <f>Q121*H121</f>
        <v>0</v>
      </c>
      <c r="S121" s="190">
        <v>0</v>
      </c>
      <c r="T121" s="191">
        <f>S121*H121</f>
        <v>0</v>
      </c>
      <c r="AR121" s="6" t="s">
        <v>191</v>
      </c>
      <c r="AT121" s="6" t="s">
        <v>193</v>
      </c>
      <c r="AU121" s="6" t="s">
        <v>21</v>
      </c>
      <c r="AY121" s="6" t="s">
        <v>192</v>
      </c>
      <c r="BE121" s="192">
        <f>IF(N121="základní",J121,0)</f>
        <v>0</v>
      </c>
      <c r="BF121" s="192">
        <f>IF(N121="snížená",J121,0)</f>
        <v>0</v>
      </c>
      <c r="BG121" s="192">
        <f>IF(N121="zákl. přenesená",J121,0)</f>
        <v>0</v>
      </c>
      <c r="BH121" s="192">
        <f>IF(N121="sníž. přenesená",J121,0)</f>
        <v>0</v>
      </c>
      <c r="BI121" s="192">
        <f>IF(N121="nulová",J121,0)</f>
        <v>0</v>
      </c>
      <c r="BJ121" s="6" t="s">
        <v>21</v>
      </c>
      <c r="BK121" s="192">
        <f>ROUND(I121*H121,2)</f>
        <v>0</v>
      </c>
      <c r="BL121" s="6" t="s">
        <v>191</v>
      </c>
      <c r="BM121" s="6" t="s">
        <v>1290</v>
      </c>
    </row>
    <row r="122" spans="1:47" ht="12.75">
      <c r="A122" s="23"/>
      <c r="B122" s="24"/>
      <c r="C122" s="52"/>
      <c r="D122" s="196" t="s">
        <v>199</v>
      </c>
      <c r="E122" s="52"/>
      <c r="F122" s="197" t="s">
        <v>567</v>
      </c>
      <c r="G122" s="52"/>
      <c r="H122" s="52"/>
      <c r="I122" s="52"/>
      <c r="J122" s="52"/>
      <c r="K122" s="52"/>
      <c r="L122" s="50"/>
      <c r="M122" s="195"/>
      <c r="N122" s="25"/>
      <c r="O122" s="25"/>
      <c r="P122" s="25"/>
      <c r="Q122" s="25"/>
      <c r="R122" s="25"/>
      <c r="S122" s="25"/>
      <c r="T122" s="72"/>
      <c r="AT122" s="6" t="s">
        <v>199</v>
      </c>
      <c r="AU122" s="6" t="s">
        <v>21</v>
      </c>
    </row>
    <row r="123" spans="2:51" s="198" customFormat="1" ht="12.75">
      <c r="B123" s="199"/>
      <c r="C123" s="200"/>
      <c r="D123" s="196" t="s">
        <v>210</v>
      </c>
      <c r="E123" s="201"/>
      <c r="F123" s="202" t="s">
        <v>1276</v>
      </c>
      <c r="G123" s="200"/>
      <c r="H123" s="201"/>
      <c r="I123" s="200"/>
      <c r="J123" s="200"/>
      <c r="K123" s="200"/>
      <c r="L123" s="203"/>
      <c r="M123" s="204"/>
      <c r="N123" s="205"/>
      <c r="O123" s="205"/>
      <c r="P123" s="205"/>
      <c r="Q123" s="205"/>
      <c r="R123" s="205"/>
      <c r="S123" s="205"/>
      <c r="T123" s="206"/>
      <c r="AT123" s="207" t="s">
        <v>210</v>
      </c>
      <c r="AU123" s="207" t="s">
        <v>21</v>
      </c>
      <c r="AV123" s="198" t="s">
        <v>21</v>
      </c>
      <c r="AW123" s="198" t="s">
        <v>43</v>
      </c>
      <c r="AX123" s="198" t="s">
        <v>79</v>
      </c>
      <c r="AY123" s="207" t="s">
        <v>192</v>
      </c>
    </row>
    <row r="124" spans="2:51" s="208" customFormat="1" ht="12.75">
      <c r="B124" s="209"/>
      <c r="C124" s="210"/>
      <c r="D124" s="193" t="s">
        <v>210</v>
      </c>
      <c r="E124" s="211" t="s">
        <v>568</v>
      </c>
      <c r="F124" s="212" t="s">
        <v>1291</v>
      </c>
      <c r="G124" s="210"/>
      <c r="H124" s="213">
        <v>105.45</v>
      </c>
      <c r="I124" s="210"/>
      <c r="J124" s="210"/>
      <c r="K124" s="210"/>
      <c r="L124" s="214"/>
      <c r="M124" s="215"/>
      <c r="N124" s="216"/>
      <c r="O124" s="216"/>
      <c r="P124" s="216"/>
      <c r="Q124" s="216"/>
      <c r="R124" s="216"/>
      <c r="S124" s="216"/>
      <c r="T124" s="217"/>
      <c r="AT124" s="218" t="s">
        <v>210</v>
      </c>
      <c r="AU124" s="218" t="s">
        <v>21</v>
      </c>
      <c r="AV124" s="208" t="s">
        <v>88</v>
      </c>
      <c r="AW124" s="208" t="s">
        <v>43</v>
      </c>
      <c r="AX124" s="208" t="s">
        <v>21</v>
      </c>
      <c r="AY124" s="218" t="s">
        <v>192</v>
      </c>
    </row>
    <row r="125" spans="2:65" s="23" customFormat="1" ht="22.5" customHeight="1">
      <c r="B125" s="24"/>
      <c r="C125" s="182" t="s">
        <v>329</v>
      </c>
      <c r="D125" s="182" t="s">
        <v>193</v>
      </c>
      <c r="E125" s="183" t="s">
        <v>570</v>
      </c>
      <c r="F125" s="184" t="s">
        <v>571</v>
      </c>
      <c r="G125" s="185" t="s">
        <v>514</v>
      </c>
      <c r="H125" s="186">
        <v>5260.2</v>
      </c>
      <c r="I125" s="187"/>
      <c r="J125" s="187">
        <f>ROUND(I125*H125,2)</f>
        <v>0</v>
      </c>
      <c r="K125" s="184" t="s">
        <v>197</v>
      </c>
      <c r="L125" s="50"/>
      <c r="M125" s="188"/>
      <c r="N125" s="189" t="s">
        <v>50</v>
      </c>
      <c r="O125" s="190">
        <v>0</v>
      </c>
      <c r="P125" s="190">
        <f>O125*H125</f>
        <v>0</v>
      </c>
      <c r="Q125" s="190">
        <v>0</v>
      </c>
      <c r="R125" s="190">
        <f>Q125*H125</f>
        <v>0</v>
      </c>
      <c r="S125" s="190">
        <v>0</v>
      </c>
      <c r="T125" s="191">
        <f>S125*H125</f>
        <v>0</v>
      </c>
      <c r="AR125" s="6" t="s">
        <v>191</v>
      </c>
      <c r="AT125" s="6" t="s">
        <v>193</v>
      </c>
      <c r="AU125" s="6" t="s">
        <v>21</v>
      </c>
      <c r="AY125" s="6" t="s">
        <v>192</v>
      </c>
      <c r="BE125" s="192">
        <f>IF(N125="základní",J125,0)</f>
        <v>0</v>
      </c>
      <c r="BF125" s="192">
        <f>IF(N125="snížená",J125,0)</f>
        <v>0</v>
      </c>
      <c r="BG125" s="192">
        <f>IF(N125="zákl. přenesená",J125,0)</f>
        <v>0</v>
      </c>
      <c r="BH125" s="192">
        <f>IF(N125="sníž. přenesená",J125,0)</f>
        <v>0</v>
      </c>
      <c r="BI125" s="192">
        <f>IF(N125="nulová",J125,0)</f>
        <v>0</v>
      </c>
      <c r="BJ125" s="6" t="s">
        <v>21</v>
      </c>
      <c r="BK125" s="192">
        <f>ROUND(I125*H125,2)</f>
        <v>0</v>
      </c>
      <c r="BL125" s="6" t="s">
        <v>191</v>
      </c>
      <c r="BM125" s="6" t="s">
        <v>1292</v>
      </c>
    </row>
    <row r="126" spans="1:47" ht="12.75">
      <c r="A126" s="23"/>
      <c r="B126" s="24"/>
      <c r="C126" s="52"/>
      <c r="D126" s="196" t="s">
        <v>199</v>
      </c>
      <c r="E126" s="52"/>
      <c r="F126" s="197" t="s">
        <v>573</v>
      </c>
      <c r="G126" s="52"/>
      <c r="H126" s="52"/>
      <c r="I126" s="52"/>
      <c r="J126" s="52"/>
      <c r="K126" s="52"/>
      <c r="L126" s="50"/>
      <c r="M126" s="195"/>
      <c r="N126" s="25"/>
      <c r="O126" s="25"/>
      <c r="P126" s="25"/>
      <c r="Q126" s="25"/>
      <c r="R126" s="25"/>
      <c r="S126" s="25"/>
      <c r="T126" s="72"/>
      <c r="AT126" s="6" t="s">
        <v>199</v>
      </c>
      <c r="AU126" s="6" t="s">
        <v>21</v>
      </c>
    </row>
    <row r="127" spans="2:51" s="198" customFormat="1" ht="12.75">
      <c r="B127" s="199"/>
      <c r="C127" s="200"/>
      <c r="D127" s="196" t="s">
        <v>210</v>
      </c>
      <c r="E127" s="201"/>
      <c r="F127" s="202" t="s">
        <v>1276</v>
      </c>
      <c r="G127" s="200"/>
      <c r="H127" s="201"/>
      <c r="I127" s="200"/>
      <c r="J127" s="200"/>
      <c r="K127" s="200"/>
      <c r="L127" s="203"/>
      <c r="M127" s="204"/>
      <c r="N127" s="205"/>
      <c r="O127" s="205"/>
      <c r="P127" s="205"/>
      <c r="Q127" s="205"/>
      <c r="R127" s="205"/>
      <c r="S127" s="205"/>
      <c r="T127" s="206"/>
      <c r="AT127" s="207" t="s">
        <v>210</v>
      </c>
      <c r="AU127" s="207" t="s">
        <v>21</v>
      </c>
      <c r="AV127" s="198" t="s">
        <v>21</v>
      </c>
      <c r="AW127" s="198" t="s">
        <v>43</v>
      </c>
      <c r="AX127" s="198" t="s">
        <v>79</v>
      </c>
      <c r="AY127" s="207" t="s">
        <v>192</v>
      </c>
    </row>
    <row r="128" spans="2:51" s="208" customFormat="1" ht="12.75">
      <c r="B128" s="209"/>
      <c r="C128" s="210"/>
      <c r="D128" s="193" t="s">
        <v>210</v>
      </c>
      <c r="E128" s="211"/>
      <c r="F128" s="212" t="s">
        <v>1281</v>
      </c>
      <c r="G128" s="210"/>
      <c r="H128" s="213">
        <v>5260.2</v>
      </c>
      <c r="I128" s="210"/>
      <c r="J128" s="210"/>
      <c r="K128" s="210"/>
      <c r="L128" s="214"/>
      <c r="M128" s="215"/>
      <c r="N128" s="216"/>
      <c r="O128" s="216"/>
      <c r="P128" s="216"/>
      <c r="Q128" s="216"/>
      <c r="R128" s="216"/>
      <c r="S128" s="216"/>
      <c r="T128" s="217"/>
      <c r="AT128" s="218" t="s">
        <v>210</v>
      </c>
      <c r="AU128" s="218" t="s">
        <v>21</v>
      </c>
      <c r="AV128" s="208" t="s">
        <v>88</v>
      </c>
      <c r="AW128" s="208" t="s">
        <v>43</v>
      </c>
      <c r="AX128" s="208" t="s">
        <v>21</v>
      </c>
      <c r="AY128" s="218" t="s">
        <v>192</v>
      </c>
    </row>
    <row r="129" spans="2:65" s="23" customFormat="1" ht="22.5" customHeight="1">
      <c r="B129" s="24"/>
      <c r="C129" s="182" t="s">
        <v>26</v>
      </c>
      <c r="D129" s="182" t="s">
        <v>193</v>
      </c>
      <c r="E129" s="183" t="s">
        <v>1060</v>
      </c>
      <c r="F129" s="184" t="s">
        <v>1061</v>
      </c>
      <c r="G129" s="185" t="s">
        <v>514</v>
      </c>
      <c r="H129" s="186">
        <v>12858</v>
      </c>
      <c r="I129" s="187"/>
      <c r="J129" s="187">
        <f>ROUND(I129*H129,2)</f>
        <v>0</v>
      </c>
      <c r="K129" s="184" t="s">
        <v>197</v>
      </c>
      <c r="L129" s="50"/>
      <c r="M129" s="188"/>
      <c r="N129" s="189" t="s">
        <v>50</v>
      </c>
      <c r="O129" s="190">
        <v>0</v>
      </c>
      <c r="P129" s="190">
        <f>O129*H129</f>
        <v>0</v>
      </c>
      <c r="Q129" s="190">
        <v>0.00016</v>
      </c>
      <c r="R129" s="190">
        <f>Q129*H129</f>
        <v>2.05728</v>
      </c>
      <c r="S129" s="190">
        <v>0.256</v>
      </c>
      <c r="T129" s="191">
        <f>S129*H129</f>
        <v>3291.648</v>
      </c>
      <c r="AR129" s="6" t="s">
        <v>191</v>
      </c>
      <c r="AT129" s="6" t="s">
        <v>193</v>
      </c>
      <c r="AU129" s="6" t="s">
        <v>21</v>
      </c>
      <c r="AY129" s="6" t="s">
        <v>192</v>
      </c>
      <c r="BE129" s="192">
        <f>IF(N129="základní",J129,0)</f>
        <v>0</v>
      </c>
      <c r="BF129" s="192">
        <f>IF(N129="snížená",J129,0)</f>
        <v>0</v>
      </c>
      <c r="BG129" s="192">
        <f>IF(N129="zákl. přenesená",J129,0)</f>
        <v>0</v>
      </c>
      <c r="BH129" s="192">
        <f>IF(N129="sníž. přenesená",J129,0)</f>
        <v>0</v>
      </c>
      <c r="BI129" s="192">
        <f>IF(N129="nulová",J129,0)</f>
        <v>0</v>
      </c>
      <c r="BJ129" s="6" t="s">
        <v>21</v>
      </c>
      <c r="BK129" s="192">
        <f>ROUND(I129*H129,2)</f>
        <v>0</v>
      </c>
      <c r="BL129" s="6" t="s">
        <v>191</v>
      </c>
      <c r="BM129" s="6" t="s">
        <v>1293</v>
      </c>
    </row>
    <row r="130" spans="1:47" ht="23.25">
      <c r="A130" s="23"/>
      <c r="B130" s="24"/>
      <c r="C130" s="52"/>
      <c r="D130" s="196" t="s">
        <v>199</v>
      </c>
      <c r="E130" s="52"/>
      <c r="F130" s="197" t="s">
        <v>1063</v>
      </c>
      <c r="G130" s="52"/>
      <c r="H130" s="52"/>
      <c r="I130" s="52"/>
      <c r="J130" s="52"/>
      <c r="K130" s="52"/>
      <c r="L130" s="50"/>
      <c r="M130" s="195"/>
      <c r="N130" s="25"/>
      <c r="O130" s="25"/>
      <c r="P130" s="25"/>
      <c r="Q130" s="25"/>
      <c r="R130" s="25"/>
      <c r="S130" s="25"/>
      <c r="T130" s="72"/>
      <c r="AT130" s="6" t="s">
        <v>199</v>
      </c>
      <c r="AU130" s="6" t="s">
        <v>21</v>
      </c>
    </row>
    <row r="131" spans="2:51" s="198" customFormat="1" ht="12.75">
      <c r="B131" s="199"/>
      <c r="C131" s="200"/>
      <c r="D131" s="196" t="s">
        <v>210</v>
      </c>
      <c r="E131" s="201"/>
      <c r="F131" s="202" t="s">
        <v>1276</v>
      </c>
      <c r="G131" s="200"/>
      <c r="H131" s="201"/>
      <c r="I131" s="200"/>
      <c r="J131" s="200"/>
      <c r="K131" s="200"/>
      <c r="L131" s="203"/>
      <c r="M131" s="204"/>
      <c r="N131" s="205"/>
      <c r="O131" s="205"/>
      <c r="P131" s="205"/>
      <c r="Q131" s="205"/>
      <c r="R131" s="205"/>
      <c r="S131" s="205"/>
      <c r="T131" s="206"/>
      <c r="AT131" s="207" t="s">
        <v>210</v>
      </c>
      <c r="AU131" s="207" t="s">
        <v>21</v>
      </c>
      <c r="AV131" s="198" t="s">
        <v>21</v>
      </c>
      <c r="AW131" s="198" t="s">
        <v>43</v>
      </c>
      <c r="AX131" s="198" t="s">
        <v>79</v>
      </c>
      <c r="AY131" s="207" t="s">
        <v>192</v>
      </c>
    </row>
    <row r="132" spans="2:51" s="198" customFormat="1" ht="12.75">
      <c r="B132" s="199"/>
      <c r="C132" s="200"/>
      <c r="D132" s="196" t="s">
        <v>210</v>
      </c>
      <c r="E132" s="201"/>
      <c r="F132" s="202" t="s">
        <v>1294</v>
      </c>
      <c r="G132" s="200"/>
      <c r="H132" s="201"/>
      <c r="I132" s="200"/>
      <c r="J132" s="200"/>
      <c r="K132" s="200"/>
      <c r="L132" s="203"/>
      <c r="M132" s="204"/>
      <c r="N132" s="205"/>
      <c r="O132" s="205"/>
      <c r="P132" s="205"/>
      <c r="Q132" s="205"/>
      <c r="R132" s="205"/>
      <c r="S132" s="205"/>
      <c r="T132" s="206"/>
      <c r="AT132" s="207" t="s">
        <v>210</v>
      </c>
      <c r="AU132" s="207" t="s">
        <v>21</v>
      </c>
      <c r="AV132" s="198" t="s">
        <v>21</v>
      </c>
      <c r="AW132" s="198" t="s">
        <v>43</v>
      </c>
      <c r="AX132" s="198" t="s">
        <v>79</v>
      </c>
      <c r="AY132" s="207" t="s">
        <v>192</v>
      </c>
    </row>
    <row r="133" spans="2:51" s="198" customFormat="1" ht="12.75">
      <c r="B133" s="199"/>
      <c r="C133" s="200"/>
      <c r="D133" s="196" t="s">
        <v>210</v>
      </c>
      <c r="E133" s="201"/>
      <c r="F133" s="202" t="s">
        <v>1090</v>
      </c>
      <c r="G133" s="200"/>
      <c r="H133" s="201"/>
      <c r="I133" s="200"/>
      <c r="J133" s="200"/>
      <c r="K133" s="200"/>
      <c r="L133" s="203"/>
      <c r="M133" s="204"/>
      <c r="N133" s="205"/>
      <c r="O133" s="205"/>
      <c r="P133" s="205"/>
      <c r="Q133" s="205"/>
      <c r="R133" s="205"/>
      <c r="S133" s="205"/>
      <c r="T133" s="206"/>
      <c r="AT133" s="207" t="s">
        <v>210</v>
      </c>
      <c r="AU133" s="207" t="s">
        <v>21</v>
      </c>
      <c r="AV133" s="198" t="s">
        <v>21</v>
      </c>
      <c r="AW133" s="198" t="s">
        <v>43</v>
      </c>
      <c r="AX133" s="198" t="s">
        <v>79</v>
      </c>
      <c r="AY133" s="207" t="s">
        <v>192</v>
      </c>
    </row>
    <row r="134" spans="2:51" s="208" customFormat="1" ht="12.75">
      <c r="B134" s="209"/>
      <c r="C134" s="210"/>
      <c r="D134" s="196" t="s">
        <v>210</v>
      </c>
      <c r="E134" s="234" t="s">
        <v>574</v>
      </c>
      <c r="F134" s="235" t="s">
        <v>1295</v>
      </c>
      <c r="G134" s="210"/>
      <c r="H134" s="236">
        <v>3890</v>
      </c>
      <c r="I134" s="210"/>
      <c r="J134" s="210"/>
      <c r="K134" s="210"/>
      <c r="L134" s="214"/>
      <c r="M134" s="215"/>
      <c r="N134" s="216"/>
      <c r="O134" s="216"/>
      <c r="P134" s="216"/>
      <c r="Q134" s="216"/>
      <c r="R134" s="216"/>
      <c r="S134" s="216"/>
      <c r="T134" s="217"/>
      <c r="AT134" s="218" t="s">
        <v>210</v>
      </c>
      <c r="AU134" s="218" t="s">
        <v>21</v>
      </c>
      <c r="AV134" s="208" t="s">
        <v>88</v>
      </c>
      <c r="AW134" s="208" t="s">
        <v>43</v>
      </c>
      <c r="AX134" s="208" t="s">
        <v>79</v>
      </c>
      <c r="AY134" s="218" t="s">
        <v>192</v>
      </c>
    </row>
    <row r="135" spans="2:51" s="198" customFormat="1" ht="12.75">
      <c r="B135" s="199"/>
      <c r="C135" s="200"/>
      <c r="D135" s="196" t="s">
        <v>210</v>
      </c>
      <c r="E135" s="201"/>
      <c r="F135" s="202" t="s">
        <v>1296</v>
      </c>
      <c r="G135" s="200"/>
      <c r="H135" s="201"/>
      <c r="I135" s="200"/>
      <c r="J135" s="200"/>
      <c r="K135" s="200"/>
      <c r="L135" s="203"/>
      <c r="M135" s="204"/>
      <c r="N135" s="205"/>
      <c r="O135" s="205"/>
      <c r="P135" s="205"/>
      <c r="Q135" s="205"/>
      <c r="R135" s="205"/>
      <c r="S135" s="205"/>
      <c r="T135" s="206"/>
      <c r="AT135" s="207" t="s">
        <v>210</v>
      </c>
      <c r="AU135" s="207" t="s">
        <v>21</v>
      </c>
      <c r="AV135" s="198" t="s">
        <v>21</v>
      </c>
      <c r="AW135" s="198" t="s">
        <v>43</v>
      </c>
      <c r="AX135" s="198" t="s">
        <v>79</v>
      </c>
      <c r="AY135" s="207" t="s">
        <v>192</v>
      </c>
    </row>
    <row r="136" spans="2:51" s="208" customFormat="1" ht="12.75">
      <c r="B136" s="209"/>
      <c r="C136" s="210"/>
      <c r="D136" s="196" t="s">
        <v>210</v>
      </c>
      <c r="E136" s="234" t="s">
        <v>576</v>
      </c>
      <c r="F136" s="235" t="s">
        <v>1297</v>
      </c>
      <c r="G136" s="210"/>
      <c r="H136" s="236">
        <v>2650</v>
      </c>
      <c r="I136" s="210"/>
      <c r="J136" s="210"/>
      <c r="K136" s="210"/>
      <c r="L136" s="214"/>
      <c r="M136" s="215"/>
      <c r="N136" s="216"/>
      <c r="O136" s="216"/>
      <c r="P136" s="216"/>
      <c r="Q136" s="216"/>
      <c r="R136" s="216"/>
      <c r="S136" s="216"/>
      <c r="T136" s="217"/>
      <c r="AT136" s="218" t="s">
        <v>210</v>
      </c>
      <c r="AU136" s="218" t="s">
        <v>21</v>
      </c>
      <c r="AV136" s="208" t="s">
        <v>88</v>
      </c>
      <c r="AW136" s="208" t="s">
        <v>43</v>
      </c>
      <c r="AX136" s="208" t="s">
        <v>79</v>
      </c>
      <c r="AY136" s="218" t="s">
        <v>192</v>
      </c>
    </row>
    <row r="137" spans="2:51" s="198" customFormat="1" ht="12.75">
      <c r="B137" s="199"/>
      <c r="C137" s="200"/>
      <c r="D137" s="196" t="s">
        <v>210</v>
      </c>
      <c r="E137" s="201"/>
      <c r="F137" s="202" t="s">
        <v>1298</v>
      </c>
      <c r="G137" s="200"/>
      <c r="H137" s="201"/>
      <c r="I137" s="200"/>
      <c r="J137" s="200"/>
      <c r="K137" s="200"/>
      <c r="L137" s="203"/>
      <c r="M137" s="204"/>
      <c r="N137" s="205"/>
      <c r="O137" s="205"/>
      <c r="P137" s="205"/>
      <c r="Q137" s="205"/>
      <c r="R137" s="205"/>
      <c r="S137" s="205"/>
      <c r="T137" s="206"/>
      <c r="AT137" s="207" t="s">
        <v>210</v>
      </c>
      <c r="AU137" s="207" t="s">
        <v>21</v>
      </c>
      <c r="AV137" s="198" t="s">
        <v>21</v>
      </c>
      <c r="AW137" s="198" t="s">
        <v>43</v>
      </c>
      <c r="AX137" s="198" t="s">
        <v>79</v>
      </c>
      <c r="AY137" s="207" t="s">
        <v>192</v>
      </c>
    </row>
    <row r="138" spans="2:51" s="208" customFormat="1" ht="12.75">
      <c r="B138" s="209"/>
      <c r="C138" s="210"/>
      <c r="D138" s="196" t="s">
        <v>210</v>
      </c>
      <c r="E138" s="234" t="s">
        <v>1299</v>
      </c>
      <c r="F138" s="235" t="s">
        <v>1300</v>
      </c>
      <c r="G138" s="210"/>
      <c r="H138" s="236">
        <v>4710</v>
      </c>
      <c r="I138" s="210"/>
      <c r="J138" s="210"/>
      <c r="K138" s="210"/>
      <c r="L138" s="214"/>
      <c r="M138" s="215"/>
      <c r="N138" s="216"/>
      <c r="O138" s="216"/>
      <c r="P138" s="216"/>
      <c r="Q138" s="216"/>
      <c r="R138" s="216"/>
      <c r="S138" s="216"/>
      <c r="T138" s="217"/>
      <c r="AT138" s="218" t="s">
        <v>210</v>
      </c>
      <c r="AU138" s="218" t="s">
        <v>21</v>
      </c>
      <c r="AV138" s="208" t="s">
        <v>88</v>
      </c>
      <c r="AW138" s="208" t="s">
        <v>43</v>
      </c>
      <c r="AX138" s="208" t="s">
        <v>79</v>
      </c>
      <c r="AY138" s="218" t="s">
        <v>192</v>
      </c>
    </row>
    <row r="139" spans="2:51" s="198" customFormat="1" ht="12.75">
      <c r="B139" s="199"/>
      <c r="C139" s="200"/>
      <c r="D139" s="196" t="s">
        <v>210</v>
      </c>
      <c r="E139" s="201"/>
      <c r="F139" s="202" t="s">
        <v>1301</v>
      </c>
      <c r="G139" s="200"/>
      <c r="H139" s="201"/>
      <c r="I139" s="200"/>
      <c r="J139" s="200"/>
      <c r="K139" s="200"/>
      <c r="L139" s="203"/>
      <c r="M139" s="204"/>
      <c r="N139" s="205"/>
      <c r="O139" s="205"/>
      <c r="P139" s="205"/>
      <c r="Q139" s="205"/>
      <c r="R139" s="205"/>
      <c r="S139" s="205"/>
      <c r="T139" s="206"/>
      <c r="AT139" s="207" t="s">
        <v>210</v>
      </c>
      <c r="AU139" s="207" t="s">
        <v>21</v>
      </c>
      <c r="AV139" s="198" t="s">
        <v>21</v>
      </c>
      <c r="AW139" s="198" t="s">
        <v>43</v>
      </c>
      <c r="AX139" s="198" t="s">
        <v>79</v>
      </c>
      <c r="AY139" s="207" t="s">
        <v>192</v>
      </c>
    </row>
    <row r="140" spans="2:51" s="208" customFormat="1" ht="12.75">
      <c r="B140" s="209"/>
      <c r="C140" s="210"/>
      <c r="D140" s="196" t="s">
        <v>210</v>
      </c>
      <c r="E140" s="234" t="s">
        <v>1302</v>
      </c>
      <c r="F140" s="235" t="s">
        <v>1303</v>
      </c>
      <c r="G140" s="210"/>
      <c r="H140" s="236">
        <v>85</v>
      </c>
      <c r="I140" s="210"/>
      <c r="J140" s="210"/>
      <c r="K140" s="210"/>
      <c r="L140" s="214"/>
      <c r="M140" s="215"/>
      <c r="N140" s="216"/>
      <c r="O140" s="216"/>
      <c r="P140" s="216"/>
      <c r="Q140" s="216"/>
      <c r="R140" s="216"/>
      <c r="S140" s="216"/>
      <c r="T140" s="217"/>
      <c r="AT140" s="218" t="s">
        <v>210</v>
      </c>
      <c r="AU140" s="218" t="s">
        <v>21</v>
      </c>
      <c r="AV140" s="208" t="s">
        <v>88</v>
      </c>
      <c r="AW140" s="208" t="s">
        <v>43</v>
      </c>
      <c r="AX140" s="208" t="s">
        <v>79</v>
      </c>
      <c r="AY140" s="218" t="s">
        <v>192</v>
      </c>
    </row>
    <row r="141" spans="2:51" s="198" customFormat="1" ht="12.75">
      <c r="B141" s="199"/>
      <c r="C141" s="200"/>
      <c r="D141" s="196" t="s">
        <v>210</v>
      </c>
      <c r="E141" s="201"/>
      <c r="F141" s="202" t="s">
        <v>1304</v>
      </c>
      <c r="G141" s="200"/>
      <c r="H141" s="201"/>
      <c r="I141" s="200"/>
      <c r="J141" s="200"/>
      <c r="K141" s="200"/>
      <c r="L141" s="203"/>
      <c r="M141" s="204"/>
      <c r="N141" s="205"/>
      <c r="O141" s="205"/>
      <c r="P141" s="205"/>
      <c r="Q141" s="205"/>
      <c r="R141" s="205"/>
      <c r="S141" s="205"/>
      <c r="T141" s="206"/>
      <c r="AT141" s="207" t="s">
        <v>210</v>
      </c>
      <c r="AU141" s="207" t="s">
        <v>21</v>
      </c>
      <c r="AV141" s="198" t="s">
        <v>21</v>
      </c>
      <c r="AW141" s="198" t="s">
        <v>43</v>
      </c>
      <c r="AX141" s="198" t="s">
        <v>79</v>
      </c>
      <c r="AY141" s="207" t="s">
        <v>192</v>
      </c>
    </row>
    <row r="142" spans="2:51" s="208" customFormat="1" ht="12.75">
      <c r="B142" s="209"/>
      <c r="C142" s="210"/>
      <c r="D142" s="196" t="s">
        <v>210</v>
      </c>
      <c r="E142" s="234" t="s">
        <v>1305</v>
      </c>
      <c r="F142" s="235" t="s">
        <v>1306</v>
      </c>
      <c r="G142" s="210"/>
      <c r="H142" s="236">
        <v>1461</v>
      </c>
      <c r="I142" s="210"/>
      <c r="J142" s="210"/>
      <c r="K142" s="210"/>
      <c r="L142" s="214"/>
      <c r="M142" s="215"/>
      <c r="N142" s="216"/>
      <c r="O142" s="216"/>
      <c r="P142" s="216"/>
      <c r="Q142" s="216"/>
      <c r="R142" s="216"/>
      <c r="S142" s="216"/>
      <c r="T142" s="217"/>
      <c r="AT142" s="218" t="s">
        <v>210</v>
      </c>
      <c r="AU142" s="218" t="s">
        <v>21</v>
      </c>
      <c r="AV142" s="208" t="s">
        <v>88</v>
      </c>
      <c r="AW142" s="208" t="s">
        <v>43</v>
      </c>
      <c r="AX142" s="208" t="s">
        <v>79</v>
      </c>
      <c r="AY142" s="218" t="s">
        <v>192</v>
      </c>
    </row>
    <row r="143" spans="2:51" s="198" customFormat="1" ht="12.75">
      <c r="B143" s="199"/>
      <c r="C143" s="200"/>
      <c r="D143" s="196" t="s">
        <v>210</v>
      </c>
      <c r="E143" s="201"/>
      <c r="F143" s="202" t="s">
        <v>1307</v>
      </c>
      <c r="G143" s="200"/>
      <c r="H143" s="201"/>
      <c r="I143" s="200"/>
      <c r="J143" s="200"/>
      <c r="K143" s="200"/>
      <c r="L143" s="203"/>
      <c r="M143" s="204"/>
      <c r="N143" s="205"/>
      <c r="O143" s="205"/>
      <c r="P143" s="205"/>
      <c r="Q143" s="205"/>
      <c r="R143" s="205"/>
      <c r="S143" s="205"/>
      <c r="T143" s="206"/>
      <c r="AT143" s="207" t="s">
        <v>210</v>
      </c>
      <c r="AU143" s="207" t="s">
        <v>21</v>
      </c>
      <c r="AV143" s="198" t="s">
        <v>21</v>
      </c>
      <c r="AW143" s="198" t="s">
        <v>43</v>
      </c>
      <c r="AX143" s="198" t="s">
        <v>79</v>
      </c>
      <c r="AY143" s="207" t="s">
        <v>192</v>
      </c>
    </row>
    <row r="144" spans="2:51" s="208" customFormat="1" ht="12.75">
      <c r="B144" s="209"/>
      <c r="C144" s="210"/>
      <c r="D144" s="196" t="s">
        <v>210</v>
      </c>
      <c r="E144" s="234" t="s">
        <v>1308</v>
      </c>
      <c r="F144" s="235" t="s">
        <v>418</v>
      </c>
      <c r="G144" s="210"/>
      <c r="H144" s="236">
        <v>27</v>
      </c>
      <c r="I144" s="210"/>
      <c r="J144" s="210"/>
      <c r="K144" s="210"/>
      <c r="L144" s="214"/>
      <c r="M144" s="215"/>
      <c r="N144" s="216"/>
      <c r="O144" s="216"/>
      <c r="P144" s="216"/>
      <c r="Q144" s="216"/>
      <c r="R144" s="216"/>
      <c r="S144" s="216"/>
      <c r="T144" s="217"/>
      <c r="AT144" s="218" t="s">
        <v>210</v>
      </c>
      <c r="AU144" s="218" t="s">
        <v>21</v>
      </c>
      <c r="AV144" s="208" t="s">
        <v>88</v>
      </c>
      <c r="AW144" s="208" t="s">
        <v>43</v>
      </c>
      <c r="AX144" s="208" t="s">
        <v>79</v>
      </c>
      <c r="AY144" s="218" t="s">
        <v>192</v>
      </c>
    </row>
    <row r="145" spans="2:51" s="198" customFormat="1" ht="12.75">
      <c r="B145" s="199"/>
      <c r="C145" s="200"/>
      <c r="D145" s="196" t="s">
        <v>210</v>
      </c>
      <c r="E145" s="201"/>
      <c r="F145" s="202" t="s">
        <v>1309</v>
      </c>
      <c r="G145" s="200"/>
      <c r="H145" s="201"/>
      <c r="I145" s="200"/>
      <c r="J145" s="200"/>
      <c r="K145" s="200"/>
      <c r="L145" s="203"/>
      <c r="M145" s="204"/>
      <c r="N145" s="205"/>
      <c r="O145" s="205"/>
      <c r="P145" s="205"/>
      <c r="Q145" s="205"/>
      <c r="R145" s="205"/>
      <c r="S145" s="205"/>
      <c r="T145" s="206"/>
      <c r="AT145" s="207" t="s">
        <v>210</v>
      </c>
      <c r="AU145" s="207" t="s">
        <v>21</v>
      </c>
      <c r="AV145" s="198" t="s">
        <v>21</v>
      </c>
      <c r="AW145" s="198" t="s">
        <v>43</v>
      </c>
      <c r="AX145" s="198" t="s">
        <v>79</v>
      </c>
      <c r="AY145" s="207" t="s">
        <v>192</v>
      </c>
    </row>
    <row r="146" spans="2:51" s="208" customFormat="1" ht="12.75">
      <c r="B146" s="209"/>
      <c r="C146" s="210"/>
      <c r="D146" s="196" t="s">
        <v>210</v>
      </c>
      <c r="E146" s="234" t="s">
        <v>1310</v>
      </c>
      <c r="F146" s="235" t="s">
        <v>459</v>
      </c>
      <c r="G146" s="210"/>
      <c r="H146" s="236">
        <v>35</v>
      </c>
      <c r="I146" s="210"/>
      <c r="J146" s="210"/>
      <c r="K146" s="210"/>
      <c r="L146" s="214"/>
      <c r="M146" s="215"/>
      <c r="N146" s="216"/>
      <c r="O146" s="216"/>
      <c r="P146" s="216"/>
      <c r="Q146" s="216"/>
      <c r="R146" s="216"/>
      <c r="S146" s="216"/>
      <c r="T146" s="217"/>
      <c r="AT146" s="218" t="s">
        <v>210</v>
      </c>
      <c r="AU146" s="218" t="s">
        <v>21</v>
      </c>
      <c r="AV146" s="208" t="s">
        <v>88</v>
      </c>
      <c r="AW146" s="208" t="s">
        <v>43</v>
      </c>
      <c r="AX146" s="208" t="s">
        <v>79</v>
      </c>
      <c r="AY146" s="218" t="s">
        <v>192</v>
      </c>
    </row>
    <row r="147" spans="2:51" s="208" customFormat="1" ht="12.75">
      <c r="B147" s="209"/>
      <c r="C147" s="210"/>
      <c r="D147" s="196" t="s">
        <v>210</v>
      </c>
      <c r="E147" s="234" t="s">
        <v>1311</v>
      </c>
      <c r="F147" s="235" t="s">
        <v>1312</v>
      </c>
      <c r="G147" s="210"/>
      <c r="H147" s="236">
        <v>12858</v>
      </c>
      <c r="I147" s="210"/>
      <c r="J147" s="210"/>
      <c r="K147" s="210"/>
      <c r="L147" s="214"/>
      <c r="M147" s="215"/>
      <c r="N147" s="216"/>
      <c r="O147" s="216"/>
      <c r="P147" s="216"/>
      <c r="Q147" s="216"/>
      <c r="R147" s="216"/>
      <c r="S147" s="216"/>
      <c r="T147" s="217"/>
      <c r="AT147" s="218" t="s">
        <v>210</v>
      </c>
      <c r="AU147" s="218" t="s">
        <v>21</v>
      </c>
      <c r="AV147" s="208" t="s">
        <v>88</v>
      </c>
      <c r="AW147" s="208" t="s">
        <v>43</v>
      </c>
      <c r="AX147" s="208" t="s">
        <v>21</v>
      </c>
      <c r="AY147" s="218" t="s">
        <v>192</v>
      </c>
    </row>
    <row r="148" spans="2:63" s="168" customFormat="1" ht="36.75" customHeight="1">
      <c r="B148" s="169"/>
      <c r="C148" s="170"/>
      <c r="D148" s="171" t="s">
        <v>78</v>
      </c>
      <c r="E148" s="172" t="s">
        <v>217</v>
      </c>
      <c r="F148" s="172" t="s">
        <v>577</v>
      </c>
      <c r="G148" s="170"/>
      <c r="H148" s="170"/>
      <c r="I148" s="170"/>
      <c r="J148" s="173">
        <f>BK148</f>
        <v>0</v>
      </c>
      <c r="K148" s="170"/>
      <c r="L148" s="174"/>
      <c r="M148" s="175"/>
      <c r="N148" s="176"/>
      <c r="O148" s="176"/>
      <c r="P148" s="177">
        <f>SUM(P149:P241)</f>
        <v>500.54</v>
      </c>
      <c r="Q148" s="176"/>
      <c r="R148" s="177">
        <f>SUM(R149:R241)</f>
        <v>983.19</v>
      </c>
      <c r="S148" s="176"/>
      <c r="T148" s="178">
        <f>SUM(T149:T241)</f>
        <v>0</v>
      </c>
      <c r="AR148" s="179" t="s">
        <v>191</v>
      </c>
      <c r="AT148" s="180" t="s">
        <v>78</v>
      </c>
      <c r="AU148" s="180" t="s">
        <v>79</v>
      </c>
      <c r="AY148" s="179" t="s">
        <v>192</v>
      </c>
      <c r="BK148" s="181">
        <f>SUM(BK149:BK241)</f>
        <v>0</v>
      </c>
    </row>
    <row r="149" spans="2:65" s="23" customFormat="1" ht="22.5" customHeight="1">
      <c r="B149" s="24"/>
      <c r="C149" s="182" t="s">
        <v>339</v>
      </c>
      <c r="D149" s="182" t="s">
        <v>193</v>
      </c>
      <c r="E149" s="183" t="s">
        <v>1065</v>
      </c>
      <c r="F149" s="184" t="s">
        <v>1066</v>
      </c>
      <c r="G149" s="185" t="s">
        <v>267</v>
      </c>
      <c r="H149" s="186">
        <v>1044</v>
      </c>
      <c r="I149" s="187"/>
      <c r="J149" s="187">
        <f>ROUND(I149*H149,2)</f>
        <v>0</v>
      </c>
      <c r="K149" s="184" t="s">
        <v>197</v>
      </c>
      <c r="L149" s="50"/>
      <c r="M149" s="188"/>
      <c r="N149" s="189" t="s">
        <v>50</v>
      </c>
      <c r="O149" s="190">
        <v>0.026000000000000002</v>
      </c>
      <c r="P149" s="190">
        <f>O149*H149</f>
        <v>27.144000000000002</v>
      </c>
      <c r="Q149" s="190">
        <v>0</v>
      </c>
      <c r="R149" s="190">
        <f>Q149*H149</f>
        <v>0</v>
      </c>
      <c r="S149" s="190">
        <v>0</v>
      </c>
      <c r="T149" s="191">
        <f>S149*H149</f>
        <v>0</v>
      </c>
      <c r="AR149" s="6" t="s">
        <v>191</v>
      </c>
      <c r="AT149" s="6" t="s">
        <v>193</v>
      </c>
      <c r="AU149" s="6" t="s">
        <v>21</v>
      </c>
      <c r="AY149" s="6" t="s">
        <v>192</v>
      </c>
      <c r="BE149" s="192">
        <f>IF(N149="základní",J149,0)</f>
        <v>0</v>
      </c>
      <c r="BF149" s="192">
        <f>IF(N149="snížená",J149,0)</f>
        <v>0</v>
      </c>
      <c r="BG149" s="192">
        <f>IF(N149="zákl. přenesená",J149,0)</f>
        <v>0</v>
      </c>
      <c r="BH149" s="192">
        <f>IF(N149="sníž. přenesená",J149,0)</f>
        <v>0</v>
      </c>
      <c r="BI149" s="192">
        <f>IF(N149="nulová",J149,0)</f>
        <v>0</v>
      </c>
      <c r="BJ149" s="6" t="s">
        <v>21</v>
      </c>
      <c r="BK149" s="192">
        <f>ROUND(I149*H149,2)</f>
        <v>0</v>
      </c>
      <c r="BL149" s="6" t="s">
        <v>191</v>
      </c>
      <c r="BM149" s="6" t="s">
        <v>1313</v>
      </c>
    </row>
    <row r="150" spans="1:47" ht="23.25">
      <c r="A150" s="23"/>
      <c r="B150" s="24"/>
      <c r="C150" s="52"/>
      <c r="D150" s="196" t="s">
        <v>199</v>
      </c>
      <c r="E150" s="52"/>
      <c r="F150" s="197" t="s">
        <v>1068</v>
      </c>
      <c r="G150" s="52"/>
      <c r="H150" s="52"/>
      <c r="I150" s="52"/>
      <c r="J150" s="52"/>
      <c r="K150" s="52"/>
      <c r="L150" s="50"/>
      <c r="M150" s="195"/>
      <c r="N150" s="25"/>
      <c r="O150" s="25"/>
      <c r="P150" s="25"/>
      <c r="Q150" s="25"/>
      <c r="R150" s="25"/>
      <c r="S150" s="25"/>
      <c r="T150" s="72"/>
      <c r="AT150" s="6" t="s">
        <v>199</v>
      </c>
      <c r="AU150" s="6" t="s">
        <v>21</v>
      </c>
    </row>
    <row r="151" spans="2:51" s="198" customFormat="1" ht="12.75">
      <c r="B151" s="199"/>
      <c r="C151" s="200"/>
      <c r="D151" s="196" t="s">
        <v>210</v>
      </c>
      <c r="E151" s="201"/>
      <c r="F151" s="202" t="s">
        <v>1276</v>
      </c>
      <c r="G151" s="200"/>
      <c r="H151" s="201"/>
      <c r="I151" s="200"/>
      <c r="J151" s="200"/>
      <c r="K151" s="200"/>
      <c r="L151" s="203"/>
      <c r="M151" s="204"/>
      <c r="N151" s="205"/>
      <c r="O151" s="205"/>
      <c r="P151" s="205"/>
      <c r="Q151" s="205"/>
      <c r="R151" s="205"/>
      <c r="S151" s="205"/>
      <c r="T151" s="206"/>
      <c r="AT151" s="207" t="s">
        <v>210</v>
      </c>
      <c r="AU151" s="207" t="s">
        <v>21</v>
      </c>
      <c r="AV151" s="198" t="s">
        <v>21</v>
      </c>
      <c r="AW151" s="198" t="s">
        <v>43</v>
      </c>
      <c r="AX151" s="198" t="s">
        <v>79</v>
      </c>
      <c r="AY151" s="207" t="s">
        <v>192</v>
      </c>
    </row>
    <row r="152" spans="2:51" s="198" customFormat="1" ht="12.75">
      <c r="B152" s="199"/>
      <c r="C152" s="200"/>
      <c r="D152" s="196" t="s">
        <v>210</v>
      </c>
      <c r="E152" s="201"/>
      <c r="F152" s="202" t="s">
        <v>1069</v>
      </c>
      <c r="G152" s="200"/>
      <c r="H152" s="201"/>
      <c r="I152" s="200"/>
      <c r="J152" s="200"/>
      <c r="K152" s="200"/>
      <c r="L152" s="203"/>
      <c r="M152" s="204"/>
      <c r="N152" s="205"/>
      <c r="O152" s="205"/>
      <c r="P152" s="205"/>
      <c r="Q152" s="205"/>
      <c r="R152" s="205"/>
      <c r="S152" s="205"/>
      <c r="T152" s="206"/>
      <c r="AT152" s="207" t="s">
        <v>210</v>
      </c>
      <c r="AU152" s="207" t="s">
        <v>21</v>
      </c>
      <c r="AV152" s="198" t="s">
        <v>21</v>
      </c>
      <c r="AW152" s="198" t="s">
        <v>43</v>
      </c>
      <c r="AX152" s="198" t="s">
        <v>79</v>
      </c>
      <c r="AY152" s="207" t="s">
        <v>192</v>
      </c>
    </row>
    <row r="153" spans="2:51" s="208" customFormat="1" ht="12.75">
      <c r="B153" s="209"/>
      <c r="C153" s="210"/>
      <c r="D153" s="193" t="s">
        <v>210</v>
      </c>
      <c r="E153" s="211"/>
      <c r="F153" s="212" t="s">
        <v>1314</v>
      </c>
      <c r="G153" s="210"/>
      <c r="H153" s="213">
        <v>1044</v>
      </c>
      <c r="I153" s="210"/>
      <c r="J153" s="210"/>
      <c r="K153" s="210"/>
      <c r="L153" s="214"/>
      <c r="M153" s="215"/>
      <c r="N153" s="216"/>
      <c r="O153" s="216"/>
      <c r="P153" s="216"/>
      <c r="Q153" s="216"/>
      <c r="R153" s="216"/>
      <c r="S153" s="216"/>
      <c r="T153" s="217"/>
      <c r="AT153" s="218" t="s">
        <v>210</v>
      </c>
      <c r="AU153" s="218" t="s">
        <v>21</v>
      </c>
      <c r="AV153" s="208" t="s">
        <v>88</v>
      </c>
      <c r="AW153" s="208" t="s">
        <v>43</v>
      </c>
      <c r="AX153" s="208" t="s">
        <v>21</v>
      </c>
      <c r="AY153" s="218" t="s">
        <v>192</v>
      </c>
    </row>
    <row r="154" spans="2:65" s="23" customFormat="1" ht="31.5" customHeight="1">
      <c r="B154" s="24"/>
      <c r="C154" s="182" t="s">
        <v>344</v>
      </c>
      <c r="D154" s="182" t="s">
        <v>193</v>
      </c>
      <c r="E154" s="183" t="s">
        <v>1315</v>
      </c>
      <c r="F154" s="184" t="s">
        <v>1316</v>
      </c>
      <c r="G154" s="185" t="s">
        <v>267</v>
      </c>
      <c r="H154" s="186">
        <v>10759</v>
      </c>
      <c r="I154" s="187"/>
      <c r="J154" s="187">
        <f>ROUND(I154*H154,2)</f>
        <v>0</v>
      </c>
      <c r="K154" s="184" t="s">
        <v>197</v>
      </c>
      <c r="L154" s="50"/>
      <c r="M154" s="188"/>
      <c r="N154" s="189" t="s">
        <v>50</v>
      </c>
      <c r="O154" s="190">
        <v>0.027</v>
      </c>
      <c r="P154" s="190">
        <f>O154*H154</f>
        <v>290.493</v>
      </c>
      <c r="Q154" s="190">
        <v>0</v>
      </c>
      <c r="R154" s="190">
        <f>Q154*H154</f>
        <v>0</v>
      </c>
      <c r="S154" s="190">
        <v>0</v>
      </c>
      <c r="T154" s="191">
        <f>S154*H154</f>
        <v>0</v>
      </c>
      <c r="AR154" s="6" t="s">
        <v>191</v>
      </c>
      <c r="AT154" s="6" t="s">
        <v>193</v>
      </c>
      <c r="AU154" s="6" t="s">
        <v>21</v>
      </c>
      <c r="AY154" s="6" t="s">
        <v>192</v>
      </c>
      <c r="BE154" s="192">
        <f>IF(N154="základní",J154,0)</f>
        <v>0</v>
      </c>
      <c r="BF154" s="192">
        <f>IF(N154="snížená",J154,0)</f>
        <v>0</v>
      </c>
      <c r="BG154" s="192">
        <f>IF(N154="zákl. přenesená",J154,0)</f>
        <v>0</v>
      </c>
      <c r="BH154" s="192">
        <f>IF(N154="sníž. přenesená",J154,0)</f>
        <v>0</v>
      </c>
      <c r="BI154" s="192">
        <f>IF(N154="nulová",J154,0)</f>
        <v>0</v>
      </c>
      <c r="BJ154" s="6" t="s">
        <v>21</v>
      </c>
      <c r="BK154" s="192">
        <f>ROUND(I154*H154,2)</f>
        <v>0</v>
      </c>
      <c r="BL154" s="6" t="s">
        <v>191</v>
      </c>
      <c r="BM154" s="6" t="s">
        <v>1317</v>
      </c>
    </row>
    <row r="155" spans="2:51" s="198" customFormat="1" ht="12.75">
      <c r="B155" s="199"/>
      <c r="C155" s="200"/>
      <c r="D155" s="196" t="s">
        <v>210</v>
      </c>
      <c r="E155" s="201"/>
      <c r="F155" s="202" t="s">
        <v>1276</v>
      </c>
      <c r="G155" s="200"/>
      <c r="H155" s="201"/>
      <c r="I155" s="200"/>
      <c r="J155" s="200"/>
      <c r="K155" s="200"/>
      <c r="L155" s="203"/>
      <c r="M155" s="204"/>
      <c r="N155" s="205"/>
      <c r="O155" s="205"/>
      <c r="P155" s="205"/>
      <c r="Q155" s="205"/>
      <c r="R155" s="205"/>
      <c r="S155" s="205"/>
      <c r="T155" s="206"/>
      <c r="AT155" s="207" t="s">
        <v>210</v>
      </c>
      <c r="AU155" s="207" t="s">
        <v>21</v>
      </c>
      <c r="AV155" s="198" t="s">
        <v>21</v>
      </c>
      <c r="AW155" s="198" t="s">
        <v>43</v>
      </c>
      <c r="AX155" s="198" t="s">
        <v>79</v>
      </c>
      <c r="AY155" s="207" t="s">
        <v>192</v>
      </c>
    </row>
    <row r="156" spans="2:51" s="198" customFormat="1" ht="12.75">
      <c r="B156" s="199"/>
      <c r="C156" s="200"/>
      <c r="D156" s="196" t="s">
        <v>210</v>
      </c>
      <c r="E156" s="201"/>
      <c r="F156" s="202" t="s">
        <v>1318</v>
      </c>
      <c r="G156" s="200"/>
      <c r="H156" s="201"/>
      <c r="I156" s="200"/>
      <c r="J156" s="200"/>
      <c r="K156" s="200"/>
      <c r="L156" s="203"/>
      <c r="M156" s="204"/>
      <c r="N156" s="205"/>
      <c r="O156" s="205"/>
      <c r="P156" s="205"/>
      <c r="Q156" s="205"/>
      <c r="R156" s="205"/>
      <c r="S156" s="205"/>
      <c r="T156" s="206"/>
      <c r="AT156" s="207" t="s">
        <v>210</v>
      </c>
      <c r="AU156" s="207" t="s">
        <v>21</v>
      </c>
      <c r="AV156" s="198" t="s">
        <v>21</v>
      </c>
      <c r="AW156" s="198" t="s">
        <v>43</v>
      </c>
      <c r="AX156" s="198" t="s">
        <v>79</v>
      </c>
      <c r="AY156" s="207" t="s">
        <v>192</v>
      </c>
    </row>
    <row r="157" spans="2:51" s="208" customFormat="1" ht="12.75">
      <c r="B157" s="209"/>
      <c r="C157" s="210"/>
      <c r="D157" s="196" t="s">
        <v>210</v>
      </c>
      <c r="E157" s="234"/>
      <c r="F157" s="235" t="s">
        <v>1319</v>
      </c>
      <c r="G157" s="210"/>
      <c r="H157" s="236">
        <v>4227</v>
      </c>
      <c r="I157" s="210"/>
      <c r="J157" s="210"/>
      <c r="K157" s="210"/>
      <c r="L157" s="214"/>
      <c r="M157" s="215"/>
      <c r="N157" s="216"/>
      <c r="O157" s="216"/>
      <c r="P157" s="216"/>
      <c r="Q157" s="216"/>
      <c r="R157" s="216"/>
      <c r="S157" s="216"/>
      <c r="T157" s="217"/>
      <c r="AT157" s="218" t="s">
        <v>210</v>
      </c>
      <c r="AU157" s="218" t="s">
        <v>21</v>
      </c>
      <c r="AV157" s="208" t="s">
        <v>88</v>
      </c>
      <c r="AW157" s="208" t="s">
        <v>43</v>
      </c>
      <c r="AX157" s="208" t="s">
        <v>79</v>
      </c>
      <c r="AY157" s="218" t="s">
        <v>192</v>
      </c>
    </row>
    <row r="158" spans="2:51" s="198" customFormat="1" ht="12.75">
      <c r="B158" s="199"/>
      <c r="C158" s="200"/>
      <c r="D158" s="196" t="s">
        <v>210</v>
      </c>
      <c r="E158" s="201"/>
      <c r="F158" s="202" t="s">
        <v>1320</v>
      </c>
      <c r="G158" s="200"/>
      <c r="H158" s="201"/>
      <c r="I158" s="200"/>
      <c r="J158" s="200"/>
      <c r="K158" s="200"/>
      <c r="L158" s="203"/>
      <c r="M158" s="204"/>
      <c r="N158" s="205"/>
      <c r="O158" s="205"/>
      <c r="P158" s="205"/>
      <c r="Q158" s="205"/>
      <c r="R158" s="205"/>
      <c r="S158" s="205"/>
      <c r="T158" s="206"/>
      <c r="AT158" s="207" t="s">
        <v>210</v>
      </c>
      <c r="AU158" s="207" t="s">
        <v>21</v>
      </c>
      <c r="AV158" s="198" t="s">
        <v>21</v>
      </c>
      <c r="AW158" s="198" t="s">
        <v>43</v>
      </c>
      <c r="AX158" s="198" t="s">
        <v>79</v>
      </c>
      <c r="AY158" s="207" t="s">
        <v>192</v>
      </c>
    </row>
    <row r="159" spans="2:51" s="208" customFormat="1" ht="12.75">
      <c r="B159" s="209"/>
      <c r="C159" s="210"/>
      <c r="D159" s="196" t="s">
        <v>210</v>
      </c>
      <c r="E159" s="234"/>
      <c r="F159" s="235" t="s">
        <v>1321</v>
      </c>
      <c r="G159" s="210"/>
      <c r="H159" s="236">
        <v>4910</v>
      </c>
      <c r="I159" s="210"/>
      <c r="J159" s="210"/>
      <c r="K159" s="210"/>
      <c r="L159" s="214"/>
      <c r="M159" s="215"/>
      <c r="N159" s="216"/>
      <c r="O159" s="216"/>
      <c r="P159" s="216"/>
      <c r="Q159" s="216"/>
      <c r="R159" s="216"/>
      <c r="S159" s="216"/>
      <c r="T159" s="217"/>
      <c r="AT159" s="218" t="s">
        <v>210</v>
      </c>
      <c r="AU159" s="218" t="s">
        <v>21</v>
      </c>
      <c r="AV159" s="208" t="s">
        <v>88</v>
      </c>
      <c r="AW159" s="208" t="s">
        <v>43</v>
      </c>
      <c r="AX159" s="208" t="s">
        <v>79</v>
      </c>
      <c r="AY159" s="218" t="s">
        <v>192</v>
      </c>
    </row>
    <row r="160" spans="2:51" s="198" customFormat="1" ht="12.75">
      <c r="B160" s="199"/>
      <c r="C160" s="200"/>
      <c r="D160" s="196" t="s">
        <v>210</v>
      </c>
      <c r="E160" s="201"/>
      <c r="F160" s="202" t="s">
        <v>1322</v>
      </c>
      <c r="G160" s="200"/>
      <c r="H160" s="201"/>
      <c r="I160" s="200"/>
      <c r="J160" s="200"/>
      <c r="K160" s="200"/>
      <c r="L160" s="203"/>
      <c r="M160" s="204"/>
      <c r="N160" s="205"/>
      <c r="O160" s="205"/>
      <c r="P160" s="205"/>
      <c r="Q160" s="205"/>
      <c r="R160" s="205"/>
      <c r="S160" s="205"/>
      <c r="T160" s="206"/>
      <c r="AT160" s="207" t="s">
        <v>210</v>
      </c>
      <c r="AU160" s="207" t="s">
        <v>21</v>
      </c>
      <c r="AV160" s="198" t="s">
        <v>21</v>
      </c>
      <c r="AW160" s="198" t="s">
        <v>43</v>
      </c>
      <c r="AX160" s="198" t="s">
        <v>79</v>
      </c>
      <c r="AY160" s="207" t="s">
        <v>192</v>
      </c>
    </row>
    <row r="161" spans="2:51" s="208" customFormat="1" ht="12.75">
      <c r="B161" s="209"/>
      <c r="C161" s="210"/>
      <c r="D161" s="196" t="s">
        <v>210</v>
      </c>
      <c r="E161" s="234"/>
      <c r="F161" s="235" t="s">
        <v>1323</v>
      </c>
      <c r="G161" s="210"/>
      <c r="H161" s="236">
        <v>1585</v>
      </c>
      <c r="I161" s="210"/>
      <c r="J161" s="210"/>
      <c r="K161" s="210"/>
      <c r="L161" s="214"/>
      <c r="M161" s="215"/>
      <c r="N161" s="216"/>
      <c r="O161" s="216"/>
      <c r="P161" s="216"/>
      <c r="Q161" s="216"/>
      <c r="R161" s="216"/>
      <c r="S161" s="216"/>
      <c r="T161" s="217"/>
      <c r="AT161" s="218" t="s">
        <v>210</v>
      </c>
      <c r="AU161" s="218" t="s">
        <v>21</v>
      </c>
      <c r="AV161" s="208" t="s">
        <v>88</v>
      </c>
      <c r="AW161" s="208" t="s">
        <v>43</v>
      </c>
      <c r="AX161" s="208" t="s">
        <v>79</v>
      </c>
      <c r="AY161" s="218" t="s">
        <v>192</v>
      </c>
    </row>
    <row r="162" spans="2:51" s="198" customFormat="1" ht="12.75">
      <c r="B162" s="199"/>
      <c r="C162" s="200"/>
      <c r="D162" s="196" t="s">
        <v>210</v>
      </c>
      <c r="E162" s="201"/>
      <c r="F162" s="202" t="s">
        <v>1324</v>
      </c>
      <c r="G162" s="200"/>
      <c r="H162" s="201"/>
      <c r="I162" s="200"/>
      <c r="J162" s="200"/>
      <c r="K162" s="200"/>
      <c r="L162" s="203"/>
      <c r="M162" s="204"/>
      <c r="N162" s="205"/>
      <c r="O162" s="205"/>
      <c r="P162" s="205"/>
      <c r="Q162" s="205"/>
      <c r="R162" s="205"/>
      <c r="S162" s="205"/>
      <c r="T162" s="206"/>
      <c r="AT162" s="207" t="s">
        <v>210</v>
      </c>
      <c r="AU162" s="207" t="s">
        <v>21</v>
      </c>
      <c r="AV162" s="198" t="s">
        <v>21</v>
      </c>
      <c r="AW162" s="198" t="s">
        <v>43</v>
      </c>
      <c r="AX162" s="198" t="s">
        <v>79</v>
      </c>
      <c r="AY162" s="207" t="s">
        <v>192</v>
      </c>
    </row>
    <row r="163" spans="2:51" s="208" customFormat="1" ht="12.75">
      <c r="B163" s="209"/>
      <c r="C163" s="210"/>
      <c r="D163" s="196" t="s">
        <v>210</v>
      </c>
      <c r="E163" s="234"/>
      <c r="F163" s="235" t="s">
        <v>471</v>
      </c>
      <c r="G163" s="210"/>
      <c r="H163" s="236">
        <v>37</v>
      </c>
      <c r="I163" s="210"/>
      <c r="J163" s="210"/>
      <c r="K163" s="210"/>
      <c r="L163" s="214"/>
      <c r="M163" s="215"/>
      <c r="N163" s="216"/>
      <c r="O163" s="216"/>
      <c r="P163" s="216"/>
      <c r="Q163" s="216"/>
      <c r="R163" s="216"/>
      <c r="S163" s="216"/>
      <c r="T163" s="217"/>
      <c r="AT163" s="218" t="s">
        <v>210</v>
      </c>
      <c r="AU163" s="218" t="s">
        <v>21</v>
      </c>
      <c r="AV163" s="208" t="s">
        <v>88</v>
      </c>
      <c r="AW163" s="208" t="s">
        <v>43</v>
      </c>
      <c r="AX163" s="208" t="s">
        <v>79</v>
      </c>
      <c r="AY163" s="218" t="s">
        <v>192</v>
      </c>
    </row>
    <row r="164" spans="1:51" ht="12.75">
      <c r="A164" s="208"/>
      <c r="B164" s="209"/>
      <c r="C164" s="210"/>
      <c r="D164" s="193" t="s">
        <v>210</v>
      </c>
      <c r="E164" s="211"/>
      <c r="F164" s="212" t="s">
        <v>1325</v>
      </c>
      <c r="G164" s="210"/>
      <c r="H164" s="213">
        <v>10759</v>
      </c>
      <c r="I164" s="210"/>
      <c r="J164" s="210"/>
      <c r="K164" s="210"/>
      <c r="L164" s="214"/>
      <c r="M164" s="215"/>
      <c r="N164" s="216"/>
      <c r="O164" s="216"/>
      <c r="P164" s="216"/>
      <c r="Q164" s="216"/>
      <c r="R164" s="216"/>
      <c r="S164" s="216"/>
      <c r="T164" s="217"/>
      <c r="AT164" s="218" t="s">
        <v>210</v>
      </c>
      <c r="AU164" s="218" t="s">
        <v>21</v>
      </c>
      <c r="AV164" s="208" t="s">
        <v>88</v>
      </c>
      <c r="AW164" s="208" t="s">
        <v>43</v>
      </c>
      <c r="AX164" s="208" t="s">
        <v>21</v>
      </c>
      <c r="AY164" s="218" t="s">
        <v>192</v>
      </c>
    </row>
    <row r="165" spans="2:65" s="23" customFormat="1" ht="22.5" customHeight="1">
      <c r="B165" s="24"/>
      <c r="C165" s="182" t="s">
        <v>349</v>
      </c>
      <c r="D165" s="182" t="s">
        <v>193</v>
      </c>
      <c r="E165" s="183" t="s">
        <v>578</v>
      </c>
      <c r="F165" s="184" t="s">
        <v>579</v>
      </c>
      <c r="G165" s="185" t="s">
        <v>514</v>
      </c>
      <c r="H165" s="186">
        <v>1557.5</v>
      </c>
      <c r="I165" s="187"/>
      <c r="J165" s="187">
        <f>ROUND(I165*H165,2)</f>
        <v>0</v>
      </c>
      <c r="K165" s="184" t="s">
        <v>197</v>
      </c>
      <c r="L165" s="50"/>
      <c r="M165" s="188"/>
      <c r="N165" s="189" t="s">
        <v>50</v>
      </c>
      <c r="O165" s="190">
        <v>0</v>
      </c>
      <c r="P165" s="190">
        <f>O165*H165</f>
        <v>0</v>
      </c>
      <c r="Q165" s="190">
        <v>0.324</v>
      </c>
      <c r="R165" s="190">
        <f>Q165*H165</f>
        <v>504.63</v>
      </c>
      <c r="S165" s="190">
        <v>0</v>
      </c>
      <c r="T165" s="191">
        <f>S165*H165</f>
        <v>0</v>
      </c>
      <c r="AR165" s="6" t="s">
        <v>191</v>
      </c>
      <c r="AT165" s="6" t="s">
        <v>193</v>
      </c>
      <c r="AU165" s="6" t="s">
        <v>21</v>
      </c>
      <c r="AY165" s="6" t="s">
        <v>192</v>
      </c>
      <c r="BE165" s="192">
        <f>IF(N165="základní",J165,0)</f>
        <v>0</v>
      </c>
      <c r="BF165" s="192">
        <f>IF(N165="snížená",J165,0)</f>
        <v>0</v>
      </c>
      <c r="BG165" s="192">
        <f>IF(N165="zákl. přenesená",J165,0)</f>
        <v>0</v>
      </c>
      <c r="BH165" s="192">
        <f>IF(N165="sníž. přenesená",J165,0)</f>
        <v>0</v>
      </c>
      <c r="BI165" s="192">
        <f>IF(N165="nulová",J165,0)</f>
        <v>0</v>
      </c>
      <c r="BJ165" s="6" t="s">
        <v>21</v>
      </c>
      <c r="BK165" s="192">
        <f>ROUND(I165*H165,2)</f>
        <v>0</v>
      </c>
      <c r="BL165" s="6" t="s">
        <v>191</v>
      </c>
      <c r="BM165" s="6" t="s">
        <v>1326</v>
      </c>
    </row>
    <row r="166" spans="1:47" ht="23.25">
      <c r="A166" s="23"/>
      <c r="B166" s="24"/>
      <c r="C166" s="52"/>
      <c r="D166" s="196" t="s">
        <v>199</v>
      </c>
      <c r="E166" s="52"/>
      <c r="F166" s="197" t="s">
        <v>581</v>
      </c>
      <c r="G166" s="52"/>
      <c r="H166" s="52"/>
      <c r="I166" s="52"/>
      <c r="J166" s="52"/>
      <c r="K166" s="52"/>
      <c r="L166" s="50"/>
      <c r="M166" s="195"/>
      <c r="N166" s="25"/>
      <c r="O166" s="25"/>
      <c r="P166" s="25"/>
      <c r="Q166" s="25"/>
      <c r="R166" s="25"/>
      <c r="S166" s="25"/>
      <c r="T166" s="72"/>
      <c r="AT166" s="6" t="s">
        <v>199</v>
      </c>
      <c r="AU166" s="6" t="s">
        <v>21</v>
      </c>
    </row>
    <row r="167" spans="2:51" s="198" customFormat="1" ht="12.75">
      <c r="B167" s="199"/>
      <c r="C167" s="200"/>
      <c r="D167" s="196" t="s">
        <v>210</v>
      </c>
      <c r="E167" s="201"/>
      <c r="F167" s="202" t="s">
        <v>1276</v>
      </c>
      <c r="G167" s="200"/>
      <c r="H167" s="201"/>
      <c r="I167" s="200"/>
      <c r="J167" s="200"/>
      <c r="K167" s="200"/>
      <c r="L167" s="203"/>
      <c r="M167" s="204"/>
      <c r="N167" s="205"/>
      <c r="O167" s="205"/>
      <c r="P167" s="205"/>
      <c r="Q167" s="205"/>
      <c r="R167" s="205"/>
      <c r="S167" s="205"/>
      <c r="T167" s="206"/>
      <c r="AT167" s="207" t="s">
        <v>210</v>
      </c>
      <c r="AU167" s="207" t="s">
        <v>21</v>
      </c>
      <c r="AV167" s="198" t="s">
        <v>21</v>
      </c>
      <c r="AW167" s="198" t="s">
        <v>43</v>
      </c>
      <c r="AX167" s="198" t="s">
        <v>79</v>
      </c>
      <c r="AY167" s="207" t="s">
        <v>192</v>
      </c>
    </row>
    <row r="168" spans="2:51" s="208" customFormat="1" ht="12.75">
      <c r="B168" s="209"/>
      <c r="C168" s="210"/>
      <c r="D168" s="193" t="s">
        <v>210</v>
      </c>
      <c r="E168" s="211"/>
      <c r="F168" s="212" t="s">
        <v>1327</v>
      </c>
      <c r="G168" s="210"/>
      <c r="H168" s="213">
        <v>1557.5</v>
      </c>
      <c r="I168" s="210"/>
      <c r="J168" s="210"/>
      <c r="K168" s="210"/>
      <c r="L168" s="214"/>
      <c r="M168" s="215"/>
      <c r="N168" s="216"/>
      <c r="O168" s="216"/>
      <c r="P168" s="216"/>
      <c r="Q168" s="216"/>
      <c r="R168" s="216"/>
      <c r="S168" s="216"/>
      <c r="T168" s="217"/>
      <c r="AT168" s="218" t="s">
        <v>210</v>
      </c>
      <c r="AU168" s="218" t="s">
        <v>21</v>
      </c>
      <c r="AV168" s="208" t="s">
        <v>88</v>
      </c>
      <c r="AW168" s="208" t="s">
        <v>43</v>
      </c>
      <c r="AX168" s="208" t="s">
        <v>21</v>
      </c>
      <c r="AY168" s="218" t="s">
        <v>192</v>
      </c>
    </row>
    <row r="169" spans="2:65" s="23" customFormat="1" ht="22.5" customHeight="1">
      <c r="B169" s="24"/>
      <c r="C169" s="182" t="s">
        <v>354</v>
      </c>
      <c r="D169" s="182" t="s">
        <v>193</v>
      </c>
      <c r="E169" s="183" t="s">
        <v>674</v>
      </c>
      <c r="F169" s="184" t="s">
        <v>675</v>
      </c>
      <c r="G169" s="185" t="s">
        <v>514</v>
      </c>
      <c r="H169" s="186">
        <v>4974.78</v>
      </c>
      <c r="I169" s="187"/>
      <c r="J169" s="187">
        <f>ROUND(I169*H169,2)</f>
        <v>0</v>
      </c>
      <c r="K169" s="184" t="s">
        <v>197</v>
      </c>
      <c r="L169" s="50"/>
      <c r="M169" s="188"/>
      <c r="N169" s="189" t="s">
        <v>50</v>
      </c>
      <c r="O169" s="190">
        <v>0</v>
      </c>
      <c r="P169" s="190">
        <f>O169*H169</f>
        <v>0</v>
      </c>
      <c r="Q169" s="190">
        <v>0</v>
      </c>
      <c r="R169" s="190">
        <f>Q169*H169</f>
        <v>0</v>
      </c>
      <c r="S169" s="190">
        <v>0</v>
      </c>
      <c r="T169" s="191">
        <f>S169*H169</f>
        <v>0</v>
      </c>
      <c r="AR169" s="6" t="s">
        <v>191</v>
      </c>
      <c r="AT169" s="6" t="s">
        <v>193</v>
      </c>
      <c r="AU169" s="6" t="s">
        <v>21</v>
      </c>
      <c r="AY169" s="6" t="s">
        <v>192</v>
      </c>
      <c r="BE169" s="192">
        <f>IF(N169="základní",J169,0)</f>
        <v>0</v>
      </c>
      <c r="BF169" s="192">
        <f>IF(N169="snížená",J169,0)</f>
        <v>0</v>
      </c>
      <c r="BG169" s="192">
        <f>IF(N169="zákl. přenesená",J169,0)</f>
        <v>0</v>
      </c>
      <c r="BH169" s="192">
        <f>IF(N169="sníž. přenesená",J169,0)</f>
        <v>0</v>
      </c>
      <c r="BI169" s="192">
        <f>IF(N169="nulová",J169,0)</f>
        <v>0</v>
      </c>
      <c r="BJ169" s="6" t="s">
        <v>21</v>
      </c>
      <c r="BK169" s="192">
        <f>ROUND(I169*H169,2)</f>
        <v>0</v>
      </c>
      <c r="BL169" s="6" t="s">
        <v>191</v>
      </c>
      <c r="BM169" s="6" t="s">
        <v>1328</v>
      </c>
    </row>
    <row r="170" spans="1:47" ht="12.75">
      <c r="A170" s="23"/>
      <c r="B170" s="24"/>
      <c r="C170" s="52"/>
      <c r="D170" s="196" t="s">
        <v>199</v>
      </c>
      <c r="E170" s="52"/>
      <c r="F170" s="197" t="s">
        <v>677</v>
      </c>
      <c r="G170" s="52"/>
      <c r="H170" s="52"/>
      <c r="I170" s="52"/>
      <c r="J170" s="52"/>
      <c r="K170" s="52"/>
      <c r="L170" s="50"/>
      <c r="M170" s="195"/>
      <c r="N170" s="25"/>
      <c r="O170" s="25"/>
      <c r="P170" s="25"/>
      <c r="Q170" s="25"/>
      <c r="R170" s="25"/>
      <c r="S170" s="25"/>
      <c r="T170" s="72"/>
      <c r="AT170" s="6" t="s">
        <v>199</v>
      </c>
      <c r="AU170" s="6" t="s">
        <v>21</v>
      </c>
    </row>
    <row r="171" spans="2:51" s="198" customFormat="1" ht="12.75">
      <c r="B171" s="199"/>
      <c r="C171" s="200"/>
      <c r="D171" s="196" t="s">
        <v>210</v>
      </c>
      <c r="E171" s="201"/>
      <c r="F171" s="202" t="s">
        <v>1276</v>
      </c>
      <c r="G171" s="200"/>
      <c r="H171" s="201"/>
      <c r="I171" s="200"/>
      <c r="J171" s="200"/>
      <c r="K171" s="200"/>
      <c r="L171" s="203"/>
      <c r="M171" s="204"/>
      <c r="N171" s="205"/>
      <c r="O171" s="205"/>
      <c r="P171" s="205"/>
      <c r="Q171" s="205"/>
      <c r="R171" s="205"/>
      <c r="S171" s="205"/>
      <c r="T171" s="206"/>
      <c r="AT171" s="207" t="s">
        <v>210</v>
      </c>
      <c r="AU171" s="207" t="s">
        <v>21</v>
      </c>
      <c r="AV171" s="198" t="s">
        <v>21</v>
      </c>
      <c r="AW171" s="198" t="s">
        <v>43</v>
      </c>
      <c r="AX171" s="198" t="s">
        <v>79</v>
      </c>
      <c r="AY171" s="207" t="s">
        <v>192</v>
      </c>
    </row>
    <row r="172" spans="2:51" s="208" customFormat="1" ht="12.75">
      <c r="B172" s="209"/>
      <c r="C172" s="210"/>
      <c r="D172" s="193" t="s">
        <v>210</v>
      </c>
      <c r="E172" s="211"/>
      <c r="F172" s="212" t="s">
        <v>1329</v>
      </c>
      <c r="G172" s="210"/>
      <c r="H172" s="213">
        <v>4974.78</v>
      </c>
      <c r="I172" s="210"/>
      <c r="J172" s="210"/>
      <c r="K172" s="210"/>
      <c r="L172" s="214"/>
      <c r="M172" s="215"/>
      <c r="N172" s="216"/>
      <c r="O172" s="216"/>
      <c r="P172" s="216"/>
      <c r="Q172" s="216"/>
      <c r="R172" s="216"/>
      <c r="S172" s="216"/>
      <c r="T172" s="217"/>
      <c r="AT172" s="218" t="s">
        <v>210</v>
      </c>
      <c r="AU172" s="218" t="s">
        <v>21</v>
      </c>
      <c r="AV172" s="208" t="s">
        <v>88</v>
      </c>
      <c r="AW172" s="208" t="s">
        <v>43</v>
      </c>
      <c r="AX172" s="208" t="s">
        <v>21</v>
      </c>
      <c r="AY172" s="218" t="s">
        <v>192</v>
      </c>
    </row>
    <row r="173" spans="2:65" s="23" customFormat="1" ht="22.5" customHeight="1">
      <c r="B173" s="24"/>
      <c r="C173" s="182" t="s">
        <v>8</v>
      </c>
      <c r="D173" s="182" t="s">
        <v>193</v>
      </c>
      <c r="E173" s="183" t="s">
        <v>680</v>
      </c>
      <c r="F173" s="184" t="s">
        <v>675</v>
      </c>
      <c r="G173" s="185" t="s">
        <v>514</v>
      </c>
      <c r="H173" s="186">
        <v>4974.78</v>
      </c>
      <c r="I173" s="187"/>
      <c r="J173" s="187">
        <f>ROUND(I173*H173,2)</f>
        <v>0</v>
      </c>
      <c r="K173" s="184" t="s">
        <v>197</v>
      </c>
      <c r="L173" s="50"/>
      <c r="M173" s="188"/>
      <c r="N173" s="189" t="s">
        <v>50</v>
      </c>
      <c r="O173" s="190">
        <v>0</v>
      </c>
      <c r="P173" s="190">
        <f>O173*H173</f>
        <v>0</v>
      </c>
      <c r="Q173" s="190">
        <v>0</v>
      </c>
      <c r="R173" s="190">
        <f>Q173*H173</f>
        <v>0</v>
      </c>
      <c r="S173" s="190">
        <v>0</v>
      </c>
      <c r="T173" s="191">
        <f>S173*H173</f>
        <v>0</v>
      </c>
      <c r="AR173" s="6" t="s">
        <v>191</v>
      </c>
      <c r="AT173" s="6" t="s">
        <v>193</v>
      </c>
      <c r="AU173" s="6" t="s">
        <v>21</v>
      </c>
      <c r="AY173" s="6" t="s">
        <v>192</v>
      </c>
      <c r="BE173" s="192">
        <f>IF(N173="základní",J173,0)</f>
        <v>0</v>
      </c>
      <c r="BF173" s="192">
        <f>IF(N173="snížená",J173,0)</f>
        <v>0</v>
      </c>
      <c r="BG173" s="192">
        <f>IF(N173="zákl. přenesená",J173,0)</f>
        <v>0</v>
      </c>
      <c r="BH173" s="192">
        <f>IF(N173="sníž. přenesená",J173,0)</f>
        <v>0</v>
      </c>
      <c r="BI173" s="192">
        <f>IF(N173="nulová",J173,0)</f>
        <v>0</v>
      </c>
      <c r="BJ173" s="6" t="s">
        <v>21</v>
      </c>
      <c r="BK173" s="192">
        <f>ROUND(I173*H173,2)</f>
        <v>0</v>
      </c>
      <c r="BL173" s="6" t="s">
        <v>191</v>
      </c>
      <c r="BM173" s="6" t="s">
        <v>1330</v>
      </c>
    </row>
    <row r="174" spans="1:47" ht="12.75">
      <c r="A174" s="23"/>
      <c r="B174" s="24"/>
      <c r="C174" s="52"/>
      <c r="D174" s="196" t="s">
        <v>199</v>
      </c>
      <c r="E174" s="52"/>
      <c r="F174" s="197" t="s">
        <v>677</v>
      </c>
      <c r="G174" s="52"/>
      <c r="H174" s="52"/>
      <c r="I174" s="52"/>
      <c r="J174" s="52"/>
      <c r="K174" s="52"/>
      <c r="L174" s="50"/>
      <c r="M174" s="195"/>
      <c r="N174" s="25"/>
      <c r="O174" s="25"/>
      <c r="P174" s="25"/>
      <c r="Q174" s="25"/>
      <c r="R174" s="25"/>
      <c r="S174" s="25"/>
      <c r="T174" s="72"/>
      <c r="AT174" s="6" t="s">
        <v>199</v>
      </c>
      <c r="AU174" s="6" t="s">
        <v>21</v>
      </c>
    </row>
    <row r="175" spans="2:51" s="198" customFormat="1" ht="12.75">
      <c r="B175" s="199"/>
      <c r="C175" s="200"/>
      <c r="D175" s="196" t="s">
        <v>210</v>
      </c>
      <c r="E175" s="201"/>
      <c r="F175" s="202" t="s">
        <v>1276</v>
      </c>
      <c r="G175" s="200"/>
      <c r="H175" s="201"/>
      <c r="I175" s="200"/>
      <c r="J175" s="200"/>
      <c r="K175" s="200"/>
      <c r="L175" s="203"/>
      <c r="M175" s="204"/>
      <c r="N175" s="205"/>
      <c r="O175" s="205"/>
      <c r="P175" s="205"/>
      <c r="Q175" s="205"/>
      <c r="R175" s="205"/>
      <c r="S175" s="205"/>
      <c r="T175" s="206"/>
      <c r="AT175" s="207" t="s">
        <v>210</v>
      </c>
      <c r="AU175" s="207" t="s">
        <v>21</v>
      </c>
      <c r="AV175" s="198" t="s">
        <v>21</v>
      </c>
      <c r="AW175" s="198" t="s">
        <v>43</v>
      </c>
      <c r="AX175" s="198" t="s">
        <v>79</v>
      </c>
      <c r="AY175" s="207" t="s">
        <v>192</v>
      </c>
    </row>
    <row r="176" spans="2:51" s="208" customFormat="1" ht="12.75">
      <c r="B176" s="209"/>
      <c r="C176" s="210"/>
      <c r="D176" s="193" t="s">
        <v>210</v>
      </c>
      <c r="E176" s="211"/>
      <c r="F176" s="212" t="s">
        <v>1329</v>
      </c>
      <c r="G176" s="210"/>
      <c r="H176" s="213">
        <v>4974.78</v>
      </c>
      <c r="I176" s="210"/>
      <c r="J176" s="210"/>
      <c r="K176" s="210"/>
      <c r="L176" s="214"/>
      <c r="M176" s="215"/>
      <c r="N176" s="216"/>
      <c r="O176" s="216"/>
      <c r="P176" s="216"/>
      <c r="Q176" s="216"/>
      <c r="R176" s="216"/>
      <c r="S176" s="216"/>
      <c r="T176" s="217"/>
      <c r="AT176" s="218" t="s">
        <v>210</v>
      </c>
      <c r="AU176" s="218" t="s">
        <v>21</v>
      </c>
      <c r="AV176" s="208" t="s">
        <v>88</v>
      </c>
      <c r="AW176" s="208" t="s">
        <v>43</v>
      </c>
      <c r="AX176" s="208" t="s">
        <v>21</v>
      </c>
      <c r="AY176" s="218" t="s">
        <v>192</v>
      </c>
    </row>
    <row r="177" spans="2:65" s="23" customFormat="1" ht="31.5" customHeight="1">
      <c r="B177" s="24"/>
      <c r="C177" s="182" t="s">
        <v>365</v>
      </c>
      <c r="D177" s="182" t="s">
        <v>193</v>
      </c>
      <c r="E177" s="183" t="s">
        <v>1331</v>
      </c>
      <c r="F177" s="184" t="s">
        <v>1332</v>
      </c>
      <c r="G177" s="185" t="s">
        <v>267</v>
      </c>
      <c r="H177" s="186">
        <v>10759</v>
      </c>
      <c r="I177" s="187"/>
      <c r="J177" s="187">
        <f>ROUND(I177*H177,2)</f>
        <v>0</v>
      </c>
      <c r="K177" s="184" t="s">
        <v>197</v>
      </c>
      <c r="L177" s="50"/>
      <c r="M177" s="188"/>
      <c r="N177" s="189" t="s">
        <v>50</v>
      </c>
      <c r="O177" s="190">
        <v>0.017</v>
      </c>
      <c r="P177" s="190">
        <f>O177*H177</f>
        <v>182.90300000000002</v>
      </c>
      <c r="Q177" s="190">
        <v>0</v>
      </c>
      <c r="R177" s="190">
        <f>Q177*H177</f>
        <v>0</v>
      </c>
      <c r="S177" s="190">
        <v>0</v>
      </c>
      <c r="T177" s="191">
        <f>S177*H177</f>
        <v>0</v>
      </c>
      <c r="AR177" s="6" t="s">
        <v>191</v>
      </c>
      <c r="AT177" s="6" t="s">
        <v>193</v>
      </c>
      <c r="AU177" s="6" t="s">
        <v>21</v>
      </c>
      <c r="AY177" s="6" t="s">
        <v>192</v>
      </c>
      <c r="BE177" s="192">
        <f>IF(N177="základní",J177,0)</f>
        <v>0</v>
      </c>
      <c r="BF177" s="192">
        <f>IF(N177="snížená",J177,0)</f>
        <v>0</v>
      </c>
      <c r="BG177" s="192">
        <f>IF(N177="zákl. přenesená",J177,0)</f>
        <v>0</v>
      </c>
      <c r="BH177" s="192">
        <f>IF(N177="sníž. přenesená",J177,0)</f>
        <v>0</v>
      </c>
      <c r="BI177" s="192">
        <f>IF(N177="nulová",J177,0)</f>
        <v>0</v>
      </c>
      <c r="BJ177" s="6" t="s">
        <v>21</v>
      </c>
      <c r="BK177" s="192">
        <f>ROUND(I177*H177,2)</f>
        <v>0</v>
      </c>
      <c r="BL177" s="6" t="s">
        <v>191</v>
      </c>
      <c r="BM177" s="6" t="s">
        <v>1333</v>
      </c>
    </row>
    <row r="178" spans="2:51" s="198" customFormat="1" ht="12.75">
      <c r="B178" s="199"/>
      <c r="C178" s="200"/>
      <c r="D178" s="196" t="s">
        <v>210</v>
      </c>
      <c r="E178" s="201"/>
      <c r="F178" s="202" t="s">
        <v>1276</v>
      </c>
      <c r="G178" s="200"/>
      <c r="H178" s="201"/>
      <c r="I178" s="200"/>
      <c r="J178" s="200"/>
      <c r="K178" s="200"/>
      <c r="L178" s="203"/>
      <c r="M178" s="204"/>
      <c r="N178" s="205"/>
      <c r="O178" s="205"/>
      <c r="P178" s="205"/>
      <c r="Q178" s="205"/>
      <c r="R178" s="205"/>
      <c r="S178" s="205"/>
      <c r="T178" s="206"/>
      <c r="AT178" s="207" t="s">
        <v>210</v>
      </c>
      <c r="AU178" s="207" t="s">
        <v>21</v>
      </c>
      <c r="AV178" s="198" t="s">
        <v>21</v>
      </c>
      <c r="AW178" s="198" t="s">
        <v>43</v>
      </c>
      <c r="AX178" s="198" t="s">
        <v>79</v>
      </c>
      <c r="AY178" s="207" t="s">
        <v>192</v>
      </c>
    </row>
    <row r="179" spans="2:51" s="198" customFormat="1" ht="12.75">
      <c r="B179" s="199"/>
      <c r="C179" s="200"/>
      <c r="D179" s="196" t="s">
        <v>210</v>
      </c>
      <c r="E179" s="201"/>
      <c r="F179" s="202" t="s">
        <v>1318</v>
      </c>
      <c r="G179" s="200"/>
      <c r="H179" s="201"/>
      <c r="I179" s="200"/>
      <c r="J179" s="200"/>
      <c r="K179" s="200"/>
      <c r="L179" s="203"/>
      <c r="M179" s="204"/>
      <c r="N179" s="205"/>
      <c r="O179" s="205"/>
      <c r="P179" s="205"/>
      <c r="Q179" s="205"/>
      <c r="R179" s="205"/>
      <c r="S179" s="205"/>
      <c r="T179" s="206"/>
      <c r="AT179" s="207" t="s">
        <v>210</v>
      </c>
      <c r="AU179" s="207" t="s">
        <v>21</v>
      </c>
      <c r="AV179" s="198" t="s">
        <v>21</v>
      </c>
      <c r="AW179" s="198" t="s">
        <v>43</v>
      </c>
      <c r="AX179" s="198" t="s">
        <v>79</v>
      </c>
      <c r="AY179" s="207" t="s">
        <v>192</v>
      </c>
    </row>
    <row r="180" spans="2:51" s="208" customFormat="1" ht="12.75">
      <c r="B180" s="209"/>
      <c r="C180" s="210"/>
      <c r="D180" s="196" t="s">
        <v>210</v>
      </c>
      <c r="E180" s="234" t="s">
        <v>689</v>
      </c>
      <c r="F180" s="235" t="s">
        <v>1319</v>
      </c>
      <c r="G180" s="210"/>
      <c r="H180" s="236">
        <v>4227</v>
      </c>
      <c r="I180" s="210"/>
      <c r="J180" s="210"/>
      <c r="K180" s="210"/>
      <c r="L180" s="214"/>
      <c r="M180" s="215"/>
      <c r="N180" s="216"/>
      <c r="O180" s="216"/>
      <c r="P180" s="216"/>
      <c r="Q180" s="216"/>
      <c r="R180" s="216"/>
      <c r="S180" s="216"/>
      <c r="T180" s="217"/>
      <c r="AT180" s="218" t="s">
        <v>210</v>
      </c>
      <c r="AU180" s="218" t="s">
        <v>21</v>
      </c>
      <c r="AV180" s="208" t="s">
        <v>88</v>
      </c>
      <c r="AW180" s="208" t="s">
        <v>43</v>
      </c>
      <c r="AX180" s="208" t="s">
        <v>79</v>
      </c>
      <c r="AY180" s="218" t="s">
        <v>192</v>
      </c>
    </row>
    <row r="181" spans="2:51" s="198" customFormat="1" ht="12.75">
      <c r="B181" s="199"/>
      <c r="C181" s="200"/>
      <c r="D181" s="196" t="s">
        <v>210</v>
      </c>
      <c r="E181" s="201"/>
      <c r="F181" s="202" t="s">
        <v>1320</v>
      </c>
      <c r="G181" s="200"/>
      <c r="H181" s="201"/>
      <c r="I181" s="200"/>
      <c r="J181" s="200"/>
      <c r="K181" s="200"/>
      <c r="L181" s="203"/>
      <c r="M181" s="204"/>
      <c r="N181" s="205"/>
      <c r="O181" s="205"/>
      <c r="P181" s="205"/>
      <c r="Q181" s="205"/>
      <c r="R181" s="205"/>
      <c r="S181" s="205"/>
      <c r="T181" s="206"/>
      <c r="AT181" s="207" t="s">
        <v>210</v>
      </c>
      <c r="AU181" s="207" t="s">
        <v>21</v>
      </c>
      <c r="AV181" s="198" t="s">
        <v>21</v>
      </c>
      <c r="AW181" s="198" t="s">
        <v>43</v>
      </c>
      <c r="AX181" s="198" t="s">
        <v>79</v>
      </c>
      <c r="AY181" s="207" t="s">
        <v>192</v>
      </c>
    </row>
    <row r="182" spans="2:51" s="208" customFormat="1" ht="12.75">
      <c r="B182" s="209"/>
      <c r="C182" s="210"/>
      <c r="D182" s="196" t="s">
        <v>210</v>
      </c>
      <c r="E182" s="234" t="s">
        <v>691</v>
      </c>
      <c r="F182" s="235" t="s">
        <v>1321</v>
      </c>
      <c r="G182" s="210"/>
      <c r="H182" s="236">
        <v>4910</v>
      </c>
      <c r="I182" s="210"/>
      <c r="J182" s="210"/>
      <c r="K182" s="210"/>
      <c r="L182" s="214"/>
      <c r="M182" s="215"/>
      <c r="N182" s="216"/>
      <c r="O182" s="216"/>
      <c r="P182" s="216"/>
      <c r="Q182" s="216"/>
      <c r="R182" s="216"/>
      <c r="S182" s="216"/>
      <c r="T182" s="217"/>
      <c r="AT182" s="218" t="s">
        <v>210</v>
      </c>
      <c r="AU182" s="218" t="s">
        <v>21</v>
      </c>
      <c r="AV182" s="208" t="s">
        <v>88</v>
      </c>
      <c r="AW182" s="208" t="s">
        <v>43</v>
      </c>
      <c r="AX182" s="208" t="s">
        <v>79</v>
      </c>
      <c r="AY182" s="218" t="s">
        <v>192</v>
      </c>
    </row>
    <row r="183" spans="2:51" s="198" customFormat="1" ht="12.75">
      <c r="B183" s="199"/>
      <c r="C183" s="200"/>
      <c r="D183" s="196" t="s">
        <v>210</v>
      </c>
      <c r="E183" s="201"/>
      <c r="F183" s="202" t="s">
        <v>1322</v>
      </c>
      <c r="G183" s="200"/>
      <c r="H183" s="201"/>
      <c r="I183" s="200"/>
      <c r="J183" s="200"/>
      <c r="K183" s="200"/>
      <c r="L183" s="203"/>
      <c r="M183" s="204"/>
      <c r="N183" s="205"/>
      <c r="O183" s="205"/>
      <c r="P183" s="205"/>
      <c r="Q183" s="205"/>
      <c r="R183" s="205"/>
      <c r="S183" s="205"/>
      <c r="T183" s="206"/>
      <c r="AT183" s="207" t="s">
        <v>210</v>
      </c>
      <c r="AU183" s="207" t="s">
        <v>21</v>
      </c>
      <c r="AV183" s="198" t="s">
        <v>21</v>
      </c>
      <c r="AW183" s="198" t="s">
        <v>43</v>
      </c>
      <c r="AX183" s="198" t="s">
        <v>79</v>
      </c>
      <c r="AY183" s="207" t="s">
        <v>192</v>
      </c>
    </row>
    <row r="184" spans="2:51" s="208" customFormat="1" ht="12.75">
      <c r="B184" s="209"/>
      <c r="C184" s="210"/>
      <c r="D184" s="196" t="s">
        <v>210</v>
      </c>
      <c r="E184" s="234" t="s">
        <v>693</v>
      </c>
      <c r="F184" s="235" t="s">
        <v>1323</v>
      </c>
      <c r="G184" s="210"/>
      <c r="H184" s="236">
        <v>1585</v>
      </c>
      <c r="I184" s="210"/>
      <c r="J184" s="210"/>
      <c r="K184" s="210"/>
      <c r="L184" s="214"/>
      <c r="M184" s="215"/>
      <c r="N184" s="216"/>
      <c r="O184" s="216"/>
      <c r="P184" s="216"/>
      <c r="Q184" s="216"/>
      <c r="R184" s="216"/>
      <c r="S184" s="216"/>
      <c r="T184" s="217"/>
      <c r="AT184" s="218" t="s">
        <v>210</v>
      </c>
      <c r="AU184" s="218" t="s">
        <v>21</v>
      </c>
      <c r="AV184" s="208" t="s">
        <v>88</v>
      </c>
      <c r="AW184" s="208" t="s">
        <v>43</v>
      </c>
      <c r="AX184" s="208" t="s">
        <v>79</v>
      </c>
      <c r="AY184" s="218" t="s">
        <v>192</v>
      </c>
    </row>
    <row r="185" spans="2:51" s="198" customFormat="1" ht="12.75">
      <c r="B185" s="199"/>
      <c r="C185" s="200"/>
      <c r="D185" s="196" t="s">
        <v>210</v>
      </c>
      <c r="E185" s="201"/>
      <c r="F185" s="202" t="s">
        <v>1324</v>
      </c>
      <c r="G185" s="200"/>
      <c r="H185" s="201"/>
      <c r="I185" s="200"/>
      <c r="J185" s="200"/>
      <c r="K185" s="200"/>
      <c r="L185" s="203"/>
      <c r="M185" s="204"/>
      <c r="N185" s="205"/>
      <c r="O185" s="205"/>
      <c r="P185" s="205"/>
      <c r="Q185" s="205"/>
      <c r="R185" s="205"/>
      <c r="S185" s="205"/>
      <c r="T185" s="206"/>
      <c r="AT185" s="207" t="s">
        <v>210</v>
      </c>
      <c r="AU185" s="207" t="s">
        <v>21</v>
      </c>
      <c r="AV185" s="198" t="s">
        <v>21</v>
      </c>
      <c r="AW185" s="198" t="s">
        <v>43</v>
      </c>
      <c r="AX185" s="198" t="s">
        <v>79</v>
      </c>
      <c r="AY185" s="207" t="s">
        <v>192</v>
      </c>
    </row>
    <row r="186" spans="2:51" s="208" customFormat="1" ht="12.75">
      <c r="B186" s="209"/>
      <c r="C186" s="210"/>
      <c r="D186" s="196" t="s">
        <v>210</v>
      </c>
      <c r="E186" s="234" t="s">
        <v>695</v>
      </c>
      <c r="F186" s="235" t="s">
        <v>471</v>
      </c>
      <c r="G186" s="210"/>
      <c r="H186" s="236">
        <v>37</v>
      </c>
      <c r="I186" s="210"/>
      <c r="J186" s="210"/>
      <c r="K186" s="210"/>
      <c r="L186" s="214"/>
      <c r="M186" s="215"/>
      <c r="N186" s="216"/>
      <c r="O186" s="216"/>
      <c r="P186" s="216"/>
      <c r="Q186" s="216"/>
      <c r="R186" s="216"/>
      <c r="S186" s="216"/>
      <c r="T186" s="217"/>
      <c r="AT186" s="218" t="s">
        <v>210</v>
      </c>
      <c r="AU186" s="218" t="s">
        <v>21</v>
      </c>
      <c r="AV186" s="208" t="s">
        <v>88</v>
      </c>
      <c r="AW186" s="208" t="s">
        <v>43</v>
      </c>
      <c r="AX186" s="208" t="s">
        <v>79</v>
      </c>
      <c r="AY186" s="218" t="s">
        <v>192</v>
      </c>
    </row>
    <row r="187" spans="1:51" ht="12.75">
      <c r="A187" s="208"/>
      <c r="B187" s="209"/>
      <c r="C187" s="210"/>
      <c r="D187" s="193" t="s">
        <v>210</v>
      </c>
      <c r="E187" s="211" t="s">
        <v>1334</v>
      </c>
      <c r="F187" s="212" t="s">
        <v>1325</v>
      </c>
      <c r="G187" s="210"/>
      <c r="H187" s="213">
        <v>10759</v>
      </c>
      <c r="I187" s="210"/>
      <c r="J187" s="210"/>
      <c r="K187" s="210"/>
      <c r="L187" s="214"/>
      <c r="M187" s="215"/>
      <c r="N187" s="216"/>
      <c r="O187" s="216"/>
      <c r="P187" s="216"/>
      <c r="Q187" s="216"/>
      <c r="R187" s="216"/>
      <c r="S187" s="216"/>
      <c r="T187" s="217"/>
      <c r="AT187" s="218" t="s">
        <v>210</v>
      </c>
      <c r="AU187" s="218" t="s">
        <v>21</v>
      </c>
      <c r="AV187" s="208" t="s">
        <v>88</v>
      </c>
      <c r="AW187" s="208" t="s">
        <v>43</v>
      </c>
      <c r="AX187" s="208" t="s">
        <v>21</v>
      </c>
      <c r="AY187" s="218" t="s">
        <v>192</v>
      </c>
    </row>
    <row r="188" spans="2:65" s="23" customFormat="1" ht="22.5" customHeight="1">
      <c r="B188" s="24"/>
      <c r="C188" s="182" t="s">
        <v>370</v>
      </c>
      <c r="D188" s="182" t="s">
        <v>193</v>
      </c>
      <c r="E188" s="183" t="s">
        <v>734</v>
      </c>
      <c r="F188" s="184" t="s">
        <v>735</v>
      </c>
      <c r="G188" s="185" t="s">
        <v>480</v>
      </c>
      <c r="H188" s="186">
        <v>395.931</v>
      </c>
      <c r="I188" s="187"/>
      <c r="J188" s="187">
        <f>ROUND(I188*H188,2)</f>
        <v>0</v>
      </c>
      <c r="K188" s="184"/>
      <c r="L188" s="50"/>
      <c r="M188" s="188"/>
      <c r="N188" s="189" t="s">
        <v>50</v>
      </c>
      <c r="O188" s="190">
        <v>0</v>
      </c>
      <c r="P188" s="190">
        <f>O188*H188</f>
        <v>0</v>
      </c>
      <c r="Q188" s="190">
        <v>1</v>
      </c>
      <c r="R188" s="190">
        <f>Q188*H188</f>
        <v>395.931</v>
      </c>
      <c r="S188" s="190">
        <v>0</v>
      </c>
      <c r="T188" s="191">
        <f>S188*H188</f>
        <v>0</v>
      </c>
      <c r="AR188" s="6" t="s">
        <v>191</v>
      </c>
      <c r="AT188" s="6" t="s">
        <v>193</v>
      </c>
      <c r="AU188" s="6" t="s">
        <v>21</v>
      </c>
      <c r="AY188" s="6" t="s">
        <v>192</v>
      </c>
      <c r="BE188" s="192">
        <f>IF(N188="základní",J188,0)</f>
        <v>0</v>
      </c>
      <c r="BF188" s="192">
        <f>IF(N188="snížená",J188,0)</f>
        <v>0</v>
      </c>
      <c r="BG188" s="192">
        <f>IF(N188="zákl. přenesená",J188,0)</f>
        <v>0</v>
      </c>
      <c r="BH188" s="192">
        <f>IF(N188="sníž. přenesená",J188,0)</f>
        <v>0</v>
      </c>
      <c r="BI188" s="192">
        <f>IF(N188="nulová",J188,0)</f>
        <v>0</v>
      </c>
      <c r="BJ188" s="6" t="s">
        <v>21</v>
      </c>
      <c r="BK188" s="192">
        <f>ROUND(I188*H188,2)</f>
        <v>0</v>
      </c>
      <c r="BL188" s="6" t="s">
        <v>191</v>
      </c>
      <c r="BM188" s="6" t="s">
        <v>1335</v>
      </c>
    </row>
    <row r="189" spans="1:47" ht="12.75">
      <c r="A189" s="23"/>
      <c r="B189" s="24"/>
      <c r="C189" s="52"/>
      <c r="D189" s="196" t="s">
        <v>199</v>
      </c>
      <c r="E189" s="52"/>
      <c r="F189" s="197" t="s">
        <v>737</v>
      </c>
      <c r="G189" s="52"/>
      <c r="H189" s="52"/>
      <c r="I189" s="52"/>
      <c r="J189" s="52"/>
      <c r="K189" s="52"/>
      <c r="L189" s="50"/>
      <c r="M189" s="195"/>
      <c r="N189" s="25"/>
      <c r="O189" s="25"/>
      <c r="P189" s="25"/>
      <c r="Q189" s="25"/>
      <c r="R189" s="25"/>
      <c r="S189" s="25"/>
      <c r="T189" s="72"/>
      <c r="AT189" s="6" t="s">
        <v>199</v>
      </c>
      <c r="AU189" s="6" t="s">
        <v>21</v>
      </c>
    </row>
    <row r="190" spans="2:51" s="198" customFormat="1" ht="12.75">
      <c r="B190" s="199"/>
      <c r="C190" s="200"/>
      <c r="D190" s="196" t="s">
        <v>210</v>
      </c>
      <c r="E190" s="201"/>
      <c r="F190" s="202" t="s">
        <v>1276</v>
      </c>
      <c r="G190" s="200"/>
      <c r="H190" s="201"/>
      <c r="I190" s="200"/>
      <c r="J190" s="200"/>
      <c r="K190" s="200"/>
      <c r="L190" s="203"/>
      <c r="M190" s="204"/>
      <c r="N190" s="205"/>
      <c r="O190" s="205"/>
      <c r="P190" s="205"/>
      <c r="Q190" s="205"/>
      <c r="R190" s="205"/>
      <c r="S190" s="205"/>
      <c r="T190" s="206"/>
      <c r="AT190" s="207" t="s">
        <v>210</v>
      </c>
      <c r="AU190" s="207" t="s">
        <v>21</v>
      </c>
      <c r="AV190" s="198" t="s">
        <v>21</v>
      </c>
      <c r="AW190" s="198" t="s">
        <v>43</v>
      </c>
      <c r="AX190" s="198" t="s">
        <v>79</v>
      </c>
      <c r="AY190" s="207" t="s">
        <v>192</v>
      </c>
    </row>
    <row r="191" spans="2:51" s="208" customFormat="1" ht="12.75">
      <c r="B191" s="209"/>
      <c r="C191" s="210"/>
      <c r="D191" s="193" t="s">
        <v>210</v>
      </c>
      <c r="E191" s="211" t="s">
        <v>738</v>
      </c>
      <c r="F191" s="212" t="s">
        <v>1336</v>
      </c>
      <c r="G191" s="210"/>
      <c r="H191" s="213">
        <v>395.931</v>
      </c>
      <c r="I191" s="210"/>
      <c r="J191" s="210"/>
      <c r="K191" s="210"/>
      <c r="L191" s="214"/>
      <c r="M191" s="215"/>
      <c r="N191" s="216"/>
      <c r="O191" s="216"/>
      <c r="P191" s="216"/>
      <c r="Q191" s="216"/>
      <c r="R191" s="216"/>
      <c r="S191" s="216"/>
      <c r="T191" s="217"/>
      <c r="AT191" s="218" t="s">
        <v>210</v>
      </c>
      <c r="AU191" s="218" t="s">
        <v>21</v>
      </c>
      <c r="AV191" s="208" t="s">
        <v>88</v>
      </c>
      <c r="AW191" s="208" t="s">
        <v>43</v>
      </c>
      <c r="AX191" s="208" t="s">
        <v>21</v>
      </c>
      <c r="AY191" s="218" t="s">
        <v>192</v>
      </c>
    </row>
    <row r="192" spans="2:65" s="23" customFormat="1" ht="22.5" customHeight="1">
      <c r="B192" s="24"/>
      <c r="C192" s="182" t="s">
        <v>322</v>
      </c>
      <c r="D192" s="182" t="s">
        <v>193</v>
      </c>
      <c r="E192" s="183" t="s">
        <v>685</v>
      </c>
      <c r="F192" s="184" t="s">
        <v>686</v>
      </c>
      <c r="G192" s="185" t="s">
        <v>514</v>
      </c>
      <c r="H192" s="186">
        <v>23902</v>
      </c>
      <c r="I192" s="187"/>
      <c r="J192" s="187">
        <f>ROUND(I192*H192,2)</f>
        <v>0</v>
      </c>
      <c r="K192" s="184" t="s">
        <v>197</v>
      </c>
      <c r="L192" s="50"/>
      <c r="M192" s="188"/>
      <c r="N192" s="189" t="s">
        <v>50</v>
      </c>
      <c r="O192" s="190">
        <v>0</v>
      </c>
      <c r="P192" s="190">
        <f>O192*H192</f>
        <v>0</v>
      </c>
      <c r="Q192" s="190">
        <v>0</v>
      </c>
      <c r="R192" s="190">
        <f>Q192*H192</f>
        <v>0</v>
      </c>
      <c r="S192" s="190">
        <v>0</v>
      </c>
      <c r="T192" s="191">
        <f>S192*H192</f>
        <v>0</v>
      </c>
      <c r="AR192" s="6" t="s">
        <v>191</v>
      </c>
      <c r="AT192" s="6" t="s">
        <v>193</v>
      </c>
      <c r="AU192" s="6" t="s">
        <v>21</v>
      </c>
      <c r="AY192" s="6" t="s">
        <v>192</v>
      </c>
      <c r="BE192" s="192">
        <f>IF(N192="základní",J192,0)</f>
        <v>0</v>
      </c>
      <c r="BF192" s="192">
        <f>IF(N192="snížená",J192,0)</f>
        <v>0</v>
      </c>
      <c r="BG192" s="192">
        <f>IF(N192="zákl. přenesená",J192,0)</f>
        <v>0</v>
      </c>
      <c r="BH192" s="192">
        <f>IF(N192="sníž. přenesená",J192,0)</f>
        <v>0</v>
      </c>
      <c r="BI192" s="192">
        <f>IF(N192="nulová",J192,0)</f>
        <v>0</v>
      </c>
      <c r="BJ192" s="6" t="s">
        <v>21</v>
      </c>
      <c r="BK192" s="192">
        <f>ROUND(I192*H192,2)</f>
        <v>0</v>
      </c>
      <c r="BL192" s="6" t="s">
        <v>191</v>
      </c>
      <c r="BM192" s="6" t="s">
        <v>1337</v>
      </c>
    </row>
    <row r="193" spans="1:47" ht="12.75">
      <c r="A193" s="23"/>
      <c r="B193" s="24"/>
      <c r="C193" s="52"/>
      <c r="D193" s="196" t="s">
        <v>199</v>
      </c>
      <c r="E193" s="52"/>
      <c r="F193" s="197" t="s">
        <v>688</v>
      </c>
      <c r="G193" s="52"/>
      <c r="H193" s="52"/>
      <c r="I193" s="52"/>
      <c r="J193" s="52"/>
      <c r="K193" s="52"/>
      <c r="L193" s="50"/>
      <c r="M193" s="195"/>
      <c r="N193" s="25"/>
      <c r="O193" s="25"/>
      <c r="P193" s="25"/>
      <c r="Q193" s="25"/>
      <c r="R193" s="25"/>
      <c r="S193" s="25"/>
      <c r="T193" s="72"/>
      <c r="AT193" s="6" t="s">
        <v>199</v>
      </c>
      <c r="AU193" s="6" t="s">
        <v>21</v>
      </c>
    </row>
    <row r="194" spans="2:51" s="198" customFormat="1" ht="12.75">
      <c r="B194" s="199"/>
      <c r="C194" s="200"/>
      <c r="D194" s="196" t="s">
        <v>210</v>
      </c>
      <c r="E194" s="201"/>
      <c r="F194" s="202" t="s">
        <v>1276</v>
      </c>
      <c r="G194" s="200"/>
      <c r="H194" s="201"/>
      <c r="I194" s="200"/>
      <c r="J194" s="200"/>
      <c r="K194" s="200"/>
      <c r="L194" s="203"/>
      <c r="M194" s="204"/>
      <c r="N194" s="205"/>
      <c r="O194" s="205"/>
      <c r="P194" s="205"/>
      <c r="Q194" s="205"/>
      <c r="R194" s="205"/>
      <c r="S194" s="205"/>
      <c r="T194" s="206"/>
      <c r="AT194" s="207" t="s">
        <v>210</v>
      </c>
      <c r="AU194" s="207" t="s">
        <v>21</v>
      </c>
      <c r="AV194" s="198" t="s">
        <v>21</v>
      </c>
      <c r="AW194" s="198" t="s">
        <v>43</v>
      </c>
      <c r="AX194" s="198" t="s">
        <v>79</v>
      </c>
      <c r="AY194" s="207" t="s">
        <v>192</v>
      </c>
    </row>
    <row r="195" spans="2:51" s="208" customFormat="1" ht="12.75">
      <c r="B195" s="209"/>
      <c r="C195" s="210"/>
      <c r="D195" s="196" t="s">
        <v>210</v>
      </c>
      <c r="E195" s="234" t="s">
        <v>228</v>
      </c>
      <c r="F195" s="235" t="s">
        <v>1338</v>
      </c>
      <c r="G195" s="210"/>
      <c r="H195" s="236">
        <v>10759</v>
      </c>
      <c r="I195" s="210"/>
      <c r="J195" s="210"/>
      <c r="K195" s="210"/>
      <c r="L195" s="214"/>
      <c r="M195" s="215"/>
      <c r="N195" s="216"/>
      <c r="O195" s="216"/>
      <c r="P195" s="216"/>
      <c r="Q195" s="216"/>
      <c r="R195" s="216"/>
      <c r="S195" s="216"/>
      <c r="T195" s="217"/>
      <c r="AT195" s="218" t="s">
        <v>210</v>
      </c>
      <c r="AU195" s="218" t="s">
        <v>21</v>
      </c>
      <c r="AV195" s="208" t="s">
        <v>88</v>
      </c>
      <c r="AW195" s="208" t="s">
        <v>43</v>
      </c>
      <c r="AX195" s="208" t="s">
        <v>79</v>
      </c>
      <c r="AY195" s="218" t="s">
        <v>192</v>
      </c>
    </row>
    <row r="196" spans="2:51" s="208" customFormat="1" ht="12.75">
      <c r="B196" s="209"/>
      <c r="C196" s="210"/>
      <c r="D196" s="196" t="s">
        <v>210</v>
      </c>
      <c r="E196" s="234" t="s">
        <v>708</v>
      </c>
      <c r="F196" s="235" t="s">
        <v>1339</v>
      </c>
      <c r="G196" s="210"/>
      <c r="H196" s="236">
        <v>13143</v>
      </c>
      <c r="I196" s="210"/>
      <c r="J196" s="210"/>
      <c r="K196" s="210"/>
      <c r="L196" s="214"/>
      <c r="M196" s="215"/>
      <c r="N196" s="216"/>
      <c r="O196" s="216"/>
      <c r="P196" s="216"/>
      <c r="Q196" s="216"/>
      <c r="R196" s="216"/>
      <c r="S196" s="216"/>
      <c r="T196" s="217"/>
      <c r="AT196" s="218" t="s">
        <v>210</v>
      </c>
      <c r="AU196" s="218" t="s">
        <v>21</v>
      </c>
      <c r="AV196" s="208" t="s">
        <v>88</v>
      </c>
      <c r="AW196" s="208" t="s">
        <v>43</v>
      </c>
      <c r="AX196" s="208" t="s">
        <v>79</v>
      </c>
      <c r="AY196" s="218" t="s">
        <v>192</v>
      </c>
    </row>
    <row r="197" spans="1:51" ht="12.75">
      <c r="A197" s="208"/>
      <c r="B197" s="209"/>
      <c r="C197" s="210"/>
      <c r="D197" s="193" t="s">
        <v>210</v>
      </c>
      <c r="E197" s="211" t="s">
        <v>710</v>
      </c>
      <c r="F197" s="212" t="s">
        <v>1340</v>
      </c>
      <c r="G197" s="210"/>
      <c r="H197" s="213">
        <v>23902</v>
      </c>
      <c r="I197" s="210"/>
      <c r="J197" s="210"/>
      <c r="K197" s="210"/>
      <c r="L197" s="214"/>
      <c r="M197" s="215"/>
      <c r="N197" s="216"/>
      <c r="O197" s="216"/>
      <c r="P197" s="216"/>
      <c r="Q197" s="216"/>
      <c r="R197" s="216"/>
      <c r="S197" s="216"/>
      <c r="T197" s="217"/>
      <c r="AT197" s="218" t="s">
        <v>210</v>
      </c>
      <c r="AU197" s="218" t="s">
        <v>21</v>
      </c>
      <c r="AV197" s="208" t="s">
        <v>88</v>
      </c>
      <c r="AW197" s="208" t="s">
        <v>43</v>
      </c>
      <c r="AX197" s="208" t="s">
        <v>21</v>
      </c>
      <c r="AY197" s="218" t="s">
        <v>192</v>
      </c>
    </row>
    <row r="198" spans="2:65" s="23" customFormat="1" ht="31.5" customHeight="1">
      <c r="B198" s="24"/>
      <c r="C198" s="182" t="s">
        <v>379</v>
      </c>
      <c r="D198" s="182" t="s">
        <v>193</v>
      </c>
      <c r="E198" s="183" t="s">
        <v>697</v>
      </c>
      <c r="F198" s="184" t="s">
        <v>698</v>
      </c>
      <c r="G198" s="185" t="s">
        <v>514</v>
      </c>
      <c r="H198" s="186">
        <v>12858</v>
      </c>
      <c r="I198" s="187"/>
      <c r="J198" s="187">
        <f>ROUND(I198*H198,2)</f>
        <v>0</v>
      </c>
      <c r="K198" s="184" t="s">
        <v>197</v>
      </c>
      <c r="L198" s="50"/>
      <c r="M198" s="188"/>
      <c r="N198" s="189" t="s">
        <v>50</v>
      </c>
      <c r="O198" s="190">
        <v>0</v>
      </c>
      <c r="P198" s="190">
        <f>O198*H198</f>
        <v>0</v>
      </c>
      <c r="Q198" s="190">
        <v>0</v>
      </c>
      <c r="R198" s="190">
        <f>Q198*H198</f>
        <v>0</v>
      </c>
      <c r="S198" s="190">
        <v>0</v>
      </c>
      <c r="T198" s="191">
        <f>S198*H198</f>
        <v>0</v>
      </c>
      <c r="AR198" s="6" t="s">
        <v>191</v>
      </c>
      <c r="AT198" s="6" t="s">
        <v>193</v>
      </c>
      <c r="AU198" s="6" t="s">
        <v>21</v>
      </c>
      <c r="AY198" s="6" t="s">
        <v>192</v>
      </c>
      <c r="BE198" s="192">
        <f>IF(N198="základní",J198,0)</f>
        <v>0</v>
      </c>
      <c r="BF198" s="192">
        <f>IF(N198="snížená",J198,0)</f>
        <v>0</v>
      </c>
      <c r="BG198" s="192">
        <f>IF(N198="zákl. přenesená",J198,0)</f>
        <v>0</v>
      </c>
      <c r="BH198" s="192">
        <f>IF(N198="sníž. přenesená",J198,0)</f>
        <v>0</v>
      </c>
      <c r="BI198" s="192">
        <f>IF(N198="nulová",J198,0)</f>
        <v>0</v>
      </c>
      <c r="BJ198" s="6" t="s">
        <v>21</v>
      </c>
      <c r="BK198" s="192">
        <f>ROUND(I198*H198,2)</f>
        <v>0</v>
      </c>
      <c r="BL198" s="6" t="s">
        <v>191</v>
      </c>
      <c r="BM198" s="6" t="s">
        <v>1341</v>
      </c>
    </row>
    <row r="199" spans="1:47" ht="23.25">
      <c r="A199" s="23"/>
      <c r="B199" s="24"/>
      <c r="C199" s="52"/>
      <c r="D199" s="196" t="s">
        <v>199</v>
      </c>
      <c r="E199" s="52"/>
      <c r="F199" s="197" t="s">
        <v>700</v>
      </c>
      <c r="G199" s="52"/>
      <c r="H199" s="52"/>
      <c r="I199" s="52"/>
      <c r="J199" s="52"/>
      <c r="K199" s="52"/>
      <c r="L199" s="50"/>
      <c r="M199" s="195"/>
      <c r="N199" s="25"/>
      <c r="O199" s="25"/>
      <c r="P199" s="25"/>
      <c r="Q199" s="25"/>
      <c r="R199" s="25"/>
      <c r="S199" s="25"/>
      <c r="T199" s="72"/>
      <c r="AT199" s="6" t="s">
        <v>199</v>
      </c>
      <c r="AU199" s="6" t="s">
        <v>21</v>
      </c>
    </row>
    <row r="200" spans="2:51" s="198" customFormat="1" ht="12.75">
      <c r="B200" s="199"/>
      <c r="C200" s="200"/>
      <c r="D200" s="196" t="s">
        <v>210</v>
      </c>
      <c r="E200" s="201"/>
      <c r="F200" s="202" t="s">
        <v>1276</v>
      </c>
      <c r="G200" s="200"/>
      <c r="H200" s="201"/>
      <c r="I200" s="200"/>
      <c r="J200" s="200"/>
      <c r="K200" s="200"/>
      <c r="L200" s="203"/>
      <c r="M200" s="204"/>
      <c r="N200" s="205"/>
      <c r="O200" s="205"/>
      <c r="P200" s="205"/>
      <c r="Q200" s="205"/>
      <c r="R200" s="205"/>
      <c r="S200" s="205"/>
      <c r="T200" s="206"/>
      <c r="AT200" s="207" t="s">
        <v>210</v>
      </c>
      <c r="AU200" s="207" t="s">
        <v>21</v>
      </c>
      <c r="AV200" s="198" t="s">
        <v>21</v>
      </c>
      <c r="AW200" s="198" t="s">
        <v>43</v>
      </c>
      <c r="AX200" s="198" t="s">
        <v>79</v>
      </c>
      <c r="AY200" s="207" t="s">
        <v>192</v>
      </c>
    </row>
    <row r="201" spans="2:51" s="198" customFormat="1" ht="12.75">
      <c r="B201" s="199"/>
      <c r="C201" s="200"/>
      <c r="D201" s="196" t="s">
        <v>210</v>
      </c>
      <c r="E201" s="201"/>
      <c r="F201" s="202" t="s">
        <v>1089</v>
      </c>
      <c r="G201" s="200"/>
      <c r="H201" s="201"/>
      <c r="I201" s="200"/>
      <c r="J201" s="200"/>
      <c r="K201" s="200"/>
      <c r="L201" s="203"/>
      <c r="M201" s="204"/>
      <c r="N201" s="205"/>
      <c r="O201" s="205"/>
      <c r="P201" s="205"/>
      <c r="Q201" s="205"/>
      <c r="R201" s="205"/>
      <c r="S201" s="205"/>
      <c r="T201" s="206"/>
      <c r="AT201" s="207" t="s">
        <v>210</v>
      </c>
      <c r="AU201" s="207" t="s">
        <v>21</v>
      </c>
      <c r="AV201" s="198" t="s">
        <v>21</v>
      </c>
      <c r="AW201" s="198" t="s">
        <v>43</v>
      </c>
      <c r="AX201" s="198" t="s">
        <v>79</v>
      </c>
      <c r="AY201" s="207" t="s">
        <v>192</v>
      </c>
    </row>
    <row r="202" spans="2:51" s="198" customFormat="1" ht="12.75">
      <c r="B202" s="199"/>
      <c r="C202" s="200"/>
      <c r="D202" s="196" t="s">
        <v>210</v>
      </c>
      <c r="E202" s="201"/>
      <c r="F202" s="202" t="s">
        <v>1090</v>
      </c>
      <c r="G202" s="200"/>
      <c r="H202" s="201"/>
      <c r="I202" s="200"/>
      <c r="J202" s="200"/>
      <c r="K202" s="200"/>
      <c r="L202" s="203"/>
      <c r="M202" s="204"/>
      <c r="N202" s="205"/>
      <c r="O202" s="205"/>
      <c r="P202" s="205"/>
      <c r="Q202" s="205"/>
      <c r="R202" s="205"/>
      <c r="S202" s="205"/>
      <c r="T202" s="206"/>
      <c r="AT202" s="207" t="s">
        <v>210</v>
      </c>
      <c r="AU202" s="207" t="s">
        <v>21</v>
      </c>
      <c r="AV202" s="198" t="s">
        <v>21</v>
      </c>
      <c r="AW202" s="198" t="s">
        <v>43</v>
      </c>
      <c r="AX202" s="198" t="s">
        <v>79</v>
      </c>
      <c r="AY202" s="207" t="s">
        <v>192</v>
      </c>
    </row>
    <row r="203" spans="2:51" s="208" customFormat="1" ht="12.75">
      <c r="B203" s="209"/>
      <c r="C203" s="210"/>
      <c r="D203" s="196" t="s">
        <v>210</v>
      </c>
      <c r="E203" s="234" t="s">
        <v>716</v>
      </c>
      <c r="F203" s="235" t="s">
        <v>1295</v>
      </c>
      <c r="G203" s="210"/>
      <c r="H203" s="236">
        <v>3890</v>
      </c>
      <c r="I203" s="210"/>
      <c r="J203" s="210"/>
      <c r="K203" s="210"/>
      <c r="L203" s="214"/>
      <c r="M203" s="215"/>
      <c r="N203" s="216"/>
      <c r="O203" s="216"/>
      <c r="P203" s="216"/>
      <c r="Q203" s="216"/>
      <c r="R203" s="216"/>
      <c r="S203" s="216"/>
      <c r="T203" s="217"/>
      <c r="AT203" s="218" t="s">
        <v>210</v>
      </c>
      <c r="AU203" s="218" t="s">
        <v>21</v>
      </c>
      <c r="AV203" s="208" t="s">
        <v>88</v>
      </c>
      <c r="AW203" s="208" t="s">
        <v>43</v>
      </c>
      <c r="AX203" s="208" t="s">
        <v>79</v>
      </c>
      <c r="AY203" s="218" t="s">
        <v>192</v>
      </c>
    </row>
    <row r="204" spans="2:51" s="198" customFormat="1" ht="12.75">
      <c r="B204" s="199"/>
      <c r="C204" s="200"/>
      <c r="D204" s="196" t="s">
        <v>210</v>
      </c>
      <c r="E204" s="201"/>
      <c r="F204" s="202" t="s">
        <v>1296</v>
      </c>
      <c r="G204" s="200"/>
      <c r="H204" s="201"/>
      <c r="I204" s="200"/>
      <c r="J204" s="200"/>
      <c r="K204" s="200"/>
      <c r="L204" s="203"/>
      <c r="M204" s="204"/>
      <c r="N204" s="205"/>
      <c r="O204" s="205"/>
      <c r="P204" s="205"/>
      <c r="Q204" s="205"/>
      <c r="R204" s="205"/>
      <c r="S204" s="205"/>
      <c r="T204" s="206"/>
      <c r="AT204" s="207" t="s">
        <v>210</v>
      </c>
      <c r="AU204" s="207" t="s">
        <v>21</v>
      </c>
      <c r="AV204" s="198" t="s">
        <v>21</v>
      </c>
      <c r="AW204" s="198" t="s">
        <v>43</v>
      </c>
      <c r="AX204" s="198" t="s">
        <v>79</v>
      </c>
      <c r="AY204" s="207" t="s">
        <v>192</v>
      </c>
    </row>
    <row r="205" spans="2:51" s="208" customFormat="1" ht="12.75">
      <c r="B205" s="209"/>
      <c r="C205" s="210"/>
      <c r="D205" s="196" t="s">
        <v>210</v>
      </c>
      <c r="E205" s="234" t="s">
        <v>717</v>
      </c>
      <c r="F205" s="235" t="s">
        <v>1297</v>
      </c>
      <c r="G205" s="210"/>
      <c r="H205" s="236">
        <v>2650</v>
      </c>
      <c r="I205" s="210"/>
      <c r="J205" s="210"/>
      <c r="K205" s="210"/>
      <c r="L205" s="214"/>
      <c r="M205" s="215"/>
      <c r="N205" s="216"/>
      <c r="O205" s="216"/>
      <c r="P205" s="216"/>
      <c r="Q205" s="216"/>
      <c r="R205" s="216"/>
      <c r="S205" s="216"/>
      <c r="T205" s="217"/>
      <c r="AT205" s="218" t="s">
        <v>210</v>
      </c>
      <c r="AU205" s="218" t="s">
        <v>21</v>
      </c>
      <c r="AV205" s="208" t="s">
        <v>88</v>
      </c>
      <c r="AW205" s="208" t="s">
        <v>43</v>
      </c>
      <c r="AX205" s="208" t="s">
        <v>79</v>
      </c>
      <c r="AY205" s="218" t="s">
        <v>192</v>
      </c>
    </row>
    <row r="206" spans="2:51" s="198" customFormat="1" ht="12.75">
      <c r="B206" s="199"/>
      <c r="C206" s="200"/>
      <c r="D206" s="196" t="s">
        <v>210</v>
      </c>
      <c r="E206" s="201"/>
      <c r="F206" s="202" t="s">
        <v>1298</v>
      </c>
      <c r="G206" s="200"/>
      <c r="H206" s="201"/>
      <c r="I206" s="200"/>
      <c r="J206" s="200"/>
      <c r="K206" s="200"/>
      <c r="L206" s="203"/>
      <c r="M206" s="204"/>
      <c r="N206" s="205"/>
      <c r="O206" s="205"/>
      <c r="P206" s="205"/>
      <c r="Q206" s="205"/>
      <c r="R206" s="205"/>
      <c r="S206" s="205"/>
      <c r="T206" s="206"/>
      <c r="AT206" s="207" t="s">
        <v>210</v>
      </c>
      <c r="AU206" s="207" t="s">
        <v>21</v>
      </c>
      <c r="AV206" s="198" t="s">
        <v>21</v>
      </c>
      <c r="AW206" s="198" t="s">
        <v>43</v>
      </c>
      <c r="AX206" s="198" t="s">
        <v>79</v>
      </c>
      <c r="AY206" s="207" t="s">
        <v>192</v>
      </c>
    </row>
    <row r="207" spans="2:51" s="208" customFormat="1" ht="12.75">
      <c r="B207" s="209"/>
      <c r="C207" s="210"/>
      <c r="D207" s="196" t="s">
        <v>210</v>
      </c>
      <c r="E207" s="234" t="s">
        <v>718</v>
      </c>
      <c r="F207" s="235" t="s">
        <v>1300</v>
      </c>
      <c r="G207" s="210"/>
      <c r="H207" s="236">
        <v>4710</v>
      </c>
      <c r="I207" s="210"/>
      <c r="J207" s="210"/>
      <c r="K207" s="210"/>
      <c r="L207" s="214"/>
      <c r="M207" s="215"/>
      <c r="N207" s="216"/>
      <c r="O207" s="216"/>
      <c r="P207" s="216"/>
      <c r="Q207" s="216"/>
      <c r="R207" s="216"/>
      <c r="S207" s="216"/>
      <c r="T207" s="217"/>
      <c r="AT207" s="218" t="s">
        <v>210</v>
      </c>
      <c r="AU207" s="218" t="s">
        <v>21</v>
      </c>
      <c r="AV207" s="208" t="s">
        <v>88</v>
      </c>
      <c r="AW207" s="208" t="s">
        <v>43</v>
      </c>
      <c r="AX207" s="208" t="s">
        <v>79</v>
      </c>
      <c r="AY207" s="218" t="s">
        <v>192</v>
      </c>
    </row>
    <row r="208" spans="2:51" s="198" customFormat="1" ht="12.75">
      <c r="B208" s="199"/>
      <c r="C208" s="200"/>
      <c r="D208" s="196" t="s">
        <v>210</v>
      </c>
      <c r="E208" s="201"/>
      <c r="F208" s="202" t="s">
        <v>1301</v>
      </c>
      <c r="G208" s="200"/>
      <c r="H208" s="201"/>
      <c r="I208" s="200"/>
      <c r="J208" s="200"/>
      <c r="K208" s="200"/>
      <c r="L208" s="203"/>
      <c r="M208" s="204"/>
      <c r="N208" s="205"/>
      <c r="O208" s="205"/>
      <c r="P208" s="205"/>
      <c r="Q208" s="205"/>
      <c r="R208" s="205"/>
      <c r="S208" s="205"/>
      <c r="T208" s="206"/>
      <c r="AT208" s="207" t="s">
        <v>210</v>
      </c>
      <c r="AU208" s="207" t="s">
        <v>21</v>
      </c>
      <c r="AV208" s="198" t="s">
        <v>21</v>
      </c>
      <c r="AW208" s="198" t="s">
        <v>43</v>
      </c>
      <c r="AX208" s="198" t="s">
        <v>79</v>
      </c>
      <c r="AY208" s="207" t="s">
        <v>192</v>
      </c>
    </row>
    <row r="209" spans="2:51" s="208" customFormat="1" ht="12.75">
      <c r="B209" s="209"/>
      <c r="C209" s="210"/>
      <c r="D209" s="196" t="s">
        <v>210</v>
      </c>
      <c r="E209" s="234" t="s">
        <v>1342</v>
      </c>
      <c r="F209" s="235" t="s">
        <v>1303</v>
      </c>
      <c r="G209" s="210"/>
      <c r="H209" s="236">
        <v>85</v>
      </c>
      <c r="I209" s="210"/>
      <c r="J209" s="210"/>
      <c r="K209" s="210"/>
      <c r="L209" s="214"/>
      <c r="M209" s="215"/>
      <c r="N209" s="216"/>
      <c r="O209" s="216"/>
      <c r="P209" s="216"/>
      <c r="Q209" s="216"/>
      <c r="R209" s="216"/>
      <c r="S209" s="216"/>
      <c r="T209" s="217"/>
      <c r="AT209" s="218" t="s">
        <v>210</v>
      </c>
      <c r="AU209" s="218" t="s">
        <v>21</v>
      </c>
      <c r="AV209" s="208" t="s">
        <v>88</v>
      </c>
      <c r="AW209" s="208" t="s">
        <v>43</v>
      </c>
      <c r="AX209" s="208" t="s">
        <v>79</v>
      </c>
      <c r="AY209" s="218" t="s">
        <v>192</v>
      </c>
    </row>
    <row r="210" spans="2:51" s="198" customFormat="1" ht="12.75">
      <c r="B210" s="199"/>
      <c r="C210" s="200"/>
      <c r="D210" s="196" t="s">
        <v>210</v>
      </c>
      <c r="E210" s="201"/>
      <c r="F210" s="202" t="s">
        <v>1304</v>
      </c>
      <c r="G210" s="200"/>
      <c r="H210" s="201"/>
      <c r="I210" s="200"/>
      <c r="J210" s="200"/>
      <c r="K210" s="200"/>
      <c r="L210" s="203"/>
      <c r="M210" s="204"/>
      <c r="N210" s="205"/>
      <c r="O210" s="205"/>
      <c r="P210" s="205"/>
      <c r="Q210" s="205"/>
      <c r="R210" s="205"/>
      <c r="S210" s="205"/>
      <c r="T210" s="206"/>
      <c r="AT210" s="207" t="s">
        <v>210</v>
      </c>
      <c r="AU210" s="207" t="s">
        <v>21</v>
      </c>
      <c r="AV210" s="198" t="s">
        <v>21</v>
      </c>
      <c r="AW210" s="198" t="s">
        <v>43</v>
      </c>
      <c r="AX210" s="198" t="s">
        <v>79</v>
      </c>
      <c r="AY210" s="207" t="s">
        <v>192</v>
      </c>
    </row>
    <row r="211" spans="2:51" s="208" customFormat="1" ht="12.75">
      <c r="B211" s="209"/>
      <c r="C211" s="210"/>
      <c r="D211" s="196" t="s">
        <v>210</v>
      </c>
      <c r="E211" s="234" t="s">
        <v>1343</v>
      </c>
      <c r="F211" s="235" t="s">
        <v>1306</v>
      </c>
      <c r="G211" s="210"/>
      <c r="H211" s="236">
        <v>1461</v>
      </c>
      <c r="I211" s="210"/>
      <c r="J211" s="210"/>
      <c r="K211" s="210"/>
      <c r="L211" s="214"/>
      <c r="M211" s="215"/>
      <c r="N211" s="216"/>
      <c r="O211" s="216"/>
      <c r="P211" s="216"/>
      <c r="Q211" s="216"/>
      <c r="R211" s="216"/>
      <c r="S211" s="216"/>
      <c r="T211" s="217"/>
      <c r="AT211" s="218" t="s">
        <v>210</v>
      </c>
      <c r="AU211" s="218" t="s">
        <v>21</v>
      </c>
      <c r="AV211" s="208" t="s">
        <v>88</v>
      </c>
      <c r="AW211" s="208" t="s">
        <v>43</v>
      </c>
      <c r="AX211" s="208" t="s">
        <v>79</v>
      </c>
      <c r="AY211" s="218" t="s">
        <v>192</v>
      </c>
    </row>
    <row r="212" spans="2:51" s="198" customFormat="1" ht="12.75">
      <c r="B212" s="199"/>
      <c r="C212" s="200"/>
      <c r="D212" s="196" t="s">
        <v>210</v>
      </c>
      <c r="E212" s="201"/>
      <c r="F212" s="202" t="s">
        <v>1307</v>
      </c>
      <c r="G212" s="200"/>
      <c r="H212" s="201"/>
      <c r="I212" s="200"/>
      <c r="J212" s="200"/>
      <c r="K212" s="200"/>
      <c r="L212" s="203"/>
      <c r="M212" s="204"/>
      <c r="N212" s="205"/>
      <c r="O212" s="205"/>
      <c r="P212" s="205"/>
      <c r="Q212" s="205"/>
      <c r="R212" s="205"/>
      <c r="S212" s="205"/>
      <c r="T212" s="206"/>
      <c r="AT212" s="207" t="s">
        <v>210</v>
      </c>
      <c r="AU212" s="207" t="s">
        <v>21</v>
      </c>
      <c r="AV212" s="198" t="s">
        <v>21</v>
      </c>
      <c r="AW212" s="198" t="s">
        <v>43</v>
      </c>
      <c r="AX212" s="198" t="s">
        <v>79</v>
      </c>
      <c r="AY212" s="207" t="s">
        <v>192</v>
      </c>
    </row>
    <row r="213" spans="2:51" s="208" customFormat="1" ht="12.75">
      <c r="B213" s="209"/>
      <c r="C213" s="210"/>
      <c r="D213" s="196" t="s">
        <v>210</v>
      </c>
      <c r="E213" s="234" t="s">
        <v>1344</v>
      </c>
      <c r="F213" s="235" t="s">
        <v>418</v>
      </c>
      <c r="G213" s="210"/>
      <c r="H213" s="236">
        <v>27</v>
      </c>
      <c r="I213" s="210"/>
      <c r="J213" s="210"/>
      <c r="K213" s="210"/>
      <c r="L213" s="214"/>
      <c r="M213" s="215"/>
      <c r="N213" s="216"/>
      <c r="O213" s="216"/>
      <c r="P213" s="216"/>
      <c r="Q213" s="216"/>
      <c r="R213" s="216"/>
      <c r="S213" s="216"/>
      <c r="T213" s="217"/>
      <c r="AT213" s="218" t="s">
        <v>210</v>
      </c>
      <c r="AU213" s="218" t="s">
        <v>21</v>
      </c>
      <c r="AV213" s="208" t="s">
        <v>88</v>
      </c>
      <c r="AW213" s="208" t="s">
        <v>43</v>
      </c>
      <c r="AX213" s="208" t="s">
        <v>79</v>
      </c>
      <c r="AY213" s="218" t="s">
        <v>192</v>
      </c>
    </row>
    <row r="214" spans="2:51" s="198" customFormat="1" ht="12.75">
      <c r="B214" s="199"/>
      <c r="C214" s="200"/>
      <c r="D214" s="196" t="s">
        <v>210</v>
      </c>
      <c r="E214" s="201"/>
      <c r="F214" s="202" t="s">
        <v>1309</v>
      </c>
      <c r="G214" s="200"/>
      <c r="H214" s="201"/>
      <c r="I214" s="200"/>
      <c r="J214" s="200"/>
      <c r="K214" s="200"/>
      <c r="L214" s="203"/>
      <c r="M214" s="204"/>
      <c r="N214" s="205"/>
      <c r="O214" s="205"/>
      <c r="P214" s="205"/>
      <c r="Q214" s="205"/>
      <c r="R214" s="205"/>
      <c r="S214" s="205"/>
      <c r="T214" s="206"/>
      <c r="AT214" s="207" t="s">
        <v>210</v>
      </c>
      <c r="AU214" s="207" t="s">
        <v>21</v>
      </c>
      <c r="AV214" s="198" t="s">
        <v>21</v>
      </c>
      <c r="AW214" s="198" t="s">
        <v>43</v>
      </c>
      <c r="AX214" s="198" t="s">
        <v>79</v>
      </c>
      <c r="AY214" s="207" t="s">
        <v>192</v>
      </c>
    </row>
    <row r="215" spans="2:51" s="208" customFormat="1" ht="12.75">
      <c r="B215" s="209"/>
      <c r="C215" s="210"/>
      <c r="D215" s="196" t="s">
        <v>210</v>
      </c>
      <c r="E215" s="234" t="s">
        <v>1345</v>
      </c>
      <c r="F215" s="235" t="s">
        <v>459</v>
      </c>
      <c r="G215" s="210"/>
      <c r="H215" s="236">
        <v>35</v>
      </c>
      <c r="I215" s="210"/>
      <c r="J215" s="210"/>
      <c r="K215" s="210"/>
      <c r="L215" s="214"/>
      <c r="M215" s="215"/>
      <c r="N215" s="216"/>
      <c r="O215" s="216"/>
      <c r="P215" s="216"/>
      <c r="Q215" s="216"/>
      <c r="R215" s="216"/>
      <c r="S215" s="216"/>
      <c r="T215" s="217"/>
      <c r="AT215" s="218" t="s">
        <v>210</v>
      </c>
      <c r="AU215" s="218" t="s">
        <v>21</v>
      </c>
      <c r="AV215" s="208" t="s">
        <v>88</v>
      </c>
      <c r="AW215" s="208" t="s">
        <v>43</v>
      </c>
      <c r="AX215" s="208" t="s">
        <v>79</v>
      </c>
      <c r="AY215" s="218" t="s">
        <v>192</v>
      </c>
    </row>
    <row r="216" spans="1:51" ht="12.75">
      <c r="A216" s="208"/>
      <c r="B216" s="209"/>
      <c r="C216" s="210"/>
      <c r="D216" s="193" t="s">
        <v>210</v>
      </c>
      <c r="E216" s="211" t="s">
        <v>1346</v>
      </c>
      <c r="F216" s="212" t="s">
        <v>1312</v>
      </c>
      <c r="G216" s="210"/>
      <c r="H216" s="213">
        <v>12858</v>
      </c>
      <c r="I216" s="210"/>
      <c r="J216" s="210"/>
      <c r="K216" s="210"/>
      <c r="L216" s="214"/>
      <c r="M216" s="215"/>
      <c r="N216" s="216"/>
      <c r="O216" s="216"/>
      <c r="P216" s="216"/>
      <c r="Q216" s="216"/>
      <c r="R216" s="216"/>
      <c r="S216" s="216"/>
      <c r="T216" s="217"/>
      <c r="AT216" s="218" t="s">
        <v>210</v>
      </c>
      <c r="AU216" s="218" t="s">
        <v>21</v>
      </c>
      <c r="AV216" s="208" t="s">
        <v>88</v>
      </c>
      <c r="AW216" s="208" t="s">
        <v>43</v>
      </c>
      <c r="AX216" s="208" t="s">
        <v>21</v>
      </c>
      <c r="AY216" s="218" t="s">
        <v>192</v>
      </c>
    </row>
    <row r="217" spans="2:65" s="23" customFormat="1" ht="22.5" customHeight="1">
      <c r="B217" s="24"/>
      <c r="C217" s="182" t="s">
        <v>384</v>
      </c>
      <c r="D217" s="182" t="s">
        <v>193</v>
      </c>
      <c r="E217" s="183" t="s">
        <v>702</v>
      </c>
      <c r="F217" s="184" t="s">
        <v>703</v>
      </c>
      <c r="G217" s="185" t="s">
        <v>514</v>
      </c>
      <c r="H217" s="186">
        <v>13143</v>
      </c>
      <c r="I217" s="187"/>
      <c r="J217" s="187">
        <f>ROUND(I217*H217,2)</f>
        <v>0</v>
      </c>
      <c r="K217" s="184" t="s">
        <v>197</v>
      </c>
      <c r="L217" s="50"/>
      <c r="M217" s="188"/>
      <c r="N217" s="189" t="s">
        <v>50</v>
      </c>
      <c r="O217" s="190">
        <v>0</v>
      </c>
      <c r="P217" s="190">
        <f>O217*H217</f>
        <v>0</v>
      </c>
      <c r="Q217" s="190">
        <v>0</v>
      </c>
      <c r="R217" s="190">
        <f>Q217*H217</f>
        <v>0</v>
      </c>
      <c r="S217" s="190">
        <v>0</v>
      </c>
      <c r="T217" s="191">
        <f>S217*H217</f>
        <v>0</v>
      </c>
      <c r="AR217" s="6" t="s">
        <v>191</v>
      </c>
      <c r="AT217" s="6" t="s">
        <v>193</v>
      </c>
      <c r="AU217" s="6" t="s">
        <v>21</v>
      </c>
      <c r="AY217" s="6" t="s">
        <v>192</v>
      </c>
      <c r="BE217" s="192">
        <f>IF(N217="základní",J217,0)</f>
        <v>0</v>
      </c>
      <c r="BF217" s="192">
        <f>IF(N217="snížená",J217,0)</f>
        <v>0</v>
      </c>
      <c r="BG217" s="192">
        <f>IF(N217="zákl. přenesená",J217,0)</f>
        <v>0</v>
      </c>
      <c r="BH217" s="192">
        <f>IF(N217="sníž. přenesená",J217,0)</f>
        <v>0</v>
      </c>
      <c r="BI217" s="192">
        <f>IF(N217="nulová",J217,0)</f>
        <v>0</v>
      </c>
      <c r="BJ217" s="6" t="s">
        <v>21</v>
      </c>
      <c r="BK217" s="192">
        <f>ROUND(I217*H217,2)</f>
        <v>0</v>
      </c>
      <c r="BL217" s="6" t="s">
        <v>191</v>
      </c>
      <c r="BM217" s="6" t="s">
        <v>1347</v>
      </c>
    </row>
    <row r="218" spans="1:47" ht="23.25">
      <c r="A218" s="23"/>
      <c r="B218" s="24"/>
      <c r="C218" s="52"/>
      <c r="D218" s="196" t="s">
        <v>199</v>
      </c>
      <c r="E218" s="52"/>
      <c r="F218" s="197" t="s">
        <v>705</v>
      </c>
      <c r="G218" s="52"/>
      <c r="H218" s="52"/>
      <c r="I218" s="52"/>
      <c r="J218" s="52"/>
      <c r="K218" s="52"/>
      <c r="L218" s="50"/>
      <c r="M218" s="195"/>
      <c r="N218" s="25"/>
      <c r="O218" s="25"/>
      <c r="P218" s="25"/>
      <c r="Q218" s="25"/>
      <c r="R218" s="25"/>
      <c r="S218" s="25"/>
      <c r="T218" s="72"/>
      <c r="AT218" s="6" t="s">
        <v>199</v>
      </c>
      <c r="AU218" s="6" t="s">
        <v>21</v>
      </c>
    </row>
    <row r="219" spans="2:51" s="198" customFormat="1" ht="12.75">
      <c r="B219" s="199"/>
      <c r="C219" s="200"/>
      <c r="D219" s="196" t="s">
        <v>210</v>
      </c>
      <c r="E219" s="201"/>
      <c r="F219" s="202" t="s">
        <v>1276</v>
      </c>
      <c r="G219" s="200"/>
      <c r="H219" s="201"/>
      <c r="I219" s="200"/>
      <c r="J219" s="200"/>
      <c r="K219" s="200"/>
      <c r="L219" s="203"/>
      <c r="M219" s="204"/>
      <c r="N219" s="205"/>
      <c r="O219" s="205"/>
      <c r="P219" s="205"/>
      <c r="Q219" s="205"/>
      <c r="R219" s="205"/>
      <c r="S219" s="205"/>
      <c r="T219" s="206"/>
      <c r="AT219" s="207" t="s">
        <v>210</v>
      </c>
      <c r="AU219" s="207" t="s">
        <v>21</v>
      </c>
      <c r="AV219" s="198" t="s">
        <v>21</v>
      </c>
      <c r="AW219" s="198" t="s">
        <v>43</v>
      </c>
      <c r="AX219" s="198" t="s">
        <v>79</v>
      </c>
      <c r="AY219" s="207" t="s">
        <v>192</v>
      </c>
    </row>
    <row r="220" spans="2:51" s="198" customFormat="1" ht="12.75">
      <c r="B220" s="199"/>
      <c r="C220" s="200"/>
      <c r="D220" s="196" t="s">
        <v>210</v>
      </c>
      <c r="E220" s="201"/>
      <c r="F220" s="202" t="s">
        <v>1348</v>
      </c>
      <c r="G220" s="200"/>
      <c r="H220" s="201"/>
      <c r="I220" s="200"/>
      <c r="J220" s="200"/>
      <c r="K220" s="200"/>
      <c r="L220" s="203"/>
      <c r="M220" s="204"/>
      <c r="N220" s="205"/>
      <c r="O220" s="205"/>
      <c r="P220" s="205"/>
      <c r="Q220" s="205"/>
      <c r="R220" s="205"/>
      <c r="S220" s="205"/>
      <c r="T220" s="206"/>
      <c r="AT220" s="207" t="s">
        <v>210</v>
      </c>
      <c r="AU220" s="207" t="s">
        <v>21</v>
      </c>
      <c r="AV220" s="198" t="s">
        <v>21</v>
      </c>
      <c r="AW220" s="198" t="s">
        <v>43</v>
      </c>
      <c r="AX220" s="198" t="s">
        <v>79</v>
      </c>
      <c r="AY220" s="207" t="s">
        <v>192</v>
      </c>
    </row>
    <row r="221" spans="2:51" s="208" customFormat="1" ht="12.75">
      <c r="B221" s="209"/>
      <c r="C221" s="210"/>
      <c r="D221" s="196" t="s">
        <v>210</v>
      </c>
      <c r="E221" s="234" t="s">
        <v>725</v>
      </c>
      <c r="F221" s="235" t="s">
        <v>1349</v>
      </c>
      <c r="G221" s="210"/>
      <c r="H221" s="236">
        <v>4007</v>
      </c>
      <c r="I221" s="210"/>
      <c r="J221" s="210"/>
      <c r="K221" s="210"/>
      <c r="L221" s="214"/>
      <c r="M221" s="215"/>
      <c r="N221" s="216"/>
      <c r="O221" s="216"/>
      <c r="P221" s="216"/>
      <c r="Q221" s="216"/>
      <c r="R221" s="216"/>
      <c r="S221" s="216"/>
      <c r="T221" s="217"/>
      <c r="AT221" s="218" t="s">
        <v>210</v>
      </c>
      <c r="AU221" s="218" t="s">
        <v>21</v>
      </c>
      <c r="AV221" s="208" t="s">
        <v>88</v>
      </c>
      <c r="AW221" s="208" t="s">
        <v>43</v>
      </c>
      <c r="AX221" s="208" t="s">
        <v>79</v>
      </c>
      <c r="AY221" s="218" t="s">
        <v>192</v>
      </c>
    </row>
    <row r="222" spans="2:51" s="198" customFormat="1" ht="12.75">
      <c r="B222" s="199"/>
      <c r="C222" s="200"/>
      <c r="D222" s="196" t="s">
        <v>210</v>
      </c>
      <c r="E222" s="201"/>
      <c r="F222" s="202" t="s">
        <v>1350</v>
      </c>
      <c r="G222" s="200"/>
      <c r="H222" s="201"/>
      <c r="I222" s="200"/>
      <c r="J222" s="200"/>
      <c r="K222" s="200"/>
      <c r="L222" s="203"/>
      <c r="M222" s="204"/>
      <c r="N222" s="205"/>
      <c r="O222" s="205"/>
      <c r="P222" s="205"/>
      <c r="Q222" s="205"/>
      <c r="R222" s="205"/>
      <c r="S222" s="205"/>
      <c r="T222" s="206"/>
      <c r="AT222" s="207" t="s">
        <v>210</v>
      </c>
      <c r="AU222" s="207" t="s">
        <v>21</v>
      </c>
      <c r="AV222" s="198" t="s">
        <v>21</v>
      </c>
      <c r="AW222" s="198" t="s">
        <v>43</v>
      </c>
      <c r="AX222" s="198" t="s">
        <v>79</v>
      </c>
      <c r="AY222" s="207" t="s">
        <v>192</v>
      </c>
    </row>
    <row r="223" spans="2:51" s="208" customFormat="1" ht="12.75">
      <c r="B223" s="209"/>
      <c r="C223" s="210"/>
      <c r="D223" s="196" t="s">
        <v>210</v>
      </c>
      <c r="E223" s="234" t="s">
        <v>987</v>
      </c>
      <c r="F223" s="235" t="s">
        <v>1351</v>
      </c>
      <c r="G223" s="210"/>
      <c r="H223" s="236">
        <v>839</v>
      </c>
      <c r="I223" s="210"/>
      <c r="J223" s="210"/>
      <c r="K223" s="210"/>
      <c r="L223" s="214"/>
      <c r="M223" s="215"/>
      <c r="N223" s="216"/>
      <c r="O223" s="216"/>
      <c r="P223" s="216"/>
      <c r="Q223" s="216"/>
      <c r="R223" s="216"/>
      <c r="S223" s="216"/>
      <c r="T223" s="217"/>
      <c r="AT223" s="218" t="s">
        <v>210</v>
      </c>
      <c r="AU223" s="218" t="s">
        <v>21</v>
      </c>
      <c r="AV223" s="208" t="s">
        <v>88</v>
      </c>
      <c r="AW223" s="208" t="s">
        <v>43</v>
      </c>
      <c r="AX223" s="208" t="s">
        <v>79</v>
      </c>
      <c r="AY223" s="218" t="s">
        <v>192</v>
      </c>
    </row>
    <row r="224" spans="2:51" s="198" customFormat="1" ht="12.75">
      <c r="B224" s="199"/>
      <c r="C224" s="200"/>
      <c r="D224" s="196" t="s">
        <v>210</v>
      </c>
      <c r="E224" s="201"/>
      <c r="F224" s="202" t="s">
        <v>1352</v>
      </c>
      <c r="G224" s="200"/>
      <c r="H224" s="201"/>
      <c r="I224" s="200"/>
      <c r="J224" s="200"/>
      <c r="K224" s="200"/>
      <c r="L224" s="203"/>
      <c r="M224" s="204"/>
      <c r="N224" s="205"/>
      <c r="O224" s="205"/>
      <c r="P224" s="205"/>
      <c r="Q224" s="205"/>
      <c r="R224" s="205"/>
      <c r="S224" s="205"/>
      <c r="T224" s="206"/>
      <c r="AT224" s="207" t="s">
        <v>210</v>
      </c>
      <c r="AU224" s="207" t="s">
        <v>21</v>
      </c>
      <c r="AV224" s="198" t="s">
        <v>21</v>
      </c>
      <c r="AW224" s="198" t="s">
        <v>43</v>
      </c>
      <c r="AX224" s="198" t="s">
        <v>79</v>
      </c>
      <c r="AY224" s="207" t="s">
        <v>192</v>
      </c>
    </row>
    <row r="225" spans="2:51" s="208" customFormat="1" ht="12.75">
      <c r="B225" s="209"/>
      <c r="C225" s="210"/>
      <c r="D225" s="196" t="s">
        <v>210</v>
      </c>
      <c r="E225" s="234" t="s">
        <v>1025</v>
      </c>
      <c r="F225" s="235" t="s">
        <v>1353</v>
      </c>
      <c r="G225" s="210"/>
      <c r="H225" s="236">
        <v>1864</v>
      </c>
      <c r="I225" s="210"/>
      <c r="J225" s="210"/>
      <c r="K225" s="210"/>
      <c r="L225" s="214"/>
      <c r="M225" s="215"/>
      <c r="N225" s="216"/>
      <c r="O225" s="216"/>
      <c r="P225" s="216"/>
      <c r="Q225" s="216"/>
      <c r="R225" s="216"/>
      <c r="S225" s="216"/>
      <c r="T225" s="217"/>
      <c r="AT225" s="218" t="s">
        <v>210</v>
      </c>
      <c r="AU225" s="218" t="s">
        <v>21</v>
      </c>
      <c r="AV225" s="208" t="s">
        <v>88</v>
      </c>
      <c r="AW225" s="208" t="s">
        <v>43</v>
      </c>
      <c r="AX225" s="208" t="s">
        <v>79</v>
      </c>
      <c r="AY225" s="218" t="s">
        <v>192</v>
      </c>
    </row>
    <row r="226" spans="2:51" s="198" customFormat="1" ht="12.75">
      <c r="B226" s="199"/>
      <c r="C226" s="200"/>
      <c r="D226" s="196" t="s">
        <v>210</v>
      </c>
      <c r="E226" s="201"/>
      <c r="F226" s="202" t="s">
        <v>1354</v>
      </c>
      <c r="G226" s="200"/>
      <c r="H226" s="201"/>
      <c r="I226" s="200"/>
      <c r="J226" s="200"/>
      <c r="K226" s="200"/>
      <c r="L226" s="203"/>
      <c r="M226" s="204"/>
      <c r="N226" s="205"/>
      <c r="O226" s="205"/>
      <c r="P226" s="205"/>
      <c r="Q226" s="205"/>
      <c r="R226" s="205"/>
      <c r="S226" s="205"/>
      <c r="T226" s="206"/>
      <c r="AT226" s="207" t="s">
        <v>210</v>
      </c>
      <c r="AU226" s="207" t="s">
        <v>21</v>
      </c>
      <c r="AV226" s="198" t="s">
        <v>21</v>
      </c>
      <c r="AW226" s="198" t="s">
        <v>43</v>
      </c>
      <c r="AX226" s="198" t="s">
        <v>79</v>
      </c>
      <c r="AY226" s="207" t="s">
        <v>192</v>
      </c>
    </row>
    <row r="227" spans="2:51" s="208" customFormat="1" ht="12.75">
      <c r="B227" s="209"/>
      <c r="C227" s="210"/>
      <c r="D227" s="196" t="s">
        <v>210</v>
      </c>
      <c r="E227" s="234" t="s">
        <v>1355</v>
      </c>
      <c r="F227" s="235" t="s">
        <v>1356</v>
      </c>
      <c r="G227" s="210"/>
      <c r="H227" s="236">
        <v>4780</v>
      </c>
      <c r="I227" s="210"/>
      <c r="J227" s="210"/>
      <c r="K227" s="210"/>
      <c r="L227" s="214"/>
      <c r="M227" s="215"/>
      <c r="N227" s="216"/>
      <c r="O227" s="216"/>
      <c r="P227" s="216"/>
      <c r="Q227" s="216"/>
      <c r="R227" s="216"/>
      <c r="S227" s="216"/>
      <c r="T227" s="217"/>
      <c r="AT227" s="218" t="s">
        <v>210</v>
      </c>
      <c r="AU227" s="218" t="s">
        <v>21</v>
      </c>
      <c r="AV227" s="208" t="s">
        <v>88</v>
      </c>
      <c r="AW227" s="208" t="s">
        <v>43</v>
      </c>
      <c r="AX227" s="208" t="s">
        <v>79</v>
      </c>
      <c r="AY227" s="218" t="s">
        <v>192</v>
      </c>
    </row>
    <row r="228" spans="2:51" s="198" customFormat="1" ht="12.75">
      <c r="B228" s="199"/>
      <c r="C228" s="200"/>
      <c r="D228" s="196" t="s">
        <v>210</v>
      </c>
      <c r="E228" s="201"/>
      <c r="F228" s="202" t="s">
        <v>1357</v>
      </c>
      <c r="G228" s="200"/>
      <c r="H228" s="201"/>
      <c r="I228" s="200"/>
      <c r="J228" s="200"/>
      <c r="K228" s="200"/>
      <c r="L228" s="203"/>
      <c r="M228" s="204"/>
      <c r="N228" s="205"/>
      <c r="O228" s="205"/>
      <c r="P228" s="205"/>
      <c r="Q228" s="205"/>
      <c r="R228" s="205"/>
      <c r="S228" s="205"/>
      <c r="T228" s="206"/>
      <c r="AT228" s="207" t="s">
        <v>210</v>
      </c>
      <c r="AU228" s="207" t="s">
        <v>21</v>
      </c>
      <c r="AV228" s="198" t="s">
        <v>21</v>
      </c>
      <c r="AW228" s="198" t="s">
        <v>43</v>
      </c>
      <c r="AX228" s="198" t="s">
        <v>79</v>
      </c>
      <c r="AY228" s="207" t="s">
        <v>192</v>
      </c>
    </row>
    <row r="229" spans="2:51" s="208" customFormat="1" ht="12.75">
      <c r="B229" s="209"/>
      <c r="C229" s="210"/>
      <c r="D229" s="196" t="s">
        <v>210</v>
      </c>
      <c r="E229" s="234" t="s">
        <v>1358</v>
      </c>
      <c r="F229" s="235" t="s">
        <v>1359</v>
      </c>
      <c r="G229" s="210"/>
      <c r="H229" s="236">
        <v>86</v>
      </c>
      <c r="I229" s="210"/>
      <c r="J229" s="210"/>
      <c r="K229" s="210"/>
      <c r="L229" s="214"/>
      <c r="M229" s="215"/>
      <c r="N229" s="216"/>
      <c r="O229" s="216"/>
      <c r="P229" s="216"/>
      <c r="Q229" s="216"/>
      <c r="R229" s="216"/>
      <c r="S229" s="216"/>
      <c r="T229" s="217"/>
      <c r="AT229" s="218" t="s">
        <v>210</v>
      </c>
      <c r="AU229" s="218" t="s">
        <v>21</v>
      </c>
      <c r="AV229" s="208" t="s">
        <v>88</v>
      </c>
      <c r="AW229" s="208" t="s">
        <v>43</v>
      </c>
      <c r="AX229" s="208" t="s">
        <v>79</v>
      </c>
      <c r="AY229" s="218" t="s">
        <v>192</v>
      </c>
    </row>
    <row r="230" spans="2:51" s="198" customFormat="1" ht="12.75">
      <c r="B230" s="199"/>
      <c r="C230" s="200"/>
      <c r="D230" s="196" t="s">
        <v>210</v>
      </c>
      <c r="E230" s="201"/>
      <c r="F230" s="202" t="s">
        <v>1360</v>
      </c>
      <c r="G230" s="200"/>
      <c r="H230" s="201"/>
      <c r="I230" s="200"/>
      <c r="J230" s="200"/>
      <c r="K230" s="200"/>
      <c r="L230" s="203"/>
      <c r="M230" s="204"/>
      <c r="N230" s="205"/>
      <c r="O230" s="205"/>
      <c r="P230" s="205"/>
      <c r="Q230" s="205"/>
      <c r="R230" s="205"/>
      <c r="S230" s="205"/>
      <c r="T230" s="206"/>
      <c r="AT230" s="207" t="s">
        <v>210</v>
      </c>
      <c r="AU230" s="207" t="s">
        <v>21</v>
      </c>
      <c r="AV230" s="198" t="s">
        <v>21</v>
      </c>
      <c r="AW230" s="198" t="s">
        <v>43</v>
      </c>
      <c r="AX230" s="198" t="s">
        <v>79</v>
      </c>
      <c r="AY230" s="207" t="s">
        <v>192</v>
      </c>
    </row>
    <row r="231" spans="2:51" s="208" customFormat="1" ht="12.75">
      <c r="B231" s="209"/>
      <c r="C231" s="210"/>
      <c r="D231" s="196" t="s">
        <v>210</v>
      </c>
      <c r="E231" s="234" t="s">
        <v>1361</v>
      </c>
      <c r="F231" s="235" t="s">
        <v>1362</v>
      </c>
      <c r="G231" s="210"/>
      <c r="H231" s="236">
        <v>1504</v>
      </c>
      <c r="I231" s="210"/>
      <c r="J231" s="210"/>
      <c r="K231" s="210"/>
      <c r="L231" s="214"/>
      <c r="M231" s="215"/>
      <c r="N231" s="216"/>
      <c r="O231" s="216"/>
      <c r="P231" s="216"/>
      <c r="Q231" s="216"/>
      <c r="R231" s="216"/>
      <c r="S231" s="216"/>
      <c r="T231" s="217"/>
      <c r="AT231" s="218" t="s">
        <v>210</v>
      </c>
      <c r="AU231" s="218" t="s">
        <v>21</v>
      </c>
      <c r="AV231" s="208" t="s">
        <v>88</v>
      </c>
      <c r="AW231" s="208" t="s">
        <v>43</v>
      </c>
      <c r="AX231" s="208" t="s">
        <v>79</v>
      </c>
      <c r="AY231" s="218" t="s">
        <v>192</v>
      </c>
    </row>
    <row r="232" spans="2:51" s="198" customFormat="1" ht="12.75">
      <c r="B232" s="199"/>
      <c r="C232" s="200"/>
      <c r="D232" s="196" t="s">
        <v>210</v>
      </c>
      <c r="E232" s="201"/>
      <c r="F232" s="202" t="s">
        <v>1363</v>
      </c>
      <c r="G232" s="200"/>
      <c r="H232" s="201"/>
      <c r="I232" s="200"/>
      <c r="J232" s="200"/>
      <c r="K232" s="200"/>
      <c r="L232" s="203"/>
      <c r="M232" s="204"/>
      <c r="N232" s="205"/>
      <c r="O232" s="205"/>
      <c r="P232" s="205"/>
      <c r="Q232" s="205"/>
      <c r="R232" s="205"/>
      <c r="S232" s="205"/>
      <c r="T232" s="206"/>
      <c r="AT232" s="207" t="s">
        <v>210</v>
      </c>
      <c r="AU232" s="207" t="s">
        <v>21</v>
      </c>
      <c r="AV232" s="198" t="s">
        <v>21</v>
      </c>
      <c r="AW232" s="198" t="s">
        <v>43</v>
      </c>
      <c r="AX232" s="198" t="s">
        <v>79</v>
      </c>
      <c r="AY232" s="207" t="s">
        <v>192</v>
      </c>
    </row>
    <row r="233" spans="2:51" s="208" customFormat="1" ht="12.75">
      <c r="B233" s="209"/>
      <c r="C233" s="210"/>
      <c r="D233" s="196" t="s">
        <v>210</v>
      </c>
      <c r="E233" s="234" t="s">
        <v>1364</v>
      </c>
      <c r="F233" s="235" t="s">
        <v>418</v>
      </c>
      <c r="G233" s="210"/>
      <c r="H233" s="236">
        <v>27</v>
      </c>
      <c r="I233" s="210"/>
      <c r="J233" s="210"/>
      <c r="K233" s="210"/>
      <c r="L233" s="214"/>
      <c r="M233" s="215"/>
      <c r="N233" s="216"/>
      <c r="O233" s="216"/>
      <c r="P233" s="216"/>
      <c r="Q233" s="216"/>
      <c r="R233" s="216"/>
      <c r="S233" s="216"/>
      <c r="T233" s="217"/>
      <c r="AT233" s="218" t="s">
        <v>210</v>
      </c>
      <c r="AU233" s="218" t="s">
        <v>21</v>
      </c>
      <c r="AV233" s="208" t="s">
        <v>88</v>
      </c>
      <c r="AW233" s="208" t="s">
        <v>43</v>
      </c>
      <c r="AX233" s="208" t="s">
        <v>79</v>
      </c>
      <c r="AY233" s="218" t="s">
        <v>192</v>
      </c>
    </row>
    <row r="234" spans="2:51" s="198" customFormat="1" ht="12.75">
      <c r="B234" s="199"/>
      <c r="C234" s="200"/>
      <c r="D234" s="196" t="s">
        <v>210</v>
      </c>
      <c r="E234" s="201"/>
      <c r="F234" s="202" t="s">
        <v>1365</v>
      </c>
      <c r="G234" s="200"/>
      <c r="H234" s="201"/>
      <c r="I234" s="200"/>
      <c r="J234" s="200"/>
      <c r="K234" s="200"/>
      <c r="L234" s="203"/>
      <c r="M234" s="204"/>
      <c r="N234" s="205"/>
      <c r="O234" s="205"/>
      <c r="P234" s="205"/>
      <c r="Q234" s="205"/>
      <c r="R234" s="205"/>
      <c r="S234" s="205"/>
      <c r="T234" s="206"/>
      <c r="AT234" s="207" t="s">
        <v>210</v>
      </c>
      <c r="AU234" s="207" t="s">
        <v>21</v>
      </c>
      <c r="AV234" s="198" t="s">
        <v>21</v>
      </c>
      <c r="AW234" s="198" t="s">
        <v>43</v>
      </c>
      <c r="AX234" s="198" t="s">
        <v>79</v>
      </c>
      <c r="AY234" s="207" t="s">
        <v>192</v>
      </c>
    </row>
    <row r="235" spans="2:51" s="208" customFormat="1" ht="12.75">
      <c r="B235" s="209"/>
      <c r="C235" s="210"/>
      <c r="D235" s="196" t="s">
        <v>210</v>
      </c>
      <c r="E235" s="234" t="s">
        <v>1366</v>
      </c>
      <c r="F235" s="235" t="s">
        <v>466</v>
      </c>
      <c r="G235" s="210"/>
      <c r="H235" s="236">
        <v>36</v>
      </c>
      <c r="I235" s="210"/>
      <c r="J235" s="210"/>
      <c r="K235" s="210"/>
      <c r="L235" s="214"/>
      <c r="M235" s="215"/>
      <c r="N235" s="216"/>
      <c r="O235" s="216"/>
      <c r="P235" s="216"/>
      <c r="Q235" s="216"/>
      <c r="R235" s="216"/>
      <c r="S235" s="216"/>
      <c r="T235" s="217"/>
      <c r="AT235" s="218" t="s">
        <v>210</v>
      </c>
      <c r="AU235" s="218" t="s">
        <v>21</v>
      </c>
      <c r="AV235" s="208" t="s">
        <v>88</v>
      </c>
      <c r="AW235" s="208" t="s">
        <v>43</v>
      </c>
      <c r="AX235" s="208" t="s">
        <v>79</v>
      </c>
      <c r="AY235" s="218" t="s">
        <v>192</v>
      </c>
    </row>
    <row r="236" spans="1:51" ht="12.75">
      <c r="A236" s="208"/>
      <c r="B236" s="209"/>
      <c r="C236" s="210"/>
      <c r="D236" s="193" t="s">
        <v>210</v>
      </c>
      <c r="E236" s="211" t="s">
        <v>1367</v>
      </c>
      <c r="F236" s="212" t="s">
        <v>1368</v>
      </c>
      <c r="G236" s="210"/>
      <c r="H236" s="213">
        <v>13143</v>
      </c>
      <c r="I236" s="210"/>
      <c r="J236" s="210"/>
      <c r="K236" s="210"/>
      <c r="L236" s="214"/>
      <c r="M236" s="215"/>
      <c r="N236" s="216"/>
      <c r="O236" s="216"/>
      <c r="P236" s="216"/>
      <c r="Q236" s="216"/>
      <c r="R236" s="216"/>
      <c r="S236" s="216"/>
      <c r="T236" s="217"/>
      <c r="AT236" s="218" t="s">
        <v>210</v>
      </c>
      <c r="AU236" s="218" t="s">
        <v>21</v>
      </c>
      <c r="AV236" s="208" t="s">
        <v>88</v>
      </c>
      <c r="AW236" s="208" t="s">
        <v>43</v>
      </c>
      <c r="AX236" s="208" t="s">
        <v>21</v>
      </c>
      <c r="AY236" s="218" t="s">
        <v>192</v>
      </c>
    </row>
    <row r="237" spans="2:65" s="23" customFormat="1" ht="22.5" customHeight="1">
      <c r="B237" s="24"/>
      <c r="C237" s="182" t="s">
        <v>7</v>
      </c>
      <c r="D237" s="182" t="s">
        <v>193</v>
      </c>
      <c r="E237" s="183" t="s">
        <v>719</v>
      </c>
      <c r="F237" s="184" t="s">
        <v>720</v>
      </c>
      <c r="G237" s="185" t="s">
        <v>480</v>
      </c>
      <c r="H237" s="186">
        <v>82.629</v>
      </c>
      <c r="I237" s="187"/>
      <c r="J237" s="187">
        <f>ROUND(I237*H237,2)</f>
        <v>0</v>
      </c>
      <c r="K237" s="184" t="s">
        <v>197</v>
      </c>
      <c r="L237" s="50"/>
      <c r="M237" s="188"/>
      <c r="N237" s="189" t="s">
        <v>50</v>
      </c>
      <c r="O237" s="190">
        <v>0</v>
      </c>
      <c r="P237" s="190">
        <f>O237*H237</f>
        <v>0</v>
      </c>
      <c r="Q237" s="190">
        <v>1</v>
      </c>
      <c r="R237" s="190">
        <f>Q237*H237</f>
        <v>82.629</v>
      </c>
      <c r="S237" s="190">
        <v>0</v>
      </c>
      <c r="T237" s="191">
        <f>S237*H237</f>
        <v>0</v>
      </c>
      <c r="AR237" s="6" t="s">
        <v>191</v>
      </c>
      <c r="AT237" s="6" t="s">
        <v>193</v>
      </c>
      <c r="AU237" s="6" t="s">
        <v>21</v>
      </c>
      <c r="AY237" s="6" t="s">
        <v>192</v>
      </c>
      <c r="BE237" s="192">
        <f>IF(N237="základní",J237,0)</f>
        <v>0</v>
      </c>
      <c r="BF237" s="192">
        <f>IF(N237="snížená",J237,0)</f>
        <v>0</v>
      </c>
      <c r="BG237" s="192">
        <f>IF(N237="zákl. přenesená",J237,0)</f>
        <v>0</v>
      </c>
      <c r="BH237" s="192">
        <f>IF(N237="sníž. přenesená",J237,0)</f>
        <v>0</v>
      </c>
      <c r="BI237" s="192">
        <f>IF(N237="nulová",J237,0)</f>
        <v>0</v>
      </c>
      <c r="BJ237" s="6" t="s">
        <v>21</v>
      </c>
      <c r="BK237" s="192">
        <f>ROUND(I237*H237,2)</f>
        <v>0</v>
      </c>
      <c r="BL237" s="6" t="s">
        <v>191</v>
      </c>
      <c r="BM237" s="6" t="s">
        <v>1369</v>
      </c>
    </row>
    <row r="238" spans="1:47" ht="12.75">
      <c r="A238" s="23"/>
      <c r="B238" s="24"/>
      <c r="C238" s="52"/>
      <c r="D238" s="196" t="s">
        <v>199</v>
      </c>
      <c r="E238" s="52"/>
      <c r="F238" s="197" t="s">
        <v>722</v>
      </c>
      <c r="G238" s="52"/>
      <c r="H238" s="52"/>
      <c r="I238" s="52"/>
      <c r="J238" s="52"/>
      <c r="K238" s="52"/>
      <c r="L238" s="50"/>
      <c r="M238" s="195"/>
      <c r="N238" s="25"/>
      <c r="O238" s="25"/>
      <c r="P238" s="25"/>
      <c r="Q238" s="25"/>
      <c r="R238" s="25"/>
      <c r="S238" s="25"/>
      <c r="T238" s="72"/>
      <c r="AT238" s="6" t="s">
        <v>199</v>
      </c>
      <c r="AU238" s="6" t="s">
        <v>21</v>
      </c>
    </row>
    <row r="239" spans="1:47" ht="23.25">
      <c r="A239" s="23"/>
      <c r="B239" s="24"/>
      <c r="C239" s="52"/>
      <c r="D239" s="196" t="s">
        <v>723</v>
      </c>
      <c r="E239" s="52"/>
      <c r="F239" s="268" t="s">
        <v>724</v>
      </c>
      <c r="G239" s="52"/>
      <c r="H239" s="52"/>
      <c r="I239" s="52"/>
      <c r="J239" s="52"/>
      <c r="K239" s="52"/>
      <c r="L239" s="50"/>
      <c r="M239" s="195"/>
      <c r="N239" s="25"/>
      <c r="O239" s="25"/>
      <c r="P239" s="25"/>
      <c r="Q239" s="25"/>
      <c r="R239" s="25"/>
      <c r="S239" s="25"/>
      <c r="T239" s="72"/>
      <c r="AT239" s="6" t="s">
        <v>723</v>
      </c>
      <c r="AU239" s="6" t="s">
        <v>21</v>
      </c>
    </row>
    <row r="240" spans="2:51" s="198" customFormat="1" ht="12.75">
      <c r="B240" s="199"/>
      <c r="C240" s="200"/>
      <c r="D240" s="196" t="s">
        <v>210</v>
      </c>
      <c r="E240" s="201"/>
      <c r="F240" s="202" t="s">
        <v>1276</v>
      </c>
      <c r="G240" s="200"/>
      <c r="H240" s="201"/>
      <c r="I240" s="200"/>
      <c r="J240" s="200"/>
      <c r="K240" s="200"/>
      <c r="L240" s="203"/>
      <c r="M240" s="204"/>
      <c r="N240" s="205"/>
      <c r="O240" s="205"/>
      <c r="P240" s="205"/>
      <c r="Q240" s="205"/>
      <c r="R240" s="205"/>
      <c r="S240" s="205"/>
      <c r="T240" s="206"/>
      <c r="AT240" s="207" t="s">
        <v>210</v>
      </c>
      <c r="AU240" s="207" t="s">
        <v>21</v>
      </c>
      <c r="AV240" s="198" t="s">
        <v>21</v>
      </c>
      <c r="AW240" s="198" t="s">
        <v>43</v>
      </c>
      <c r="AX240" s="198" t="s">
        <v>79</v>
      </c>
      <c r="AY240" s="207" t="s">
        <v>192</v>
      </c>
    </row>
    <row r="241" spans="2:51" s="208" customFormat="1" ht="12.75">
      <c r="B241" s="209"/>
      <c r="C241" s="210"/>
      <c r="D241" s="196" t="s">
        <v>210</v>
      </c>
      <c r="E241" s="234" t="s">
        <v>1370</v>
      </c>
      <c r="F241" s="235" t="s">
        <v>1371</v>
      </c>
      <c r="G241" s="210"/>
      <c r="H241" s="236">
        <v>82.629</v>
      </c>
      <c r="I241" s="210"/>
      <c r="J241" s="210"/>
      <c r="K241" s="210"/>
      <c r="L241" s="214"/>
      <c r="M241" s="215"/>
      <c r="N241" s="216"/>
      <c r="O241" s="216"/>
      <c r="P241" s="216"/>
      <c r="Q241" s="216"/>
      <c r="R241" s="216"/>
      <c r="S241" s="216"/>
      <c r="T241" s="217"/>
      <c r="AT241" s="218" t="s">
        <v>210</v>
      </c>
      <c r="AU241" s="218" t="s">
        <v>21</v>
      </c>
      <c r="AV241" s="208" t="s">
        <v>88</v>
      </c>
      <c r="AW241" s="208" t="s">
        <v>43</v>
      </c>
      <c r="AX241" s="208" t="s">
        <v>21</v>
      </c>
      <c r="AY241" s="218" t="s">
        <v>192</v>
      </c>
    </row>
    <row r="242" spans="2:63" s="168" customFormat="1" ht="36.75" customHeight="1">
      <c r="B242" s="169"/>
      <c r="C242" s="170"/>
      <c r="D242" s="171" t="s">
        <v>78</v>
      </c>
      <c r="E242" s="172" t="s">
        <v>329</v>
      </c>
      <c r="F242" s="172" t="s">
        <v>740</v>
      </c>
      <c r="G242" s="170"/>
      <c r="H242" s="170"/>
      <c r="I242" s="170"/>
      <c r="J242" s="173">
        <f>BK242</f>
        <v>0</v>
      </c>
      <c r="K242" s="170"/>
      <c r="L242" s="174"/>
      <c r="M242" s="175"/>
      <c r="N242" s="176"/>
      <c r="O242" s="176"/>
      <c r="P242" s="177">
        <f>SUM(P243:P396)</f>
        <v>538.2803</v>
      </c>
      <c r="Q242" s="176"/>
      <c r="R242" s="177">
        <f>SUM(R243:R396)</f>
        <v>938.8529794999998</v>
      </c>
      <c r="S242" s="176"/>
      <c r="T242" s="178">
        <f>SUM(T243:T396)</f>
        <v>478.997</v>
      </c>
      <c r="AR242" s="179" t="s">
        <v>191</v>
      </c>
      <c r="AT242" s="180" t="s">
        <v>78</v>
      </c>
      <c r="AU242" s="180" t="s">
        <v>79</v>
      </c>
      <c r="AY242" s="179" t="s">
        <v>192</v>
      </c>
      <c r="BK242" s="181">
        <f>SUM(BK243:BK396)</f>
        <v>0</v>
      </c>
    </row>
    <row r="243" spans="2:65" s="23" customFormat="1" ht="22.5" customHeight="1">
      <c r="B243" s="24"/>
      <c r="C243" s="182" t="s">
        <v>393</v>
      </c>
      <c r="D243" s="182" t="s">
        <v>193</v>
      </c>
      <c r="E243" s="183" t="s">
        <v>747</v>
      </c>
      <c r="F243" s="184" t="s">
        <v>748</v>
      </c>
      <c r="G243" s="185" t="s">
        <v>749</v>
      </c>
      <c r="H243" s="186">
        <v>10</v>
      </c>
      <c r="I243" s="187"/>
      <c r="J243" s="187">
        <f>ROUND(I243*H243,2)</f>
        <v>0</v>
      </c>
      <c r="K243" s="184" t="s">
        <v>197</v>
      </c>
      <c r="L243" s="50"/>
      <c r="M243" s="188"/>
      <c r="N243" s="189" t="s">
        <v>50</v>
      </c>
      <c r="O243" s="190">
        <v>0</v>
      </c>
      <c r="P243" s="190">
        <f>O243*H243</f>
        <v>0</v>
      </c>
      <c r="Q243" s="190">
        <v>0.34090000000000004</v>
      </c>
      <c r="R243" s="190">
        <f>Q243*H243</f>
        <v>3.4090000000000003</v>
      </c>
      <c r="S243" s="190">
        <v>0</v>
      </c>
      <c r="T243" s="191">
        <f>S243*H243</f>
        <v>0</v>
      </c>
      <c r="AR243" s="6" t="s">
        <v>191</v>
      </c>
      <c r="AT243" s="6" t="s">
        <v>193</v>
      </c>
      <c r="AU243" s="6" t="s">
        <v>21</v>
      </c>
      <c r="AY243" s="6" t="s">
        <v>192</v>
      </c>
      <c r="BE243" s="192">
        <f>IF(N243="základní",J243,0)</f>
        <v>0</v>
      </c>
      <c r="BF243" s="192">
        <f>IF(N243="snížená",J243,0)</f>
        <v>0</v>
      </c>
      <c r="BG243" s="192">
        <f>IF(N243="zákl. přenesená",J243,0)</f>
        <v>0</v>
      </c>
      <c r="BH243" s="192">
        <f>IF(N243="sníž. přenesená",J243,0)</f>
        <v>0</v>
      </c>
      <c r="BI243" s="192">
        <f>IF(N243="nulová",J243,0)</f>
        <v>0</v>
      </c>
      <c r="BJ243" s="6" t="s">
        <v>21</v>
      </c>
      <c r="BK243" s="192">
        <f>ROUND(I243*H243,2)</f>
        <v>0</v>
      </c>
      <c r="BL243" s="6" t="s">
        <v>191</v>
      </c>
      <c r="BM243" s="6" t="s">
        <v>1372</v>
      </c>
    </row>
    <row r="244" spans="1:47" ht="12.75">
      <c r="A244" s="23"/>
      <c r="B244" s="24"/>
      <c r="C244" s="52"/>
      <c r="D244" s="196" t="s">
        <v>199</v>
      </c>
      <c r="E244" s="52"/>
      <c r="F244" s="197" t="s">
        <v>748</v>
      </c>
      <c r="G244" s="52"/>
      <c r="H244" s="52"/>
      <c r="I244" s="52"/>
      <c r="J244" s="52"/>
      <c r="K244" s="52"/>
      <c r="L244" s="50"/>
      <c r="M244" s="195"/>
      <c r="N244" s="25"/>
      <c r="O244" s="25"/>
      <c r="P244" s="25"/>
      <c r="Q244" s="25"/>
      <c r="R244" s="25"/>
      <c r="S244" s="25"/>
      <c r="T244" s="72"/>
      <c r="AT244" s="6" t="s">
        <v>199</v>
      </c>
      <c r="AU244" s="6" t="s">
        <v>21</v>
      </c>
    </row>
    <row r="245" spans="2:51" s="198" customFormat="1" ht="12.75">
      <c r="B245" s="199"/>
      <c r="C245" s="200"/>
      <c r="D245" s="196" t="s">
        <v>210</v>
      </c>
      <c r="E245" s="201" t="s">
        <v>751</v>
      </c>
      <c r="F245" s="202" t="s">
        <v>1276</v>
      </c>
      <c r="G245" s="200"/>
      <c r="H245" s="201"/>
      <c r="I245" s="200"/>
      <c r="J245" s="200"/>
      <c r="K245" s="200"/>
      <c r="L245" s="203"/>
      <c r="M245" s="204"/>
      <c r="N245" s="205"/>
      <c r="O245" s="205"/>
      <c r="P245" s="205"/>
      <c r="Q245" s="205"/>
      <c r="R245" s="205"/>
      <c r="S245" s="205"/>
      <c r="T245" s="206"/>
      <c r="AT245" s="207" t="s">
        <v>210</v>
      </c>
      <c r="AU245" s="207" t="s">
        <v>21</v>
      </c>
      <c r="AV245" s="198" t="s">
        <v>21</v>
      </c>
      <c r="AW245" s="198" t="s">
        <v>43</v>
      </c>
      <c r="AX245" s="198" t="s">
        <v>79</v>
      </c>
      <c r="AY245" s="207" t="s">
        <v>192</v>
      </c>
    </row>
    <row r="246" spans="2:51" s="208" customFormat="1" ht="12.75">
      <c r="B246" s="209"/>
      <c r="C246" s="210"/>
      <c r="D246" s="193" t="s">
        <v>210</v>
      </c>
      <c r="E246" s="211" t="s">
        <v>752</v>
      </c>
      <c r="F246" s="212" t="s">
        <v>26</v>
      </c>
      <c r="G246" s="210"/>
      <c r="H246" s="213">
        <v>10</v>
      </c>
      <c r="I246" s="210"/>
      <c r="J246" s="210"/>
      <c r="K246" s="210"/>
      <c r="L246" s="214"/>
      <c r="M246" s="215"/>
      <c r="N246" s="216"/>
      <c r="O246" s="216"/>
      <c r="P246" s="216"/>
      <c r="Q246" s="216"/>
      <c r="R246" s="216"/>
      <c r="S246" s="216"/>
      <c r="T246" s="217"/>
      <c r="AT246" s="218" t="s">
        <v>210</v>
      </c>
      <c r="AU246" s="218" t="s">
        <v>21</v>
      </c>
      <c r="AV246" s="208" t="s">
        <v>88</v>
      </c>
      <c r="AW246" s="208" t="s">
        <v>43</v>
      </c>
      <c r="AX246" s="208" t="s">
        <v>21</v>
      </c>
      <c r="AY246" s="218" t="s">
        <v>192</v>
      </c>
    </row>
    <row r="247" spans="2:65" s="23" customFormat="1" ht="22.5" customHeight="1">
      <c r="B247" s="24"/>
      <c r="C247" s="254" t="s">
        <v>398</v>
      </c>
      <c r="D247" s="254" t="s">
        <v>467</v>
      </c>
      <c r="E247" s="255" t="s">
        <v>753</v>
      </c>
      <c r="F247" s="256" t="s">
        <v>754</v>
      </c>
      <c r="G247" s="257" t="s">
        <v>284</v>
      </c>
      <c r="H247" s="258">
        <v>10</v>
      </c>
      <c r="I247" s="259"/>
      <c r="J247" s="259">
        <f>ROUND(I247*H247,2)</f>
        <v>0</v>
      </c>
      <c r="K247" s="256" t="s">
        <v>197</v>
      </c>
      <c r="L247" s="260"/>
      <c r="M247" s="261"/>
      <c r="N247" s="262" t="s">
        <v>50</v>
      </c>
      <c r="O247" s="190">
        <v>0</v>
      </c>
      <c r="P247" s="190">
        <f>O247*H247</f>
        <v>0</v>
      </c>
      <c r="Q247" s="190">
        <v>0.057</v>
      </c>
      <c r="R247" s="190">
        <f>Q247*H247</f>
        <v>0.5700000000000001</v>
      </c>
      <c r="S247" s="190">
        <v>0</v>
      </c>
      <c r="T247" s="191">
        <f>S247*H247</f>
        <v>0</v>
      </c>
      <c r="AR247" s="6" t="s">
        <v>323</v>
      </c>
      <c r="AT247" s="6" t="s">
        <v>467</v>
      </c>
      <c r="AU247" s="6" t="s">
        <v>21</v>
      </c>
      <c r="AY247" s="6" t="s">
        <v>192</v>
      </c>
      <c r="BE247" s="192">
        <f>IF(N247="základní",J247,0)</f>
        <v>0</v>
      </c>
      <c r="BF247" s="192">
        <f>IF(N247="snížená",J247,0)</f>
        <v>0</v>
      </c>
      <c r="BG247" s="192">
        <f>IF(N247="zákl. přenesená",J247,0)</f>
        <v>0</v>
      </c>
      <c r="BH247" s="192">
        <f>IF(N247="sníž. přenesená",J247,0)</f>
        <v>0</v>
      </c>
      <c r="BI247" s="192">
        <f>IF(N247="nulová",J247,0)</f>
        <v>0</v>
      </c>
      <c r="BJ247" s="6" t="s">
        <v>21</v>
      </c>
      <c r="BK247" s="192">
        <f>ROUND(I247*H247,2)</f>
        <v>0</v>
      </c>
      <c r="BL247" s="6" t="s">
        <v>191</v>
      </c>
      <c r="BM247" s="6" t="s">
        <v>1373</v>
      </c>
    </row>
    <row r="248" spans="1:47" ht="12.75">
      <c r="A248" s="23"/>
      <c r="B248" s="24"/>
      <c r="C248" s="52"/>
      <c r="D248" s="196" t="s">
        <v>199</v>
      </c>
      <c r="E248" s="52"/>
      <c r="F248" s="197" t="s">
        <v>756</v>
      </c>
      <c r="G248" s="52"/>
      <c r="H248" s="52"/>
      <c r="I248" s="52"/>
      <c r="J248" s="52"/>
      <c r="K248" s="52"/>
      <c r="L248" s="50"/>
      <c r="M248" s="195"/>
      <c r="N248" s="25"/>
      <c r="O248" s="25"/>
      <c r="P248" s="25"/>
      <c r="Q248" s="25"/>
      <c r="R248" s="25"/>
      <c r="S248" s="25"/>
      <c r="T248" s="72"/>
      <c r="AT248" s="6" t="s">
        <v>199</v>
      </c>
      <c r="AU248" s="6" t="s">
        <v>21</v>
      </c>
    </row>
    <row r="249" spans="2:51" s="208" customFormat="1" ht="12.75">
      <c r="B249" s="209"/>
      <c r="C249" s="210"/>
      <c r="D249" s="193" t="s">
        <v>210</v>
      </c>
      <c r="E249" s="211"/>
      <c r="F249" s="212" t="s">
        <v>26</v>
      </c>
      <c r="G249" s="210"/>
      <c r="H249" s="213">
        <v>10</v>
      </c>
      <c r="I249" s="210"/>
      <c r="J249" s="210"/>
      <c r="K249" s="210"/>
      <c r="L249" s="214"/>
      <c r="M249" s="215"/>
      <c r="N249" s="216"/>
      <c r="O249" s="216"/>
      <c r="P249" s="216"/>
      <c r="Q249" s="216"/>
      <c r="R249" s="216"/>
      <c r="S249" s="216"/>
      <c r="T249" s="217"/>
      <c r="AT249" s="218" t="s">
        <v>210</v>
      </c>
      <c r="AU249" s="218" t="s">
        <v>21</v>
      </c>
      <c r="AV249" s="208" t="s">
        <v>88</v>
      </c>
      <c r="AW249" s="208" t="s">
        <v>43</v>
      </c>
      <c r="AX249" s="208" t="s">
        <v>21</v>
      </c>
      <c r="AY249" s="218" t="s">
        <v>192</v>
      </c>
    </row>
    <row r="250" spans="2:65" s="23" customFormat="1" ht="22.5" customHeight="1">
      <c r="B250" s="24"/>
      <c r="C250" s="254" t="s">
        <v>403</v>
      </c>
      <c r="D250" s="254" t="s">
        <v>467</v>
      </c>
      <c r="E250" s="255" t="s">
        <v>757</v>
      </c>
      <c r="F250" s="256" t="s">
        <v>758</v>
      </c>
      <c r="G250" s="257" t="s">
        <v>284</v>
      </c>
      <c r="H250" s="258">
        <v>10</v>
      </c>
      <c r="I250" s="259"/>
      <c r="J250" s="259">
        <f>ROUND(I250*H250,2)</f>
        <v>0</v>
      </c>
      <c r="K250" s="256" t="s">
        <v>197</v>
      </c>
      <c r="L250" s="260"/>
      <c r="M250" s="261"/>
      <c r="N250" s="262" t="s">
        <v>50</v>
      </c>
      <c r="O250" s="190">
        <v>0</v>
      </c>
      <c r="P250" s="190">
        <f>O250*H250</f>
        <v>0</v>
      </c>
      <c r="Q250" s="190">
        <v>0.111</v>
      </c>
      <c r="R250" s="190">
        <f>Q250*H250</f>
        <v>1.11</v>
      </c>
      <c r="S250" s="190">
        <v>0</v>
      </c>
      <c r="T250" s="191">
        <f>S250*H250</f>
        <v>0</v>
      </c>
      <c r="AR250" s="6" t="s">
        <v>323</v>
      </c>
      <c r="AT250" s="6" t="s">
        <v>467</v>
      </c>
      <c r="AU250" s="6" t="s">
        <v>21</v>
      </c>
      <c r="AY250" s="6" t="s">
        <v>192</v>
      </c>
      <c r="BE250" s="192">
        <f>IF(N250="základní",J250,0)</f>
        <v>0</v>
      </c>
      <c r="BF250" s="192">
        <f>IF(N250="snížená",J250,0)</f>
        <v>0</v>
      </c>
      <c r="BG250" s="192">
        <f>IF(N250="zákl. přenesená",J250,0)</f>
        <v>0</v>
      </c>
      <c r="BH250" s="192">
        <f>IF(N250="sníž. přenesená",J250,0)</f>
        <v>0</v>
      </c>
      <c r="BI250" s="192">
        <f>IF(N250="nulová",J250,0)</f>
        <v>0</v>
      </c>
      <c r="BJ250" s="6" t="s">
        <v>21</v>
      </c>
      <c r="BK250" s="192">
        <f>ROUND(I250*H250,2)</f>
        <v>0</v>
      </c>
      <c r="BL250" s="6" t="s">
        <v>191</v>
      </c>
      <c r="BM250" s="6" t="s">
        <v>1374</v>
      </c>
    </row>
    <row r="251" spans="1:47" ht="12.75">
      <c r="A251" s="23"/>
      <c r="B251" s="24"/>
      <c r="C251" s="52"/>
      <c r="D251" s="193" t="s">
        <v>199</v>
      </c>
      <c r="E251" s="52"/>
      <c r="F251" s="194" t="s">
        <v>760</v>
      </c>
      <c r="G251" s="52"/>
      <c r="H251" s="52"/>
      <c r="I251" s="52"/>
      <c r="J251" s="52"/>
      <c r="K251" s="52"/>
      <c r="L251" s="50"/>
      <c r="M251" s="195"/>
      <c r="N251" s="25"/>
      <c r="O251" s="25"/>
      <c r="P251" s="25"/>
      <c r="Q251" s="25"/>
      <c r="R251" s="25"/>
      <c r="S251" s="25"/>
      <c r="T251" s="72"/>
      <c r="AT251" s="6" t="s">
        <v>199</v>
      </c>
      <c r="AU251" s="6" t="s">
        <v>21</v>
      </c>
    </row>
    <row r="252" spans="1:65" ht="22.5" customHeight="1">
      <c r="A252" s="23"/>
      <c r="B252" s="24"/>
      <c r="C252" s="254" t="s">
        <v>408</v>
      </c>
      <c r="D252" s="254" t="s">
        <v>467</v>
      </c>
      <c r="E252" s="255" t="s">
        <v>761</v>
      </c>
      <c r="F252" s="256" t="s">
        <v>762</v>
      </c>
      <c r="G252" s="257" t="s">
        <v>284</v>
      </c>
      <c r="H252" s="258">
        <v>10</v>
      </c>
      <c r="I252" s="259"/>
      <c r="J252" s="259">
        <f>ROUND(I252*H252,2)</f>
        <v>0</v>
      </c>
      <c r="K252" s="256" t="s">
        <v>197</v>
      </c>
      <c r="L252" s="260"/>
      <c r="M252" s="261"/>
      <c r="N252" s="262" t="s">
        <v>50</v>
      </c>
      <c r="O252" s="190">
        <v>0</v>
      </c>
      <c r="P252" s="190">
        <f>O252*H252</f>
        <v>0</v>
      </c>
      <c r="Q252" s="190">
        <v>0.097</v>
      </c>
      <c r="R252" s="190">
        <f>Q252*H252</f>
        <v>0.97</v>
      </c>
      <c r="S252" s="190">
        <v>0</v>
      </c>
      <c r="T252" s="191">
        <f>S252*H252</f>
        <v>0</v>
      </c>
      <c r="AR252" s="6" t="s">
        <v>323</v>
      </c>
      <c r="AT252" s="6" t="s">
        <v>467</v>
      </c>
      <c r="AU252" s="6" t="s">
        <v>21</v>
      </c>
      <c r="AY252" s="6" t="s">
        <v>192</v>
      </c>
      <c r="BE252" s="192">
        <f>IF(N252="základní",J252,0)</f>
        <v>0</v>
      </c>
      <c r="BF252" s="192">
        <f>IF(N252="snížená",J252,0)</f>
        <v>0</v>
      </c>
      <c r="BG252" s="192">
        <f>IF(N252="zákl. přenesená",J252,0)</f>
        <v>0</v>
      </c>
      <c r="BH252" s="192">
        <f>IF(N252="sníž. přenesená",J252,0)</f>
        <v>0</v>
      </c>
      <c r="BI252" s="192">
        <f>IF(N252="nulová",J252,0)</f>
        <v>0</v>
      </c>
      <c r="BJ252" s="6" t="s">
        <v>21</v>
      </c>
      <c r="BK252" s="192">
        <f>ROUND(I252*H252,2)</f>
        <v>0</v>
      </c>
      <c r="BL252" s="6" t="s">
        <v>191</v>
      </c>
      <c r="BM252" s="6" t="s">
        <v>1375</v>
      </c>
    </row>
    <row r="253" spans="1:47" ht="12.75">
      <c r="A253" s="23"/>
      <c r="B253" s="24"/>
      <c r="C253" s="52"/>
      <c r="D253" s="193" t="s">
        <v>199</v>
      </c>
      <c r="E253" s="52"/>
      <c r="F253" s="194" t="s">
        <v>764</v>
      </c>
      <c r="G253" s="52"/>
      <c r="H253" s="52"/>
      <c r="I253" s="52"/>
      <c r="J253" s="52"/>
      <c r="K253" s="52"/>
      <c r="L253" s="50"/>
      <c r="M253" s="195"/>
      <c r="N253" s="25"/>
      <c r="O253" s="25"/>
      <c r="P253" s="25"/>
      <c r="Q253" s="25"/>
      <c r="R253" s="25"/>
      <c r="S253" s="25"/>
      <c r="T253" s="72"/>
      <c r="AT253" s="6" t="s">
        <v>199</v>
      </c>
      <c r="AU253" s="6" t="s">
        <v>21</v>
      </c>
    </row>
    <row r="254" spans="1:65" ht="22.5" customHeight="1">
      <c r="A254" s="23"/>
      <c r="B254" s="24"/>
      <c r="C254" s="254" t="s">
        <v>413</v>
      </c>
      <c r="D254" s="254" t="s">
        <v>467</v>
      </c>
      <c r="E254" s="255" t="s">
        <v>765</v>
      </c>
      <c r="F254" s="256" t="s">
        <v>766</v>
      </c>
      <c r="G254" s="257" t="s">
        <v>284</v>
      </c>
      <c r="H254" s="258">
        <v>10</v>
      </c>
      <c r="I254" s="259"/>
      <c r="J254" s="259">
        <f>ROUND(I254*H254,2)</f>
        <v>0</v>
      </c>
      <c r="K254" s="256" t="s">
        <v>197</v>
      </c>
      <c r="L254" s="260"/>
      <c r="M254" s="261"/>
      <c r="N254" s="262" t="s">
        <v>50</v>
      </c>
      <c r="O254" s="190">
        <v>0</v>
      </c>
      <c r="P254" s="190">
        <f>O254*H254</f>
        <v>0</v>
      </c>
      <c r="Q254" s="190">
        <v>0.027</v>
      </c>
      <c r="R254" s="190">
        <f>Q254*H254</f>
        <v>0.27</v>
      </c>
      <c r="S254" s="190">
        <v>0</v>
      </c>
      <c r="T254" s="191">
        <f>S254*H254</f>
        <v>0</v>
      </c>
      <c r="AR254" s="6" t="s">
        <v>323</v>
      </c>
      <c r="AT254" s="6" t="s">
        <v>467</v>
      </c>
      <c r="AU254" s="6" t="s">
        <v>21</v>
      </c>
      <c r="AY254" s="6" t="s">
        <v>192</v>
      </c>
      <c r="BE254" s="192">
        <f>IF(N254="základní",J254,0)</f>
        <v>0</v>
      </c>
      <c r="BF254" s="192">
        <f>IF(N254="snížená",J254,0)</f>
        <v>0</v>
      </c>
      <c r="BG254" s="192">
        <f>IF(N254="zákl. přenesená",J254,0)</f>
        <v>0</v>
      </c>
      <c r="BH254" s="192">
        <f>IF(N254="sníž. přenesená",J254,0)</f>
        <v>0</v>
      </c>
      <c r="BI254" s="192">
        <f>IF(N254="nulová",J254,0)</f>
        <v>0</v>
      </c>
      <c r="BJ254" s="6" t="s">
        <v>21</v>
      </c>
      <c r="BK254" s="192">
        <f>ROUND(I254*H254,2)</f>
        <v>0</v>
      </c>
      <c r="BL254" s="6" t="s">
        <v>191</v>
      </c>
      <c r="BM254" s="6" t="s">
        <v>1376</v>
      </c>
    </row>
    <row r="255" spans="1:47" ht="12.75">
      <c r="A255" s="23"/>
      <c r="B255" s="24"/>
      <c r="C255" s="52"/>
      <c r="D255" s="193" t="s">
        <v>199</v>
      </c>
      <c r="E255" s="52"/>
      <c r="F255" s="194" t="s">
        <v>768</v>
      </c>
      <c r="G255" s="52"/>
      <c r="H255" s="52"/>
      <c r="I255" s="52"/>
      <c r="J255" s="52"/>
      <c r="K255" s="52"/>
      <c r="L255" s="50"/>
      <c r="M255" s="195"/>
      <c r="N255" s="25"/>
      <c r="O255" s="25"/>
      <c r="P255" s="25"/>
      <c r="Q255" s="25"/>
      <c r="R255" s="25"/>
      <c r="S255" s="25"/>
      <c r="T255" s="72"/>
      <c r="AT255" s="6" t="s">
        <v>199</v>
      </c>
      <c r="AU255" s="6" t="s">
        <v>21</v>
      </c>
    </row>
    <row r="256" spans="1:65" ht="22.5" customHeight="1">
      <c r="A256" s="23"/>
      <c r="B256" s="24"/>
      <c r="C256" s="254" t="s">
        <v>418</v>
      </c>
      <c r="D256" s="254" t="s">
        <v>467</v>
      </c>
      <c r="E256" s="255" t="s">
        <v>769</v>
      </c>
      <c r="F256" s="256" t="s">
        <v>770</v>
      </c>
      <c r="G256" s="257" t="s">
        <v>284</v>
      </c>
      <c r="H256" s="258">
        <v>10</v>
      </c>
      <c r="I256" s="259"/>
      <c r="J256" s="259">
        <f>ROUND(I256*H256,2)</f>
        <v>0</v>
      </c>
      <c r="K256" s="256" t="s">
        <v>197</v>
      </c>
      <c r="L256" s="260"/>
      <c r="M256" s="261"/>
      <c r="N256" s="262" t="s">
        <v>50</v>
      </c>
      <c r="O256" s="190">
        <v>0</v>
      </c>
      <c r="P256" s="190">
        <f>O256*H256</f>
        <v>0</v>
      </c>
      <c r="Q256" s="190">
        <v>0.006</v>
      </c>
      <c r="R256" s="190">
        <f>Q256*H256</f>
        <v>0.06</v>
      </c>
      <c r="S256" s="190">
        <v>0</v>
      </c>
      <c r="T256" s="191">
        <f>S256*H256</f>
        <v>0</v>
      </c>
      <c r="AR256" s="6" t="s">
        <v>323</v>
      </c>
      <c r="AT256" s="6" t="s">
        <v>467</v>
      </c>
      <c r="AU256" s="6" t="s">
        <v>21</v>
      </c>
      <c r="AY256" s="6" t="s">
        <v>192</v>
      </c>
      <c r="BE256" s="192">
        <f>IF(N256="základní",J256,0)</f>
        <v>0</v>
      </c>
      <c r="BF256" s="192">
        <f>IF(N256="snížená",J256,0)</f>
        <v>0</v>
      </c>
      <c r="BG256" s="192">
        <f>IF(N256="zákl. přenesená",J256,0)</f>
        <v>0</v>
      </c>
      <c r="BH256" s="192">
        <f>IF(N256="sníž. přenesená",J256,0)</f>
        <v>0</v>
      </c>
      <c r="BI256" s="192">
        <f>IF(N256="nulová",J256,0)</f>
        <v>0</v>
      </c>
      <c r="BJ256" s="6" t="s">
        <v>21</v>
      </c>
      <c r="BK256" s="192">
        <f>ROUND(I256*H256,2)</f>
        <v>0</v>
      </c>
      <c r="BL256" s="6" t="s">
        <v>191</v>
      </c>
      <c r="BM256" s="6" t="s">
        <v>1377</v>
      </c>
    </row>
    <row r="257" spans="1:47" ht="12.75">
      <c r="A257" s="23"/>
      <c r="B257" s="24"/>
      <c r="C257" s="52"/>
      <c r="D257" s="193" t="s">
        <v>199</v>
      </c>
      <c r="E257" s="52"/>
      <c r="F257" s="194" t="s">
        <v>772</v>
      </c>
      <c r="G257" s="52"/>
      <c r="H257" s="52"/>
      <c r="I257" s="52"/>
      <c r="J257" s="52"/>
      <c r="K257" s="52"/>
      <c r="L257" s="50"/>
      <c r="M257" s="195"/>
      <c r="N257" s="25"/>
      <c r="O257" s="25"/>
      <c r="P257" s="25"/>
      <c r="Q257" s="25"/>
      <c r="R257" s="25"/>
      <c r="S257" s="25"/>
      <c r="T257" s="72"/>
      <c r="AT257" s="6" t="s">
        <v>199</v>
      </c>
      <c r="AU257" s="6" t="s">
        <v>21</v>
      </c>
    </row>
    <row r="258" spans="1:65" ht="22.5" customHeight="1">
      <c r="A258" s="23"/>
      <c r="B258" s="24"/>
      <c r="C258" s="254" t="s">
        <v>423</v>
      </c>
      <c r="D258" s="254" t="s">
        <v>467</v>
      </c>
      <c r="E258" s="255" t="s">
        <v>773</v>
      </c>
      <c r="F258" s="256" t="s">
        <v>774</v>
      </c>
      <c r="G258" s="257" t="s">
        <v>284</v>
      </c>
      <c r="H258" s="258">
        <v>10</v>
      </c>
      <c r="I258" s="259"/>
      <c r="J258" s="259">
        <f>ROUND(I258*H258,2)</f>
        <v>0</v>
      </c>
      <c r="K258" s="256" t="s">
        <v>197</v>
      </c>
      <c r="L258" s="260"/>
      <c r="M258" s="261"/>
      <c r="N258" s="262" t="s">
        <v>50</v>
      </c>
      <c r="O258" s="190">
        <v>0</v>
      </c>
      <c r="P258" s="190">
        <f>O258*H258</f>
        <v>0</v>
      </c>
      <c r="Q258" s="190">
        <v>0.058</v>
      </c>
      <c r="R258" s="190">
        <f>Q258*H258</f>
        <v>0.5800000000000001</v>
      </c>
      <c r="S258" s="190">
        <v>0</v>
      </c>
      <c r="T258" s="191">
        <f>S258*H258</f>
        <v>0</v>
      </c>
      <c r="AR258" s="6" t="s">
        <v>323</v>
      </c>
      <c r="AT258" s="6" t="s">
        <v>467</v>
      </c>
      <c r="AU258" s="6" t="s">
        <v>21</v>
      </c>
      <c r="AY258" s="6" t="s">
        <v>192</v>
      </c>
      <c r="BE258" s="192">
        <f>IF(N258="základní",J258,0)</f>
        <v>0</v>
      </c>
      <c r="BF258" s="192">
        <f>IF(N258="snížená",J258,0)</f>
        <v>0</v>
      </c>
      <c r="BG258" s="192">
        <f>IF(N258="zákl. přenesená",J258,0)</f>
        <v>0</v>
      </c>
      <c r="BH258" s="192">
        <f>IF(N258="sníž. přenesená",J258,0)</f>
        <v>0</v>
      </c>
      <c r="BI258" s="192">
        <f>IF(N258="nulová",J258,0)</f>
        <v>0</v>
      </c>
      <c r="BJ258" s="6" t="s">
        <v>21</v>
      </c>
      <c r="BK258" s="192">
        <f>ROUND(I258*H258,2)</f>
        <v>0</v>
      </c>
      <c r="BL258" s="6" t="s">
        <v>191</v>
      </c>
      <c r="BM258" s="6" t="s">
        <v>1378</v>
      </c>
    </row>
    <row r="259" spans="1:47" ht="12.75">
      <c r="A259" s="23"/>
      <c r="B259" s="24"/>
      <c r="C259" s="52"/>
      <c r="D259" s="193" t="s">
        <v>199</v>
      </c>
      <c r="E259" s="52"/>
      <c r="F259" s="194" t="s">
        <v>776</v>
      </c>
      <c r="G259" s="52"/>
      <c r="H259" s="52"/>
      <c r="I259" s="52"/>
      <c r="J259" s="52"/>
      <c r="K259" s="52"/>
      <c r="L259" s="50"/>
      <c r="M259" s="195"/>
      <c r="N259" s="25"/>
      <c r="O259" s="25"/>
      <c r="P259" s="25"/>
      <c r="Q259" s="25"/>
      <c r="R259" s="25"/>
      <c r="S259" s="25"/>
      <c r="T259" s="72"/>
      <c r="AT259" s="6" t="s">
        <v>199</v>
      </c>
      <c r="AU259" s="6" t="s">
        <v>21</v>
      </c>
    </row>
    <row r="260" spans="1:65" ht="22.5" customHeight="1">
      <c r="A260" s="23"/>
      <c r="B260" s="24"/>
      <c r="C260" s="182" t="s">
        <v>428</v>
      </c>
      <c r="D260" s="182" t="s">
        <v>193</v>
      </c>
      <c r="E260" s="183" t="s">
        <v>781</v>
      </c>
      <c r="F260" s="184" t="s">
        <v>782</v>
      </c>
      <c r="G260" s="185" t="s">
        <v>749</v>
      </c>
      <c r="H260" s="186">
        <v>51</v>
      </c>
      <c r="I260" s="187"/>
      <c r="J260" s="187">
        <f>ROUND(I260*H260,2)</f>
        <v>0</v>
      </c>
      <c r="K260" s="184" t="s">
        <v>197</v>
      </c>
      <c r="L260" s="50"/>
      <c r="M260" s="188"/>
      <c r="N260" s="189" t="s">
        <v>50</v>
      </c>
      <c r="O260" s="190">
        <v>0</v>
      </c>
      <c r="P260" s="190">
        <f>O260*H260</f>
        <v>0</v>
      </c>
      <c r="Q260" s="190">
        <v>0.4208</v>
      </c>
      <c r="R260" s="190">
        <f>Q260*H260</f>
        <v>21.4608</v>
      </c>
      <c r="S260" s="190">
        <v>0</v>
      </c>
      <c r="T260" s="191">
        <f>S260*H260</f>
        <v>0</v>
      </c>
      <c r="AR260" s="6" t="s">
        <v>191</v>
      </c>
      <c r="AT260" s="6" t="s">
        <v>193</v>
      </c>
      <c r="AU260" s="6" t="s">
        <v>21</v>
      </c>
      <c r="AY260" s="6" t="s">
        <v>192</v>
      </c>
      <c r="BE260" s="192">
        <f>IF(N260="základní",J260,0)</f>
        <v>0</v>
      </c>
      <c r="BF260" s="192">
        <f>IF(N260="snížená",J260,0)</f>
        <v>0</v>
      </c>
      <c r="BG260" s="192">
        <f>IF(N260="zákl. přenesená",J260,0)</f>
        <v>0</v>
      </c>
      <c r="BH260" s="192">
        <f>IF(N260="sníž. přenesená",J260,0)</f>
        <v>0</v>
      </c>
      <c r="BI260" s="192">
        <f>IF(N260="nulová",J260,0)</f>
        <v>0</v>
      </c>
      <c r="BJ260" s="6" t="s">
        <v>21</v>
      </c>
      <c r="BK260" s="192">
        <f>ROUND(I260*H260,2)</f>
        <v>0</v>
      </c>
      <c r="BL260" s="6" t="s">
        <v>191</v>
      </c>
      <c r="BM260" s="6" t="s">
        <v>1379</v>
      </c>
    </row>
    <row r="261" spans="1:47" ht="12.75">
      <c r="A261" s="23"/>
      <c r="B261" s="24"/>
      <c r="C261" s="52"/>
      <c r="D261" s="196" t="s">
        <v>199</v>
      </c>
      <c r="E261" s="52"/>
      <c r="F261" s="197" t="s">
        <v>782</v>
      </c>
      <c r="G261" s="52"/>
      <c r="H261" s="52"/>
      <c r="I261" s="52"/>
      <c r="J261" s="52"/>
      <c r="K261" s="52"/>
      <c r="L261" s="50"/>
      <c r="M261" s="195"/>
      <c r="N261" s="25"/>
      <c r="O261" s="25"/>
      <c r="P261" s="25"/>
      <c r="Q261" s="25"/>
      <c r="R261" s="25"/>
      <c r="S261" s="25"/>
      <c r="T261" s="72"/>
      <c r="AT261" s="6" t="s">
        <v>199</v>
      </c>
      <c r="AU261" s="6" t="s">
        <v>21</v>
      </c>
    </row>
    <row r="262" spans="2:51" s="198" customFormat="1" ht="12.75">
      <c r="B262" s="199"/>
      <c r="C262" s="200"/>
      <c r="D262" s="196" t="s">
        <v>210</v>
      </c>
      <c r="E262" s="201"/>
      <c r="F262" s="202" t="s">
        <v>1276</v>
      </c>
      <c r="G262" s="200"/>
      <c r="H262" s="201"/>
      <c r="I262" s="200"/>
      <c r="J262" s="200"/>
      <c r="K262" s="200"/>
      <c r="L262" s="203"/>
      <c r="M262" s="204"/>
      <c r="N262" s="205"/>
      <c r="O262" s="205"/>
      <c r="P262" s="205"/>
      <c r="Q262" s="205"/>
      <c r="R262" s="205"/>
      <c r="S262" s="205"/>
      <c r="T262" s="206"/>
      <c r="AT262" s="207" t="s">
        <v>210</v>
      </c>
      <c r="AU262" s="207" t="s">
        <v>21</v>
      </c>
      <c r="AV262" s="198" t="s">
        <v>21</v>
      </c>
      <c r="AW262" s="198" t="s">
        <v>43</v>
      </c>
      <c r="AX262" s="198" t="s">
        <v>79</v>
      </c>
      <c r="AY262" s="207" t="s">
        <v>192</v>
      </c>
    </row>
    <row r="263" spans="2:51" s="208" customFormat="1" ht="12.75">
      <c r="B263" s="209"/>
      <c r="C263" s="210"/>
      <c r="D263" s="193" t="s">
        <v>210</v>
      </c>
      <c r="E263" s="211"/>
      <c r="F263" s="212" t="s">
        <v>875</v>
      </c>
      <c r="G263" s="210"/>
      <c r="H263" s="213">
        <v>51</v>
      </c>
      <c r="I263" s="210"/>
      <c r="J263" s="210"/>
      <c r="K263" s="210"/>
      <c r="L263" s="214"/>
      <c r="M263" s="215"/>
      <c r="N263" s="216"/>
      <c r="O263" s="216"/>
      <c r="P263" s="216"/>
      <c r="Q263" s="216"/>
      <c r="R263" s="216"/>
      <c r="S263" s="216"/>
      <c r="T263" s="217"/>
      <c r="AT263" s="218" t="s">
        <v>210</v>
      </c>
      <c r="AU263" s="218" t="s">
        <v>21</v>
      </c>
      <c r="AV263" s="208" t="s">
        <v>88</v>
      </c>
      <c r="AW263" s="208" t="s">
        <v>43</v>
      </c>
      <c r="AX263" s="208" t="s">
        <v>21</v>
      </c>
      <c r="AY263" s="218" t="s">
        <v>192</v>
      </c>
    </row>
    <row r="264" spans="2:65" s="23" customFormat="1" ht="22.5" customHeight="1">
      <c r="B264" s="24"/>
      <c r="C264" s="182" t="s">
        <v>433</v>
      </c>
      <c r="D264" s="182" t="s">
        <v>193</v>
      </c>
      <c r="E264" s="183" t="s">
        <v>785</v>
      </c>
      <c r="F264" s="184" t="s">
        <v>786</v>
      </c>
      <c r="G264" s="185" t="s">
        <v>284</v>
      </c>
      <c r="H264" s="186">
        <v>13</v>
      </c>
      <c r="I264" s="187"/>
      <c r="J264" s="187">
        <f>ROUND(I264*H264,2)</f>
        <v>0</v>
      </c>
      <c r="K264" s="184" t="s">
        <v>197</v>
      </c>
      <c r="L264" s="50"/>
      <c r="M264" s="188"/>
      <c r="N264" s="189" t="s">
        <v>50</v>
      </c>
      <c r="O264" s="190">
        <v>0.2</v>
      </c>
      <c r="P264" s="190">
        <f>O264*H264</f>
        <v>2.6</v>
      </c>
      <c r="Q264" s="190">
        <v>0.0007</v>
      </c>
      <c r="R264" s="190">
        <f>Q264*H264</f>
        <v>0.0091</v>
      </c>
      <c r="S264" s="190">
        <v>0</v>
      </c>
      <c r="T264" s="191">
        <f>S264*H264</f>
        <v>0</v>
      </c>
      <c r="AR264" s="6" t="s">
        <v>787</v>
      </c>
      <c r="AT264" s="6" t="s">
        <v>193</v>
      </c>
      <c r="AU264" s="6" t="s">
        <v>21</v>
      </c>
      <c r="AY264" s="6" t="s">
        <v>192</v>
      </c>
      <c r="BE264" s="192">
        <f>IF(N264="základní",J264,0)</f>
        <v>0</v>
      </c>
      <c r="BF264" s="192">
        <f>IF(N264="snížená",J264,0)</f>
        <v>0</v>
      </c>
      <c r="BG264" s="192">
        <f>IF(N264="zákl. přenesená",J264,0)</f>
        <v>0</v>
      </c>
      <c r="BH264" s="192">
        <f>IF(N264="sníž. přenesená",J264,0)</f>
        <v>0</v>
      </c>
      <c r="BI264" s="192">
        <f>IF(N264="nulová",J264,0)</f>
        <v>0</v>
      </c>
      <c r="BJ264" s="6" t="s">
        <v>21</v>
      </c>
      <c r="BK264" s="192">
        <f>ROUND(I264*H264,2)</f>
        <v>0</v>
      </c>
      <c r="BL264" s="6" t="s">
        <v>787</v>
      </c>
      <c r="BM264" s="6" t="s">
        <v>1380</v>
      </c>
    </row>
    <row r="265" spans="1:47" ht="12.75">
      <c r="A265" s="23"/>
      <c r="B265" s="24"/>
      <c r="C265" s="52"/>
      <c r="D265" s="196" t="s">
        <v>199</v>
      </c>
      <c r="E265" s="52"/>
      <c r="F265" s="197" t="s">
        <v>789</v>
      </c>
      <c r="G265" s="52"/>
      <c r="H265" s="52"/>
      <c r="I265" s="52"/>
      <c r="J265" s="52"/>
      <c r="K265" s="52"/>
      <c r="L265" s="50"/>
      <c r="M265" s="195"/>
      <c r="N265" s="25"/>
      <c r="O265" s="25"/>
      <c r="P265" s="25"/>
      <c r="Q265" s="25"/>
      <c r="R265" s="25"/>
      <c r="S265" s="25"/>
      <c r="T265" s="72"/>
      <c r="AT265" s="6" t="s">
        <v>199</v>
      </c>
      <c r="AU265" s="6" t="s">
        <v>21</v>
      </c>
    </row>
    <row r="266" spans="2:51" s="198" customFormat="1" ht="12.75">
      <c r="B266" s="199"/>
      <c r="C266" s="200"/>
      <c r="D266" s="196" t="s">
        <v>210</v>
      </c>
      <c r="E266" s="201"/>
      <c r="F266" s="202" t="s">
        <v>1276</v>
      </c>
      <c r="G266" s="200"/>
      <c r="H266" s="201"/>
      <c r="I266" s="200"/>
      <c r="J266" s="200"/>
      <c r="K266" s="200"/>
      <c r="L266" s="203"/>
      <c r="M266" s="204"/>
      <c r="N266" s="205"/>
      <c r="O266" s="205"/>
      <c r="P266" s="205"/>
      <c r="Q266" s="205"/>
      <c r="R266" s="205"/>
      <c r="S266" s="205"/>
      <c r="T266" s="206"/>
      <c r="AT266" s="207" t="s">
        <v>210</v>
      </c>
      <c r="AU266" s="207" t="s">
        <v>21</v>
      </c>
      <c r="AV266" s="198" t="s">
        <v>21</v>
      </c>
      <c r="AW266" s="198" t="s">
        <v>43</v>
      </c>
      <c r="AX266" s="198" t="s">
        <v>79</v>
      </c>
      <c r="AY266" s="207" t="s">
        <v>192</v>
      </c>
    </row>
    <row r="267" spans="2:51" s="208" customFormat="1" ht="12.75">
      <c r="B267" s="209"/>
      <c r="C267" s="210"/>
      <c r="D267" s="193" t="s">
        <v>210</v>
      </c>
      <c r="E267" s="211"/>
      <c r="F267" s="212" t="s">
        <v>349</v>
      </c>
      <c r="G267" s="210"/>
      <c r="H267" s="213">
        <v>13</v>
      </c>
      <c r="I267" s="210"/>
      <c r="J267" s="210"/>
      <c r="K267" s="210"/>
      <c r="L267" s="214"/>
      <c r="M267" s="215"/>
      <c r="N267" s="216"/>
      <c r="O267" s="216"/>
      <c r="P267" s="216"/>
      <c r="Q267" s="216"/>
      <c r="R267" s="216"/>
      <c r="S267" s="216"/>
      <c r="T267" s="217"/>
      <c r="AT267" s="218" t="s">
        <v>210</v>
      </c>
      <c r="AU267" s="218" t="s">
        <v>21</v>
      </c>
      <c r="AV267" s="208" t="s">
        <v>88</v>
      </c>
      <c r="AW267" s="208" t="s">
        <v>43</v>
      </c>
      <c r="AX267" s="208" t="s">
        <v>21</v>
      </c>
      <c r="AY267" s="218" t="s">
        <v>192</v>
      </c>
    </row>
    <row r="268" spans="2:65" s="23" customFormat="1" ht="22.5" customHeight="1">
      <c r="B268" s="24"/>
      <c r="C268" s="254" t="s">
        <v>438</v>
      </c>
      <c r="D268" s="254" t="s">
        <v>467</v>
      </c>
      <c r="E268" s="255" t="s">
        <v>791</v>
      </c>
      <c r="F268" s="256" t="s">
        <v>792</v>
      </c>
      <c r="G268" s="257" t="s">
        <v>284</v>
      </c>
      <c r="H268" s="258">
        <v>13</v>
      </c>
      <c r="I268" s="259"/>
      <c r="J268" s="259">
        <f>ROUND(I268*H268,2)</f>
        <v>0</v>
      </c>
      <c r="K268" s="256" t="s">
        <v>197</v>
      </c>
      <c r="L268" s="260"/>
      <c r="M268" s="261"/>
      <c r="N268" s="262" t="s">
        <v>50</v>
      </c>
      <c r="O268" s="190">
        <v>0</v>
      </c>
      <c r="P268" s="190">
        <f>O268*H268</f>
        <v>0</v>
      </c>
      <c r="Q268" s="190">
        <v>0.004</v>
      </c>
      <c r="R268" s="190">
        <f>Q268*H268</f>
        <v>0.052000000000000005</v>
      </c>
      <c r="S268" s="190">
        <v>0</v>
      </c>
      <c r="T268" s="191">
        <f>S268*H268</f>
        <v>0</v>
      </c>
      <c r="AR268" s="6" t="s">
        <v>787</v>
      </c>
      <c r="AT268" s="6" t="s">
        <v>467</v>
      </c>
      <c r="AU268" s="6" t="s">
        <v>21</v>
      </c>
      <c r="AY268" s="6" t="s">
        <v>192</v>
      </c>
      <c r="BE268" s="192">
        <f>IF(N268="základní",J268,0)</f>
        <v>0</v>
      </c>
      <c r="BF268" s="192">
        <f>IF(N268="snížená",J268,0)</f>
        <v>0</v>
      </c>
      <c r="BG268" s="192">
        <f>IF(N268="zákl. přenesená",J268,0)</f>
        <v>0</v>
      </c>
      <c r="BH268" s="192">
        <f>IF(N268="sníž. přenesená",J268,0)</f>
        <v>0</v>
      </c>
      <c r="BI268" s="192">
        <f>IF(N268="nulová",J268,0)</f>
        <v>0</v>
      </c>
      <c r="BJ268" s="6" t="s">
        <v>21</v>
      </c>
      <c r="BK268" s="192">
        <f>ROUND(I268*H268,2)</f>
        <v>0</v>
      </c>
      <c r="BL268" s="6" t="s">
        <v>787</v>
      </c>
      <c r="BM268" s="6" t="s">
        <v>1381</v>
      </c>
    </row>
    <row r="269" spans="1:47" ht="12.75">
      <c r="A269" s="23"/>
      <c r="B269" s="24"/>
      <c r="C269" s="52"/>
      <c r="D269" s="196" t="s">
        <v>199</v>
      </c>
      <c r="E269" s="52"/>
      <c r="F269" s="197" t="s">
        <v>792</v>
      </c>
      <c r="G269" s="52"/>
      <c r="H269" s="52"/>
      <c r="I269" s="52"/>
      <c r="J269" s="52"/>
      <c r="K269" s="52"/>
      <c r="L269" s="50"/>
      <c r="M269" s="195"/>
      <c r="N269" s="25"/>
      <c r="O269" s="25"/>
      <c r="P269" s="25"/>
      <c r="Q269" s="25"/>
      <c r="R269" s="25"/>
      <c r="S269" s="25"/>
      <c r="T269" s="72"/>
      <c r="AT269" s="6" t="s">
        <v>199</v>
      </c>
      <c r="AU269" s="6" t="s">
        <v>21</v>
      </c>
    </row>
    <row r="270" spans="2:51" s="198" customFormat="1" ht="12.75">
      <c r="B270" s="199"/>
      <c r="C270" s="200"/>
      <c r="D270" s="196" t="s">
        <v>210</v>
      </c>
      <c r="E270" s="201"/>
      <c r="F270" s="202" t="s">
        <v>1276</v>
      </c>
      <c r="G270" s="200"/>
      <c r="H270" s="201"/>
      <c r="I270" s="200"/>
      <c r="J270" s="200"/>
      <c r="K270" s="200"/>
      <c r="L270" s="203"/>
      <c r="M270" s="204"/>
      <c r="N270" s="205"/>
      <c r="O270" s="205"/>
      <c r="P270" s="205"/>
      <c r="Q270" s="205"/>
      <c r="R270" s="205"/>
      <c r="S270" s="205"/>
      <c r="T270" s="206"/>
      <c r="AT270" s="207" t="s">
        <v>210</v>
      </c>
      <c r="AU270" s="207" t="s">
        <v>21</v>
      </c>
      <c r="AV270" s="198" t="s">
        <v>21</v>
      </c>
      <c r="AW270" s="198" t="s">
        <v>43</v>
      </c>
      <c r="AX270" s="198" t="s">
        <v>79</v>
      </c>
      <c r="AY270" s="207" t="s">
        <v>192</v>
      </c>
    </row>
    <row r="271" spans="2:51" s="208" customFormat="1" ht="12.75">
      <c r="B271" s="209"/>
      <c r="C271" s="210"/>
      <c r="D271" s="193" t="s">
        <v>210</v>
      </c>
      <c r="E271" s="211"/>
      <c r="F271" s="212" t="s">
        <v>349</v>
      </c>
      <c r="G271" s="210"/>
      <c r="H271" s="213">
        <v>13</v>
      </c>
      <c r="I271" s="210"/>
      <c r="J271" s="210"/>
      <c r="K271" s="210"/>
      <c r="L271" s="214"/>
      <c r="M271" s="215"/>
      <c r="N271" s="216"/>
      <c r="O271" s="216"/>
      <c r="P271" s="216"/>
      <c r="Q271" s="216"/>
      <c r="R271" s="216"/>
      <c r="S271" s="216"/>
      <c r="T271" s="217"/>
      <c r="AT271" s="218" t="s">
        <v>210</v>
      </c>
      <c r="AU271" s="218" t="s">
        <v>21</v>
      </c>
      <c r="AV271" s="208" t="s">
        <v>88</v>
      </c>
      <c r="AW271" s="208" t="s">
        <v>43</v>
      </c>
      <c r="AX271" s="208" t="s">
        <v>21</v>
      </c>
      <c r="AY271" s="218" t="s">
        <v>192</v>
      </c>
    </row>
    <row r="272" spans="2:65" s="23" customFormat="1" ht="22.5" customHeight="1">
      <c r="B272" s="24"/>
      <c r="C272" s="254" t="s">
        <v>443</v>
      </c>
      <c r="D272" s="254" t="s">
        <v>467</v>
      </c>
      <c r="E272" s="255" t="s">
        <v>1382</v>
      </c>
      <c r="F272" s="256" t="s">
        <v>1383</v>
      </c>
      <c r="G272" s="257" t="s">
        <v>284</v>
      </c>
      <c r="H272" s="258">
        <v>13</v>
      </c>
      <c r="I272" s="259"/>
      <c r="J272" s="259">
        <f>ROUND(I272*H272,2)</f>
        <v>0</v>
      </c>
      <c r="K272" s="256" t="s">
        <v>197</v>
      </c>
      <c r="L272" s="260"/>
      <c r="M272" s="261"/>
      <c r="N272" s="262" t="s">
        <v>50</v>
      </c>
      <c r="O272" s="190">
        <v>0</v>
      </c>
      <c r="P272" s="190">
        <f>O272*H272</f>
        <v>0</v>
      </c>
      <c r="Q272" s="190">
        <v>0.004</v>
      </c>
      <c r="R272" s="190">
        <f>Q272*H272</f>
        <v>0.052000000000000005</v>
      </c>
      <c r="S272" s="190">
        <v>0</v>
      </c>
      <c r="T272" s="191">
        <f>S272*H272</f>
        <v>0</v>
      </c>
      <c r="AR272" s="6" t="s">
        <v>787</v>
      </c>
      <c r="AT272" s="6" t="s">
        <v>467</v>
      </c>
      <c r="AU272" s="6" t="s">
        <v>21</v>
      </c>
      <c r="AY272" s="6" t="s">
        <v>192</v>
      </c>
      <c r="BE272" s="192">
        <f>IF(N272="základní",J272,0)</f>
        <v>0</v>
      </c>
      <c r="BF272" s="192">
        <f>IF(N272="snížená",J272,0)</f>
        <v>0</v>
      </c>
      <c r="BG272" s="192">
        <f>IF(N272="zákl. přenesená",J272,0)</f>
        <v>0</v>
      </c>
      <c r="BH272" s="192">
        <f>IF(N272="sníž. přenesená",J272,0)</f>
        <v>0</v>
      </c>
      <c r="BI272" s="192">
        <f>IF(N272="nulová",J272,0)</f>
        <v>0</v>
      </c>
      <c r="BJ272" s="6" t="s">
        <v>21</v>
      </c>
      <c r="BK272" s="192">
        <f>ROUND(I272*H272,2)</f>
        <v>0</v>
      </c>
      <c r="BL272" s="6" t="s">
        <v>787</v>
      </c>
      <c r="BM272" s="6" t="s">
        <v>1384</v>
      </c>
    </row>
    <row r="273" spans="1:47" ht="12.75">
      <c r="A273" s="23"/>
      <c r="B273" s="24"/>
      <c r="C273" s="52"/>
      <c r="D273" s="196" t="s">
        <v>199</v>
      </c>
      <c r="E273" s="52"/>
      <c r="F273" s="197" t="s">
        <v>1385</v>
      </c>
      <c r="G273" s="52"/>
      <c r="H273" s="52"/>
      <c r="I273" s="52"/>
      <c r="J273" s="52"/>
      <c r="K273" s="52"/>
      <c r="L273" s="50"/>
      <c r="M273" s="195"/>
      <c r="N273" s="25"/>
      <c r="O273" s="25"/>
      <c r="P273" s="25"/>
      <c r="Q273" s="25"/>
      <c r="R273" s="25"/>
      <c r="S273" s="25"/>
      <c r="T273" s="72"/>
      <c r="AT273" s="6" t="s">
        <v>199</v>
      </c>
      <c r="AU273" s="6" t="s">
        <v>21</v>
      </c>
    </row>
    <row r="274" spans="2:51" s="198" customFormat="1" ht="12.75">
      <c r="B274" s="199"/>
      <c r="C274" s="200"/>
      <c r="D274" s="196" t="s">
        <v>210</v>
      </c>
      <c r="E274" s="201"/>
      <c r="F274" s="202" t="s">
        <v>1276</v>
      </c>
      <c r="G274" s="200"/>
      <c r="H274" s="201"/>
      <c r="I274" s="200"/>
      <c r="J274" s="200"/>
      <c r="K274" s="200"/>
      <c r="L274" s="203"/>
      <c r="M274" s="204"/>
      <c r="N274" s="205"/>
      <c r="O274" s="205"/>
      <c r="P274" s="205"/>
      <c r="Q274" s="205"/>
      <c r="R274" s="205"/>
      <c r="S274" s="205"/>
      <c r="T274" s="206"/>
      <c r="AT274" s="207" t="s">
        <v>210</v>
      </c>
      <c r="AU274" s="207" t="s">
        <v>21</v>
      </c>
      <c r="AV274" s="198" t="s">
        <v>21</v>
      </c>
      <c r="AW274" s="198" t="s">
        <v>43</v>
      </c>
      <c r="AX274" s="198" t="s">
        <v>79</v>
      </c>
      <c r="AY274" s="207" t="s">
        <v>192</v>
      </c>
    </row>
    <row r="275" spans="2:51" s="208" customFormat="1" ht="12.75">
      <c r="B275" s="209"/>
      <c r="C275" s="210"/>
      <c r="D275" s="193" t="s">
        <v>210</v>
      </c>
      <c r="E275" s="211"/>
      <c r="F275" s="212" t="s">
        <v>349</v>
      </c>
      <c r="G275" s="210"/>
      <c r="H275" s="213">
        <v>13</v>
      </c>
      <c r="I275" s="210"/>
      <c r="J275" s="210"/>
      <c r="K275" s="210"/>
      <c r="L275" s="214"/>
      <c r="M275" s="215"/>
      <c r="N275" s="216"/>
      <c r="O275" s="216"/>
      <c r="P275" s="216"/>
      <c r="Q275" s="216"/>
      <c r="R275" s="216"/>
      <c r="S275" s="216"/>
      <c r="T275" s="217"/>
      <c r="AT275" s="218" t="s">
        <v>210</v>
      </c>
      <c r="AU275" s="218" t="s">
        <v>21</v>
      </c>
      <c r="AV275" s="208" t="s">
        <v>88</v>
      </c>
      <c r="AW275" s="208" t="s">
        <v>43</v>
      </c>
      <c r="AX275" s="208" t="s">
        <v>21</v>
      </c>
      <c r="AY275" s="218" t="s">
        <v>192</v>
      </c>
    </row>
    <row r="276" spans="2:65" s="23" customFormat="1" ht="22.5" customHeight="1">
      <c r="B276" s="24"/>
      <c r="C276" s="182" t="s">
        <v>448</v>
      </c>
      <c r="D276" s="182" t="s">
        <v>193</v>
      </c>
      <c r="E276" s="183" t="s">
        <v>794</v>
      </c>
      <c r="F276" s="184" t="s">
        <v>795</v>
      </c>
      <c r="G276" s="185" t="s">
        <v>284</v>
      </c>
      <c r="H276" s="186">
        <v>13</v>
      </c>
      <c r="I276" s="187"/>
      <c r="J276" s="187">
        <f>ROUND(I276*H276,2)</f>
        <v>0</v>
      </c>
      <c r="K276" s="184" t="s">
        <v>197</v>
      </c>
      <c r="L276" s="50"/>
      <c r="M276" s="188"/>
      <c r="N276" s="189" t="s">
        <v>50</v>
      </c>
      <c r="O276" s="190">
        <v>0.41600000000000004</v>
      </c>
      <c r="P276" s="190">
        <f>O276*H276</f>
        <v>5.408</v>
      </c>
      <c r="Q276" s="190">
        <v>0.10941000000000001</v>
      </c>
      <c r="R276" s="190">
        <f>Q276*H276</f>
        <v>1.42233</v>
      </c>
      <c r="S276" s="190">
        <v>0</v>
      </c>
      <c r="T276" s="191">
        <f>S276*H276</f>
        <v>0</v>
      </c>
      <c r="AR276" s="6" t="s">
        <v>787</v>
      </c>
      <c r="AT276" s="6" t="s">
        <v>193</v>
      </c>
      <c r="AU276" s="6" t="s">
        <v>21</v>
      </c>
      <c r="AY276" s="6" t="s">
        <v>192</v>
      </c>
      <c r="BE276" s="192">
        <f>IF(N276="základní",J276,0)</f>
        <v>0</v>
      </c>
      <c r="BF276" s="192">
        <f>IF(N276="snížená",J276,0)</f>
        <v>0</v>
      </c>
      <c r="BG276" s="192">
        <f>IF(N276="zákl. přenesená",J276,0)</f>
        <v>0</v>
      </c>
      <c r="BH276" s="192">
        <f>IF(N276="sníž. přenesená",J276,0)</f>
        <v>0</v>
      </c>
      <c r="BI276" s="192">
        <f>IF(N276="nulová",J276,0)</f>
        <v>0</v>
      </c>
      <c r="BJ276" s="6" t="s">
        <v>21</v>
      </c>
      <c r="BK276" s="192">
        <f>ROUND(I276*H276,2)</f>
        <v>0</v>
      </c>
      <c r="BL276" s="6" t="s">
        <v>787</v>
      </c>
      <c r="BM276" s="6" t="s">
        <v>1386</v>
      </c>
    </row>
    <row r="277" spans="1:47" ht="12.75">
      <c r="A277" s="23"/>
      <c r="B277" s="24"/>
      <c r="C277" s="52"/>
      <c r="D277" s="196" t="s">
        <v>199</v>
      </c>
      <c r="E277" s="52"/>
      <c r="F277" s="197" t="s">
        <v>797</v>
      </c>
      <c r="G277" s="52"/>
      <c r="H277" s="52"/>
      <c r="I277" s="52"/>
      <c r="J277" s="52"/>
      <c r="K277" s="52"/>
      <c r="L277" s="50"/>
      <c r="M277" s="195"/>
      <c r="N277" s="25"/>
      <c r="O277" s="25"/>
      <c r="P277" s="25"/>
      <c r="Q277" s="25"/>
      <c r="R277" s="25"/>
      <c r="S277" s="25"/>
      <c r="T277" s="72"/>
      <c r="AT277" s="6" t="s">
        <v>199</v>
      </c>
      <c r="AU277" s="6" t="s">
        <v>21</v>
      </c>
    </row>
    <row r="278" spans="2:51" s="198" customFormat="1" ht="12.75">
      <c r="B278" s="199"/>
      <c r="C278" s="200"/>
      <c r="D278" s="196" t="s">
        <v>210</v>
      </c>
      <c r="E278" s="201"/>
      <c r="F278" s="202" t="s">
        <v>1276</v>
      </c>
      <c r="G278" s="200"/>
      <c r="H278" s="201"/>
      <c r="I278" s="200"/>
      <c r="J278" s="200"/>
      <c r="K278" s="200"/>
      <c r="L278" s="203"/>
      <c r="M278" s="204"/>
      <c r="N278" s="205"/>
      <c r="O278" s="205"/>
      <c r="P278" s="205"/>
      <c r="Q278" s="205"/>
      <c r="R278" s="205"/>
      <c r="S278" s="205"/>
      <c r="T278" s="206"/>
      <c r="AT278" s="207" t="s">
        <v>210</v>
      </c>
      <c r="AU278" s="207" t="s">
        <v>21</v>
      </c>
      <c r="AV278" s="198" t="s">
        <v>21</v>
      </c>
      <c r="AW278" s="198" t="s">
        <v>43</v>
      </c>
      <c r="AX278" s="198" t="s">
        <v>79</v>
      </c>
      <c r="AY278" s="207" t="s">
        <v>192</v>
      </c>
    </row>
    <row r="279" spans="2:51" s="208" customFormat="1" ht="12.75">
      <c r="B279" s="209"/>
      <c r="C279" s="210"/>
      <c r="D279" s="193" t="s">
        <v>210</v>
      </c>
      <c r="E279" s="211"/>
      <c r="F279" s="212" t="s">
        <v>349</v>
      </c>
      <c r="G279" s="210"/>
      <c r="H279" s="213">
        <v>13</v>
      </c>
      <c r="I279" s="210"/>
      <c r="J279" s="210"/>
      <c r="K279" s="210"/>
      <c r="L279" s="214"/>
      <c r="M279" s="215"/>
      <c r="N279" s="216"/>
      <c r="O279" s="216"/>
      <c r="P279" s="216"/>
      <c r="Q279" s="216"/>
      <c r="R279" s="216"/>
      <c r="S279" s="216"/>
      <c r="T279" s="217"/>
      <c r="AT279" s="218" t="s">
        <v>210</v>
      </c>
      <c r="AU279" s="218" t="s">
        <v>21</v>
      </c>
      <c r="AV279" s="208" t="s">
        <v>88</v>
      </c>
      <c r="AW279" s="208" t="s">
        <v>43</v>
      </c>
      <c r="AX279" s="208" t="s">
        <v>21</v>
      </c>
      <c r="AY279" s="218" t="s">
        <v>192</v>
      </c>
    </row>
    <row r="280" spans="2:65" s="23" customFormat="1" ht="22.5" customHeight="1">
      <c r="B280" s="24"/>
      <c r="C280" s="254" t="s">
        <v>453</v>
      </c>
      <c r="D280" s="254" t="s">
        <v>467</v>
      </c>
      <c r="E280" s="255" t="s">
        <v>798</v>
      </c>
      <c r="F280" s="256" t="s">
        <v>799</v>
      </c>
      <c r="G280" s="257" t="s">
        <v>284</v>
      </c>
      <c r="H280" s="258">
        <v>13</v>
      </c>
      <c r="I280" s="259"/>
      <c r="J280" s="259">
        <f>ROUND(I280*H280,2)</f>
        <v>0</v>
      </c>
      <c r="K280" s="256" t="s">
        <v>197</v>
      </c>
      <c r="L280" s="260"/>
      <c r="M280" s="261"/>
      <c r="N280" s="262" t="s">
        <v>50</v>
      </c>
      <c r="O280" s="190">
        <v>0</v>
      </c>
      <c r="P280" s="190">
        <f>O280*H280</f>
        <v>0</v>
      </c>
      <c r="Q280" s="190">
        <v>0.00035000000000000005</v>
      </c>
      <c r="R280" s="190">
        <f>Q280*H280</f>
        <v>0.00455</v>
      </c>
      <c r="S280" s="190">
        <v>0</v>
      </c>
      <c r="T280" s="191">
        <f>S280*H280</f>
        <v>0</v>
      </c>
      <c r="AR280" s="6" t="s">
        <v>787</v>
      </c>
      <c r="AT280" s="6" t="s">
        <v>467</v>
      </c>
      <c r="AU280" s="6" t="s">
        <v>21</v>
      </c>
      <c r="AY280" s="6" t="s">
        <v>192</v>
      </c>
      <c r="BE280" s="192">
        <f>IF(N280="základní",J280,0)</f>
        <v>0</v>
      </c>
      <c r="BF280" s="192">
        <f>IF(N280="snížená",J280,0)</f>
        <v>0</v>
      </c>
      <c r="BG280" s="192">
        <f>IF(N280="zákl. přenesená",J280,0)</f>
        <v>0</v>
      </c>
      <c r="BH280" s="192">
        <f>IF(N280="sníž. přenesená",J280,0)</f>
        <v>0</v>
      </c>
      <c r="BI280" s="192">
        <f>IF(N280="nulová",J280,0)</f>
        <v>0</v>
      </c>
      <c r="BJ280" s="6" t="s">
        <v>21</v>
      </c>
      <c r="BK280" s="192">
        <f>ROUND(I280*H280,2)</f>
        <v>0</v>
      </c>
      <c r="BL280" s="6" t="s">
        <v>787</v>
      </c>
      <c r="BM280" s="6" t="s">
        <v>1387</v>
      </c>
    </row>
    <row r="281" spans="1:47" ht="12.75">
      <c r="A281" s="23"/>
      <c r="B281" s="24"/>
      <c r="C281" s="52"/>
      <c r="D281" s="193" t="s">
        <v>199</v>
      </c>
      <c r="E281" s="52"/>
      <c r="F281" s="194" t="s">
        <v>801</v>
      </c>
      <c r="G281" s="52"/>
      <c r="H281" s="52"/>
      <c r="I281" s="52"/>
      <c r="J281" s="52"/>
      <c r="K281" s="52"/>
      <c r="L281" s="50"/>
      <c r="M281" s="195"/>
      <c r="N281" s="25"/>
      <c r="O281" s="25"/>
      <c r="P281" s="25"/>
      <c r="Q281" s="25"/>
      <c r="R281" s="25"/>
      <c r="S281" s="25"/>
      <c r="T281" s="72"/>
      <c r="AT281" s="6" t="s">
        <v>199</v>
      </c>
      <c r="AU281" s="6" t="s">
        <v>21</v>
      </c>
    </row>
    <row r="282" spans="1:65" ht="22.5" customHeight="1">
      <c r="A282" s="23"/>
      <c r="B282" s="24"/>
      <c r="C282" s="254" t="s">
        <v>459</v>
      </c>
      <c r="D282" s="254" t="s">
        <v>467</v>
      </c>
      <c r="E282" s="255" t="s">
        <v>802</v>
      </c>
      <c r="F282" s="256" t="s">
        <v>803</v>
      </c>
      <c r="G282" s="257" t="s">
        <v>284</v>
      </c>
      <c r="H282" s="258">
        <v>13</v>
      </c>
      <c r="I282" s="259"/>
      <c r="J282" s="259">
        <f>ROUND(I282*H282,2)</f>
        <v>0</v>
      </c>
      <c r="K282" s="256" t="s">
        <v>197</v>
      </c>
      <c r="L282" s="260"/>
      <c r="M282" s="261"/>
      <c r="N282" s="262" t="s">
        <v>50</v>
      </c>
      <c r="O282" s="190">
        <v>0</v>
      </c>
      <c r="P282" s="190">
        <f>O282*H282</f>
        <v>0</v>
      </c>
      <c r="Q282" s="190">
        <v>0.0061</v>
      </c>
      <c r="R282" s="190">
        <f>Q282*H282</f>
        <v>0.07930000000000001</v>
      </c>
      <c r="S282" s="190">
        <v>0</v>
      </c>
      <c r="T282" s="191">
        <f>S282*H282</f>
        <v>0</v>
      </c>
      <c r="AR282" s="6" t="s">
        <v>787</v>
      </c>
      <c r="AT282" s="6" t="s">
        <v>467</v>
      </c>
      <c r="AU282" s="6" t="s">
        <v>21</v>
      </c>
      <c r="AY282" s="6" t="s">
        <v>192</v>
      </c>
      <c r="BE282" s="192">
        <f>IF(N282="základní",J282,0)</f>
        <v>0</v>
      </c>
      <c r="BF282" s="192">
        <f>IF(N282="snížená",J282,0)</f>
        <v>0</v>
      </c>
      <c r="BG282" s="192">
        <f>IF(N282="zákl. přenesená",J282,0)</f>
        <v>0</v>
      </c>
      <c r="BH282" s="192">
        <f>IF(N282="sníž. přenesená",J282,0)</f>
        <v>0</v>
      </c>
      <c r="BI282" s="192">
        <f>IF(N282="nulová",J282,0)</f>
        <v>0</v>
      </c>
      <c r="BJ282" s="6" t="s">
        <v>21</v>
      </c>
      <c r="BK282" s="192">
        <f>ROUND(I282*H282,2)</f>
        <v>0</v>
      </c>
      <c r="BL282" s="6" t="s">
        <v>787</v>
      </c>
      <c r="BM282" s="6" t="s">
        <v>1388</v>
      </c>
    </row>
    <row r="283" spans="1:47" ht="12.75">
      <c r="A283" s="23"/>
      <c r="B283" s="24"/>
      <c r="C283" s="52"/>
      <c r="D283" s="193" t="s">
        <v>199</v>
      </c>
      <c r="E283" s="52"/>
      <c r="F283" s="194" t="s">
        <v>803</v>
      </c>
      <c r="G283" s="52"/>
      <c r="H283" s="52"/>
      <c r="I283" s="52"/>
      <c r="J283" s="52"/>
      <c r="K283" s="52"/>
      <c r="L283" s="50"/>
      <c r="M283" s="195"/>
      <c r="N283" s="25"/>
      <c r="O283" s="25"/>
      <c r="P283" s="25"/>
      <c r="Q283" s="25"/>
      <c r="R283" s="25"/>
      <c r="S283" s="25"/>
      <c r="T283" s="72"/>
      <c r="AT283" s="6" t="s">
        <v>199</v>
      </c>
      <c r="AU283" s="6" t="s">
        <v>21</v>
      </c>
    </row>
    <row r="284" spans="1:65" ht="31.5" customHeight="1">
      <c r="A284" s="23"/>
      <c r="B284" s="24"/>
      <c r="C284" s="182" t="s">
        <v>466</v>
      </c>
      <c r="D284" s="182" t="s">
        <v>193</v>
      </c>
      <c r="E284" s="183" t="s">
        <v>1389</v>
      </c>
      <c r="F284" s="184" t="s">
        <v>1390</v>
      </c>
      <c r="G284" s="185" t="s">
        <v>467</v>
      </c>
      <c r="H284" s="186">
        <v>1149.85</v>
      </c>
      <c r="I284" s="187"/>
      <c r="J284" s="187">
        <f>ROUND(I284*H284,2)</f>
        <v>0</v>
      </c>
      <c r="K284" s="184" t="s">
        <v>197</v>
      </c>
      <c r="L284" s="50"/>
      <c r="M284" s="188"/>
      <c r="N284" s="189" t="s">
        <v>50</v>
      </c>
      <c r="O284" s="190">
        <v>0</v>
      </c>
      <c r="P284" s="190">
        <f>O284*H284</f>
        <v>0</v>
      </c>
      <c r="Q284" s="190">
        <v>0.25866</v>
      </c>
      <c r="R284" s="190">
        <f>Q284*H284</f>
        <v>297.42020099999996</v>
      </c>
      <c r="S284" s="190">
        <v>0</v>
      </c>
      <c r="T284" s="191">
        <f>S284*H284</f>
        <v>0</v>
      </c>
      <c r="AR284" s="6" t="s">
        <v>191</v>
      </c>
      <c r="AT284" s="6" t="s">
        <v>193</v>
      </c>
      <c r="AU284" s="6" t="s">
        <v>21</v>
      </c>
      <c r="AY284" s="6" t="s">
        <v>192</v>
      </c>
      <c r="BE284" s="192">
        <f>IF(N284="základní",J284,0)</f>
        <v>0</v>
      </c>
      <c r="BF284" s="192">
        <f>IF(N284="snížená",J284,0)</f>
        <v>0</v>
      </c>
      <c r="BG284" s="192">
        <f>IF(N284="zákl. přenesená",J284,0)</f>
        <v>0</v>
      </c>
      <c r="BH284" s="192">
        <f>IF(N284="sníž. přenesená",J284,0)</f>
        <v>0</v>
      </c>
      <c r="BI284" s="192">
        <f>IF(N284="nulová",J284,0)</f>
        <v>0</v>
      </c>
      <c r="BJ284" s="6" t="s">
        <v>21</v>
      </c>
      <c r="BK284" s="192">
        <f>ROUND(I284*H284,2)</f>
        <v>0</v>
      </c>
      <c r="BL284" s="6" t="s">
        <v>191</v>
      </c>
      <c r="BM284" s="6" t="s">
        <v>1391</v>
      </c>
    </row>
    <row r="285" spans="1:47" ht="23.25">
      <c r="A285" s="23"/>
      <c r="B285" s="24"/>
      <c r="C285" s="52"/>
      <c r="D285" s="196" t="s">
        <v>199</v>
      </c>
      <c r="E285" s="52"/>
      <c r="F285" s="197" t="s">
        <v>1392</v>
      </c>
      <c r="G285" s="52"/>
      <c r="H285" s="52"/>
      <c r="I285" s="52"/>
      <c r="J285" s="52"/>
      <c r="K285" s="52"/>
      <c r="L285" s="50"/>
      <c r="M285" s="195"/>
      <c r="N285" s="25"/>
      <c r="O285" s="25"/>
      <c r="P285" s="25"/>
      <c r="Q285" s="25"/>
      <c r="R285" s="25"/>
      <c r="S285" s="25"/>
      <c r="T285" s="72"/>
      <c r="AT285" s="6" t="s">
        <v>199</v>
      </c>
      <c r="AU285" s="6" t="s">
        <v>21</v>
      </c>
    </row>
    <row r="286" spans="2:51" s="198" customFormat="1" ht="12.75">
      <c r="B286" s="199"/>
      <c r="C286" s="200"/>
      <c r="D286" s="196" t="s">
        <v>210</v>
      </c>
      <c r="E286" s="201"/>
      <c r="F286" s="202" t="s">
        <v>1276</v>
      </c>
      <c r="G286" s="200"/>
      <c r="H286" s="201"/>
      <c r="I286" s="200"/>
      <c r="J286" s="200"/>
      <c r="K286" s="200"/>
      <c r="L286" s="203"/>
      <c r="M286" s="204"/>
      <c r="N286" s="205"/>
      <c r="O286" s="205"/>
      <c r="P286" s="205"/>
      <c r="Q286" s="205"/>
      <c r="R286" s="205"/>
      <c r="S286" s="205"/>
      <c r="T286" s="206"/>
      <c r="AT286" s="207" t="s">
        <v>210</v>
      </c>
      <c r="AU286" s="207" t="s">
        <v>21</v>
      </c>
      <c r="AV286" s="198" t="s">
        <v>21</v>
      </c>
      <c r="AW286" s="198" t="s">
        <v>43</v>
      </c>
      <c r="AX286" s="198" t="s">
        <v>79</v>
      </c>
      <c r="AY286" s="207" t="s">
        <v>192</v>
      </c>
    </row>
    <row r="287" spans="2:51" s="208" customFormat="1" ht="12.75">
      <c r="B287" s="209"/>
      <c r="C287" s="210"/>
      <c r="D287" s="193" t="s">
        <v>210</v>
      </c>
      <c r="E287" s="211"/>
      <c r="F287" s="212" t="s">
        <v>1393</v>
      </c>
      <c r="G287" s="210"/>
      <c r="H287" s="213">
        <v>1149.85</v>
      </c>
      <c r="I287" s="210"/>
      <c r="J287" s="210"/>
      <c r="K287" s="210"/>
      <c r="L287" s="214"/>
      <c r="M287" s="215"/>
      <c r="N287" s="216"/>
      <c r="O287" s="216"/>
      <c r="P287" s="216"/>
      <c r="Q287" s="216"/>
      <c r="R287" s="216"/>
      <c r="S287" s="216"/>
      <c r="T287" s="217"/>
      <c r="AT287" s="218" t="s">
        <v>210</v>
      </c>
      <c r="AU287" s="218" t="s">
        <v>21</v>
      </c>
      <c r="AV287" s="208" t="s">
        <v>88</v>
      </c>
      <c r="AW287" s="208" t="s">
        <v>43</v>
      </c>
      <c r="AX287" s="208" t="s">
        <v>21</v>
      </c>
      <c r="AY287" s="218" t="s">
        <v>192</v>
      </c>
    </row>
    <row r="288" spans="2:65" s="23" customFormat="1" ht="31.5" customHeight="1">
      <c r="B288" s="24"/>
      <c r="C288" s="182" t="s">
        <v>471</v>
      </c>
      <c r="D288" s="182" t="s">
        <v>193</v>
      </c>
      <c r="E288" s="183" t="s">
        <v>820</v>
      </c>
      <c r="F288" s="184" t="s">
        <v>821</v>
      </c>
      <c r="G288" s="185" t="s">
        <v>467</v>
      </c>
      <c r="H288" s="186">
        <v>1149.85</v>
      </c>
      <c r="I288" s="187"/>
      <c r="J288" s="187">
        <f>ROUND(I288*H288,2)</f>
        <v>0</v>
      </c>
      <c r="K288" s="184" t="s">
        <v>197</v>
      </c>
      <c r="L288" s="50"/>
      <c r="M288" s="188"/>
      <c r="N288" s="189" t="s">
        <v>50</v>
      </c>
      <c r="O288" s="190">
        <v>0</v>
      </c>
      <c r="P288" s="190">
        <f>O288*H288</f>
        <v>0</v>
      </c>
      <c r="Q288" s="190">
        <v>0.20219</v>
      </c>
      <c r="R288" s="190">
        <f>Q288*H288</f>
        <v>232.4881715</v>
      </c>
      <c r="S288" s="190">
        <v>0</v>
      </c>
      <c r="T288" s="191">
        <f>S288*H288</f>
        <v>0</v>
      </c>
      <c r="AR288" s="6" t="s">
        <v>191</v>
      </c>
      <c r="AT288" s="6" t="s">
        <v>193</v>
      </c>
      <c r="AU288" s="6" t="s">
        <v>21</v>
      </c>
      <c r="AY288" s="6" t="s">
        <v>192</v>
      </c>
      <c r="BE288" s="192">
        <f>IF(N288="základní",J288,0)</f>
        <v>0</v>
      </c>
      <c r="BF288" s="192">
        <f>IF(N288="snížená",J288,0)</f>
        <v>0</v>
      </c>
      <c r="BG288" s="192">
        <f>IF(N288="zákl. přenesená",J288,0)</f>
        <v>0</v>
      </c>
      <c r="BH288" s="192">
        <f>IF(N288="sníž. přenesená",J288,0)</f>
        <v>0</v>
      </c>
      <c r="BI288" s="192">
        <f>IF(N288="nulová",J288,0)</f>
        <v>0</v>
      </c>
      <c r="BJ288" s="6" t="s">
        <v>21</v>
      </c>
      <c r="BK288" s="192">
        <f>ROUND(I288*H288,2)</f>
        <v>0</v>
      </c>
      <c r="BL288" s="6" t="s">
        <v>191</v>
      </c>
      <c r="BM288" s="6" t="s">
        <v>1394</v>
      </c>
    </row>
    <row r="289" spans="1:47" ht="34.5">
      <c r="A289" s="23"/>
      <c r="B289" s="24"/>
      <c r="C289" s="52"/>
      <c r="D289" s="196" t="s">
        <v>199</v>
      </c>
      <c r="E289" s="52"/>
      <c r="F289" s="197" t="s">
        <v>823</v>
      </c>
      <c r="G289" s="52"/>
      <c r="H289" s="52"/>
      <c r="I289" s="52"/>
      <c r="J289" s="52"/>
      <c r="K289" s="52"/>
      <c r="L289" s="50"/>
      <c r="M289" s="195"/>
      <c r="N289" s="25"/>
      <c r="O289" s="25"/>
      <c r="P289" s="25"/>
      <c r="Q289" s="25"/>
      <c r="R289" s="25"/>
      <c r="S289" s="25"/>
      <c r="T289" s="72"/>
      <c r="AT289" s="6" t="s">
        <v>199</v>
      </c>
      <c r="AU289" s="6" t="s">
        <v>21</v>
      </c>
    </row>
    <row r="290" spans="2:51" s="198" customFormat="1" ht="12.75">
      <c r="B290" s="199"/>
      <c r="C290" s="200"/>
      <c r="D290" s="196" t="s">
        <v>210</v>
      </c>
      <c r="E290" s="201"/>
      <c r="F290" s="202" t="s">
        <v>1276</v>
      </c>
      <c r="G290" s="200"/>
      <c r="H290" s="201"/>
      <c r="I290" s="200"/>
      <c r="J290" s="200"/>
      <c r="K290" s="200"/>
      <c r="L290" s="203"/>
      <c r="M290" s="204"/>
      <c r="N290" s="205"/>
      <c r="O290" s="205"/>
      <c r="P290" s="205"/>
      <c r="Q290" s="205"/>
      <c r="R290" s="205"/>
      <c r="S290" s="205"/>
      <c r="T290" s="206"/>
      <c r="AT290" s="207" t="s">
        <v>210</v>
      </c>
      <c r="AU290" s="207" t="s">
        <v>21</v>
      </c>
      <c r="AV290" s="198" t="s">
        <v>21</v>
      </c>
      <c r="AW290" s="198" t="s">
        <v>43</v>
      </c>
      <c r="AX290" s="198" t="s">
        <v>79</v>
      </c>
      <c r="AY290" s="207" t="s">
        <v>192</v>
      </c>
    </row>
    <row r="291" spans="2:51" s="198" customFormat="1" ht="12.75">
      <c r="B291" s="199"/>
      <c r="C291" s="200"/>
      <c r="D291" s="196" t="s">
        <v>210</v>
      </c>
      <c r="E291" s="201"/>
      <c r="F291" s="202" t="s">
        <v>1395</v>
      </c>
      <c r="G291" s="200"/>
      <c r="H291" s="201"/>
      <c r="I291" s="200"/>
      <c r="J291" s="200"/>
      <c r="K291" s="200"/>
      <c r="L291" s="203"/>
      <c r="M291" s="204"/>
      <c r="N291" s="205"/>
      <c r="O291" s="205"/>
      <c r="P291" s="205"/>
      <c r="Q291" s="205"/>
      <c r="R291" s="205"/>
      <c r="S291" s="205"/>
      <c r="T291" s="206"/>
      <c r="AT291" s="207" t="s">
        <v>210</v>
      </c>
      <c r="AU291" s="207" t="s">
        <v>21</v>
      </c>
      <c r="AV291" s="198" t="s">
        <v>21</v>
      </c>
      <c r="AW291" s="198" t="s">
        <v>43</v>
      </c>
      <c r="AX291" s="198" t="s">
        <v>79</v>
      </c>
      <c r="AY291" s="207" t="s">
        <v>192</v>
      </c>
    </row>
    <row r="292" spans="2:51" s="198" customFormat="1" ht="12.75">
      <c r="B292" s="199"/>
      <c r="C292" s="200"/>
      <c r="D292" s="196" t="s">
        <v>210</v>
      </c>
      <c r="E292" s="201"/>
      <c r="F292" s="202" t="s">
        <v>1396</v>
      </c>
      <c r="G292" s="200"/>
      <c r="H292" s="201"/>
      <c r="I292" s="200"/>
      <c r="J292" s="200"/>
      <c r="K292" s="200"/>
      <c r="L292" s="203"/>
      <c r="M292" s="204"/>
      <c r="N292" s="205"/>
      <c r="O292" s="205"/>
      <c r="P292" s="205"/>
      <c r="Q292" s="205"/>
      <c r="R292" s="205"/>
      <c r="S292" s="205"/>
      <c r="T292" s="206"/>
      <c r="AT292" s="207" t="s">
        <v>210</v>
      </c>
      <c r="AU292" s="207" t="s">
        <v>21</v>
      </c>
      <c r="AV292" s="198" t="s">
        <v>21</v>
      </c>
      <c r="AW292" s="198" t="s">
        <v>43</v>
      </c>
      <c r="AX292" s="198" t="s">
        <v>79</v>
      </c>
      <c r="AY292" s="207" t="s">
        <v>192</v>
      </c>
    </row>
    <row r="293" spans="2:51" s="208" customFormat="1" ht="12.75">
      <c r="B293" s="209"/>
      <c r="C293" s="210"/>
      <c r="D293" s="196" t="s">
        <v>210</v>
      </c>
      <c r="E293" s="234" t="s">
        <v>784</v>
      </c>
      <c r="F293" s="235" t="s">
        <v>1397</v>
      </c>
      <c r="G293" s="210"/>
      <c r="H293" s="236">
        <v>15.5</v>
      </c>
      <c r="I293" s="210"/>
      <c r="J293" s="210"/>
      <c r="K293" s="210"/>
      <c r="L293" s="214"/>
      <c r="M293" s="215"/>
      <c r="N293" s="216"/>
      <c r="O293" s="216"/>
      <c r="P293" s="216"/>
      <c r="Q293" s="216"/>
      <c r="R293" s="216"/>
      <c r="S293" s="216"/>
      <c r="T293" s="217"/>
      <c r="AT293" s="218" t="s">
        <v>210</v>
      </c>
      <c r="AU293" s="218" t="s">
        <v>21</v>
      </c>
      <c r="AV293" s="208" t="s">
        <v>88</v>
      </c>
      <c r="AW293" s="208" t="s">
        <v>43</v>
      </c>
      <c r="AX293" s="208" t="s">
        <v>79</v>
      </c>
      <c r="AY293" s="218" t="s">
        <v>192</v>
      </c>
    </row>
    <row r="294" spans="2:51" s="198" customFormat="1" ht="12.75">
      <c r="B294" s="199"/>
      <c r="C294" s="200"/>
      <c r="D294" s="196" t="s">
        <v>210</v>
      </c>
      <c r="E294" s="201"/>
      <c r="F294" s="202" t="s">
        <v>1398</v>
      </c>
      <c r="G294" s="200"/>
      <c r="H294" s="201"/>
      <c r="I294" s="200"/>
      <c r="J294" s="200"/>
      <c r="K294" s="200"/>
      <c r="L294" s="203"/>
      <c r="M294" s="204"/>
      <c r="N294" s="205"/>
      <c r="O294" s="205"/>
      <c r="P294" s="205"/>
      <c r="Q294" s="205"/>
      <c r="R294" s="205"/>
      <c r="S294" s="205"/>
      <c r="T294" s="206"/>
      <c r="AT294" s="207" t="s">
        <v>210</v>
      </c>
      <c r="AU294" s="207" t="s">
        <v>21</v>
      </c>
      <c r="AV294" s="198" t="s">
        <v>21</v>
      </c>
      <c r="AW294" s="198" t="s">
        <v>43</v>
      </c>
      <c r="AX294" s="198" t="s">
        <v>79</v>
      </c>
      <c r="AY294" s="207" t="s">
        <v>192</v>
      </c>
    </row>
    <row r="295" spans="2:51" s="208" customFormat="1" ht="12.75">
      <c r="B295" s="209"/>
      <c r="C295" s="210"/>
      <c r="D295" s="196" t="s">
        <v>210</v>
      </c>
      <c r="E295" s="234" t="s">
        <v>1399</v>
      </c>
      <c r="F295" s="235" t="s">
        <v>1400</v>
      </c>
      <c r="G295" s="210"/>
      <c r="H295" s="236">
        <v>21.2</v>
      </c>
      <c r="I295" s="210"/>
      <c r="J295" s="210"/>
      <c r="K295" s="210"/>
      <c r="L295" s="214"/>
      <c r="M295" s="215"/>
      <c r="N295" s="216"/>
      <c r="O295" s="216"/>
      <c r="P295" s="216"/>
      <c r="Q295" s="216"/>
      <c r="R295" s="216"/>
      <c r="S295" s="216"/>
      <c r="T295" s="217"/>
      <c r="AT295" s="218" t="s">
        <v>210</v>
      </c>
      <c r="AU295" s="218" t="s">
        <v>21</v>
      </c>
      <c r="AV295" s="208" t="s">
        <v>88</v>
      </c>
      <c r="AW295" s="208" t="s">
        <v>43</v>
      </c>
      <c r="AX295" s="208" t="s">
        <v>79</v>
      </c>
      <c r="AY295" s="218" t="s">
        <v>192</v>
      </c>
    </row>
    <row r="296" spans="2:51" s="198" customFormat="1" ht="12.75">
      <c r="B296" s="199"/>
      <c r="C296" s="200"/>
      <c r="D296" s="196" t="s">
        <v>210</v>
      </c>
      <c r="E296" s="201"/>
      <c r="F296" s="202" t="s">
        <v>1401</v>
      </c>
      <c r="G296" s="200"/>
      <c r="H296" s="201"/>
      <c r="I296" s="200"/>
      <c r="J296" s="200"/>
      <c r="K296" s="200"/>
      <c r="L296" s="203"/>
      <c r="M296" s="204"/>
      <c r="N296" s="205"/>
      <c r="O296" s="205"/>
      <c r="P296" s="205"/>
      <c r="Q296" s="205"/>
      <c r="R296" s="205"/>
      <c r="S296" s="205"/>
      <c r="T296" s="206"/>
      <c r="AT296" s="207" t="s">
        <v>210</v>
      </c>
      <c r="AU296" s="207" t="s">
        <v>21</v>
      </c>
      <c r="AV296" s="198" t="s">
        <v>21</v>
      </c>
      <c r="AW296" s="198" t="s">
        <v>43</v>
      </c>
      <c r="AX296" s="198" t="s">
        <v>79</v>
      </c>
      <c r="AY296" s="207" t="s">
        <v>192</v>
      </c>
    </row>
    <row r="297" spans="2:51" s="208" customFormat="1" ht="12.75">
      <c r="B297" s="209"/>
      <c r="C297" s="210"/>
      <c r="D297" s="196" t="s">
        <v>210</v>
      </c>
      <c r="E297" s="234" t="s">
        <v>1402</v>
      </c>
      <c r="F297" s="235" t="s">
        <v>1403</v>
      </c>
      <c r="G297" s="210"/>
      <c r="H297" s="236">
        <v>23.1</v>
      </c>
      <c r="I297" s="210"/>
      <c r="J297" s="210"/>
      <c r="K297" s="210"/>
      <c r="L297" s="214"/>
      <c r="M297" s="215"/>
      <c r="N297" s="216"/>
      <c r="O297" s="216"/>
      <c r="P297" s="216"/>
      <c r="Q297" s="216"/>
      <c r="R297" s="216"/>
      <c r="S297" s="216"/>
      <c r="T297" s="217"/>
      <c r="AT297" s="218" t="s">
        <v>210</v>
      </c>
      <c r="AU297" s="218" t="s">
        <v>21</v>
      </c>
      <c r="AV297" s="208" t="s">
        <v>88</v>
      </c>
      <c r="AW297" s="208" t="s">
        <v>43</v>
      </c>
      <c r="AX297" s="208" t="s">
        <v>79</v>
      </c>
      <c r="AY297" s="218" t="s">
        <v>192</v>
      </c>
    </row>
    <row r="298" spans="2:51" s="198" customFormat="1" ht="12.75">
      <c r="B298" s="199"/>
      <c r="C298" s="200"/>
      <c r="D298" s="196" t="s">
        <v>210</v>
      </c>
      <c r="E298" s="201"/>
      <c r="F298" s="202" t="s">
        <v>1404</v>
      </c>
      <c r="G298" s="200"/>
      <c r="H298" s="201"/>
      <c r="I298" s="200"/>
      <c r="J298" s="200"/>
      <c r="K298" s="200"/>
      <c r="L298" s="203"/>
      <c r="M298" s="204"/>
      <c r="N298" s="205"/>
      <c r="O298" s="205"/>
      <c r="P298" s="205"/>
      <c r="Q298" s="205"/>
      <c r="R298" s="205"/>
      <c r="S298" s="205"/>
      <c r="T298" s="206"/>
      <c r="AT298" s="207" t="s">
        <v>210</v>
      </c>
      <c r="AU298" s="207" t="s">
        <v>21</v>
      </c>
      <c r="AV298" s="198" t="s">
        <v>21</v>
      </c>
      <c r="AW298" s="198" t="s">
        <v>43</v>
      </c>
      <c r="AX298" s="198" t="s">
        <v>79</v>
      </c>
      <c r="AY298" s="207" t="s">
        <v>192</v>
      </c>
    </row>
    <row r="299" spans="2:51" s="208" customFormat="1" ht="12.75">
      <c r="B299" s="209"/>
      <c r="C299" s="210"/>
      <c r="D299" s="196" t="s">
        <v>210</v>
      </c>
      <c r="E299" s="234" t="s">
        <v>1405</v>
      </c>
      <c r="F299" s="235" t="s">
        <v>8</v>
      </c>
      <c r="G299" s="210"/>
      <c r="H299" s="236">
        <v>15</v>
      </c>
      <c r="I299" s="210"/>
      <c r="J299" s="210"/>
      <c r="K299" s="210"/>
      <c r="L299" s="214"/>
      <c r="M299" s="215"/>
      <c r="N299" s="216"/>
      <c r="O299" s="216"/>
      <c r="P299" s="216"/>
      <c r="Q299" s="216"/>
      <c r="R299" s="216"/>
      <c r="S299" s="216"/>
      <c r="T299" s="217"/>
      <c r="AT299" s="218" t="s">
        <v>210</v>
      </c>
      <c r="AU299" s="218" t="s">
        <v>21</v>
      </c>
      <c r="AV299" s="208" t="s">
        <v>88</v>
      </c>
      <c r="AW299" s="208" t="s">
        <v>43</v>
      </c>
      <c r="AX299" s="208" t="s">
        <v>79</v>
      </c>
      <c r="AY299" s="218" t="s">
        <v>192</v>
      </c>
    </row>
    <row r="300" spans="2:51" s="198" customFormat="1" ht="12.75">
      <c r="B300" s="199"/>
      <c r="C300" s="200"/>
      <c r="D300" s="196" t="s">
        <v>210</v>
      </c>
      <c r="E300" s="201"/>
      <c r="F300" s="202" t="s">
        <v>1406</v>
      </c>
      <c r="G300" s="200"/>
      <c r="H300" s="201"/>
      <c r="I300" s="200"/>
      <c r="J300" s="200"/>
      <c r="K300" s="200"/>
      <c r="L300" s="203"/>
      <c r="M300" s="204"/>
      <c r="N300" s="205"/>
      <c r="O300" s="205"/>
      <c r="P300" s="205"/>
      <c r="Q300" s="205"/>
      <c r="R300" s="205"/>
      <c r="S300" s="205"/>
      <c r="T300" s="206"/>
      <c r="AT300" s="207" t="s">
        <v>210</v>
      </c>
      <c r="AU300" s="207" t="s">
        <v>21</v>
      </c>
      <c r="AV300" s="198" t="s">
        <v>21</v>
      </c>
      <c r="AW300" s="198" t="s">
        <v>43</v>
      </c>
      <c r="AX300" s="198" t="s">
        <v>79</v>
      </c>
      <c r="AY300" s="207" t="s">
        <v>192</v>
      </c>
    </row>
    <row r="301" spans="2:51" s="208" customFormat="1" ht="12.75">
      <c r="B301" s="209"/>
      <c r="C301" s="210"/>
      <c r="D301" s="196" t="s">
        <v>210</v>
      </c>
      <c r="E301" s="234" t="s">
        <v>1407</v>
      </c>
      <c r="F301" s="235" t="s">
        <v>1408</v>
      </c>
      <c r="G301" s="210"/>
      <c r="H301" s="236">
        <v>134.6</v>
      </c>
      <c r="I301" s="210"/>
      <c r="J301" s="210"/>
      <c r="K301" s="210"/>
      <c r="L301" s="214"/>
      <c r="M301" s="215"/>
      <c r="N301" s="216"/>
      <c r="O301" s="216"/>
      <c r="P301" s="216"/>
      <c r="Q301" s="216"/>
      <c r="R301" s="216"/>
      <c r="S301" s="216"/>
      <c r="T301" s="217"/>
      <c r="AT301" s="218" t="s">
        <v>210</v>
      </c>
      <c r="AU301" s="218" t="s">
        <v>21</v>
      </c>
      <c r="AV301" s="208" t="s">
        <v>88</v>
      </c>
      <c r="AW301" s="208" t="s">
        <v>43</v>
      </c>
      <c r="AX301" s="208" t="s">
        <v>79</v>
      </c>
      <c r="AY301" s="218" t="s">
        <v>192</v>
      </c>
    </row>
    <row r="302" spans="2:51" s="198" customFormat="1" ht="12.75">
      <c r="B302" s="199"/>
      <c r="C302" s="200"/>
      <c r="D302" s="196" t="s">
        <v>210</v>
      </c>
      <c r="E302" s="201"/>
      <c r="F302" s="202" t="s">
        <v>1409</v>
      </c>
      <c r="G302" s="200"/>
      <c r="H302" s="201"/>
      <c r="I302" s="200"/>
      <c r="J302" s="200"/>
      <c r="K302" s="200"/>
      <c r="L302" s="203"/>
      <c r="M302" s="204"/>
      <c r="N302" s="205"/>
      <c r="O302" s="205"/>
      <c r="P302" s="205"/>
      <c r="Q302" s="205"/>
      <c r="R302" s="205"/>
      <c r="S302" s="205"/>
      <c r="T302" s="206"/>
      <c r="AT302" s="207" t="s">
        <v>210</v>
      </c>
      <c r="AU302" s="207" t="s">
        <v>21</v>
      </c>
      <c r="AV302" s="198" t="s">
        <v>21</v>
      </c>
      <c r="AW302" s="198" t="s">
        <v>43</v>
      </c>
      <c r="AX302" s="198" t="s">
        <v>79</v>
      </c>
      <c r="AY302" s="207" t="s">
        <v>192</v>
      </c>
    </row>
    <row r="303" spans="2:51" s="208" customFormat="1" ht="12.75">
      <c r="B303" s="209"/>
      <c r="C303" s="210"/>
      <c r="D303" s="196" t="s">
        <v>210</v>
      </c>
      <c r="E303" s="234" t="s">
        <v>1410</v>
      </c>
      <c r="F303" s="235" t="s">
        <v>1411</v>
      </c>
      <c r="G303" s="210"/>
      <c r="H303" s="236">
        <v>205</v>
      </c>
      <c r="I303" s="210"/>
      <c r="J303" s="210"/>
      <c r="K303" s="210"/>
      <c r="L303" s="214"/>
      <c r="M303" s="215"/>
      <c r="N303" s="216"/>
      <c r="O303" s="216"/>
      <c r="P303" s="216"/>
      <c r="Q303" s="216"/>
      <c r="R303" s="216"/>
      <c r="S303" s="216"/>
      <c r="T303" s="217"/>
      <c r="AT303" s="218" t="s">
        <v>210</v>
      </c>
      <c r="AU303" s="218" t="s">
        <v>21</v>
      </c>
      <c r="AV303" s="208" t="s">
        <v>88</v>
      </c>
      <c r="AW303" s="208" t="s">
        <v>43</v>
      </c>
      <c r="AX303" s="208" t="s">
        <v>79</v>
      </c>
      <c r="AY303" s="218" t="s">
        <v>192</v>
      </c>
    </row>
    <row r="304" spans="2:51" s="198" customFormat="1" ht="12.75">
      <c r="B304" s="199"/>
      <c r="C304" s="200"/>
      <c r="D304" s="196" t="s">
        <v>210</v>
      </c>
      <c r="E304" s="201"/>
      <c r="F304" s="202" t="s">
        <v>1412</v>
      </c>
      <c r="G304" s="200"/>
      <c r="H304" s="201"/>
      <c r="I304" s="200"/>
      <c r="J304" s="200"/>
      <c r="K304" s="200"/>
      <c r="L304" s="203"/>
      <c r="M304" s="204"/>
      <c r="N304" s="205"/>
      <c r="O304" s="205"/>
      <c r="P304" s="205"/>
      <c r="Q304" s="205"/>
      <c r="R304" s="205"/>
      <c r="S304" s="205"/>
      <c r="T304" s="206"/>
      <c r="AT304" s="207" t="s">
        <v>210</v>
      </c>
      <c r="AU304" s="207" t="s">
        <v>21</v>
      </c>
      <c r="AV304" s="198" t="s">
        <v>21</v>
      </c>
      <c r="AW304" s="198" t="s">
        <v>43</v>
      </c>
      <c r="AX304" s="198" t="s">
        <v>79</v>
      </c>
      <c r="AY304" s="207" t="s">
        <v>192</v>
      </c>
    </row>
    <row r="305" spans="2:51" s="198" customFormat="1" ht="12.75">
      <c r="B305" s="199"/>
      <c r="C305" s="200"/>
      <c r="D305" s="196" t="s">
        <v>210</v>
      </c>
      <c r="E305" s="201"/>
      <c r="F305" s="202" t="s">
        <v>1413</v>
      </c>
      <c r="G305" s="200"/>
      <c r="H305" s="201"/>
      <c r="I305" s="200"/>
      <c r="J305" s="200"/>
      <c r="K305" s="200"/>
      <c r="L305" s="203"/>
      <c r="M305" s="204"/>
      <c r="N305" s="205"/>
      <c r="O305" s="205"/>
      <c r="P305" s="205"/>
      <c r="Q305" s="205"/>
      <c r="R305" s="205"/>
      <c r="S305" s="205"/>
      <c r="T305" s="206"/>
      <c r="AT305" s="207" t="s">
        <v>210</v>
      </c>
      <c r="AU305" s="207" t="s">
        <v>21</v>
      </c>
      <c r="AV305" s="198" t="s">
        <v>21</v>
      </c>
      <c r="AW305" s="198" t="s">
        <v>43</v>
      </c>
      <c r="AX305" s="198" t="s">
        <v>79</v>
      </c>
      <c r="AY305" s="207" t="s">
        <v>192</v>
      </c>
    </row>
    <row r="306" spans="2:51" s="208" customFormat="1" ht="12.75">
      <c r="B306" s="209"/>
      <c r="C306" s="210"/>
      <c r="D306" s="196" t="s">
        <v>210</v>
      </c>
      <c r="E306" s="234" t="s">
        <v>1414</v>
      </c>
      <c r="F306" s="235" t="s">
        <v>21</v>
      </c>
      <c r="G306" s="210"/>
      <c r="H306" s="236">
        <v>1</v>
      </c>
      <c r="I306" s="210"/>
      <c r="J306" s="210"/>
      <c r="K306" s="210"/>
      <c r="L306" s="214"/>
      <c r="M306" s="215"/>
      <c r="N306" s="216"/>
      <c r="O306" s="216"/>
      <c r="P306" s="216"/>
      <c r="Q306" s="216"/>
      <c r="R306" s="216"/>
      <c r="S306" s="216"/>
      <c r="T306" s="217"/>
      <c r="AT306" s="218" t="s">
        <v>210</v>
      </c>
      <c r="AU306" s="218" t="s">
        <v>21</v>
      </c>
      <c r="AV306" s="208" t="s">
        <v>88</v>
      </c>
      <c r="AW306" s="208" t="s">
        <v>43</v>
      </c>
      <c r="AX306" s="208" t="s">
        <v>79</v>
      </c>
      <c r="AY306" s="218" t="s">
        <v>192</v>
      </c>
    </row>
    <row r="307" spans="2:51" s="198" customFormat="1" ht="12.75">
      <c r="B307" s="199"/>
      <c r="C307" s="200"/>
      <c r="D307" s="196" t="s">
        <v>210</v>
      </c>
      <c r="E307" s="201"/>
      <c r="F307" s="202" t="s">
        <v>1415</v>
      </c>
      <c r="G307" s="200"/>
      <c r="H307" s="201"/>
      <c r="I307" s="200"/>
      <c r="J307" s="200"/>
      <c r="K307" s="200"/>
      <c r="L307" s="203"/>
      <c r="M307" s="204"/>
      <c r="N307" s="205"/>
      <c r="O307" s="205"/>
      <c r="P307" s="205"/>
      <c r="Q307" s="205"/>
      <c r="R307" s="205"/>
      <c r="S307" s="205"/>
      <c r="T307" s="206"/>
      <c r="AT307" s="207" t="s">
        <v>210</v>
      </c>
      <c r="AU307" s="207" t="s">
        <v>21</v>
      </c>
      <c r="AV307" s="198" t="s">
        <v>21</v>
      </c>
      <c r="AW307" s="198" t="s">
        <v>43</v>
      </c>
      <c r="AX307" s="198" t="s">
        <v>79</v>
      </c>
      <c r="AY307" s="207" t="s">
        <v>192</v>
      </c>
    </row>
    <row r="308" spans="2:51" s="208" customFormat="1" ht="12.75">
      <c r="B308" s="209"/>
      <c r="C308" s="210"/>
      <c r="D308" s="196" t="s">
        <v>210</v>
      </c>
      <c r="E308" s="234" t="s">
        <v>1416</v>
      </c>
      <c r="F308" s="235" t="s">
        <v>1417</v>
      </c>
      <c r="G308" s="210"/>
      <c r="H308" s="236">
        <v>83.55</v>
      </c>
      <c r="I308" s="210"/>
      <c r="J308" s="210"/>
      <c r="K308" s="210"/>
      <c r="L308" s="214"/>
      <c r="M308" s="215"/>
      <c r="N308" s="216"/>
      <c r="O308" s="216"/>
      <c r="P308" s="216"/>
      <c r="Q308" s="216"/>
      <c r="R308" s="216"/>
      <c r="S308" s="216"/>
      <c r="T308" s="217"/>
      <c r="AT308" s="218" t="s">
        <v>210</v>
      </c>
      <c r="AU308" s="218" t="s">
        <v>21</v>
      </c>
      <c r="AV308" s="208" t="s">
        <v>88</v>
      </c>
      <c r="AW308" s="208" t="s">
        <v>43</v>
      </c>
      <c r="AX308" s="208" t="s">
        <v>79</v>
      </c>
      <c r="AY308" s="218" t="s">
        <v>192</v>
      </c>
    </row>
    <row r="309" spans="2:51" s="198" customFormat="1" ht="12.75">
      <c r="B309" s="199"/>
      <c r="C309" s="200"/>
      <c r="D309" s="196" t="s">
        <v>210</v>
      </c>
      <c r="E309" s="201"/>
      <c r="F309" s="202" t="s">
        <v>1418</v>
      </c>
      <c r="G309" s="200"/>
      <c r="H309" s="201"/>
      <c r="I309" s="200"/>
      <c r="J309" s="200"/>
      <c r="K309" s="200"/>
      <c r="L309" s="203"/>
      <c r="M309" s="204"/>
      <c r="N309" s="205"/>
      <c r="O309" s="205"/>
      <c r="P309" s="205"/>
      <c r="Q309" s="205"/>
      <c r="R309" s="205"/>
      <c r="S309" s="205"/>
      <c r="T309" s="206"/>
      <c r="AT309" s="207" t="s">
        <v>210</v>
      </c>
      <c r="AU309" s="207" t="s">
        <v>21</v>
      </c>
      <c r="AV309" s="198" t="s">
        <v>21</v>
      </c>
      <c r="AW309" s="198" t="s">
        <v>43</v>
      </c>
      <c r="AX309" s="198" t="s">
        <v>79</v>
      </c>
      <c r="AY309" s="207" t="s">
        <v>192</v>
      </c>
    </row>
    <row r="310" spans="2:51" s="208" customFormat="1" ht="12.75">
      <c r="B310" s="209"/>
      <c r="C310" s="210"/>
      <c r="D310" s="196" t="s">
        <v>210</v>
      </c>
      <c r="E310" s="234" t="s">
        <v>1419</v>
      </c>
      <c r="F310" s="235" t="s">
        <v>1420</v>
      </c>
      <c r="G310" s="210"/>
      <c r="H310" s="236">
        <v>22.7</v>
      </c>
      <c r="I310" s="210"/>
      <c r="J310" s="210"/>
      <c r="K310" s="210"/>
      <c r="L310" s="214"/>
      <c r="M310" s="215"/>
      <c r="N310" s="216"/>
      <c r="O310" s="216"/>
      <c r="P310" s="216"/>
      <c r="Q310" s="216"/>
      <c r="R310" s="216"/>
      <c r="S310" s="216"/>
      <c r="T310" s="217"/>
      <c r="AT310" s="218" t="s">
        <v>210</v>
      </c>
      <c r="AU310" s="218" t="s">
        <v>21</v>
      </c>
      <c r="AV310" s="208" t="s">
        <v>88</v>
      </c>
      <c r="AW310" s="208" t="s">
        <v>43</v>
      </c>
      <c r="AX310" s="208" t="s">
        <v>79</v>
      </c>
      <c r="AY310" s="218" t="s">
        <v>192</v>
      </c>
    </row>
    <row r="311" spans="2:51" s="198" customFormat="1" ht="12.75">
      <c r="B311" s="199"/>
      <c r="C311" s="200"/>
      <c r="D311" s="196" t="s">
        <v>210</v>
      </c>
      <c r="E311" s="201"/>
      <c r="F311" s="202" t="s">
        <v>1421</v>
      </c>
      <c r="G311" s="200"/>
      <c r="H311" s="201"/>
      <c r="I311" s="200"/>
      <c r="J311" s="200"/>
      <c r="K311" s="200"/>
      <c r="L311" s="203"/>
      <c r="M311" s="204"/>
      <c r="N311" s="205"/>
      <c r="O311" s="205"/>
      <c r="P311" s="205"/>
      <c r="Q311" s="205"/>
      <c r="R311" s="205"/>
      <c r="S311" s="205"/>
      <c r="T311" s="206"/>
      <c r="AT311" s="207" t="s">
        <v>210</v>
      </c>
      <c r="AU311" s="207" t="s">
        <v>21</v>
      </c>
      <c r="AV311" s="198" t="s">
        <v>21</v>
      </c>
      <c r="AW311" s="198" t="s">
        <v>43</v>
      </c>
      <c r="AX311" s="198" t="s">
        <v>79</v>
      </c>
      <c r="AY311" s="207" t="s">
        <v>192</v>
      </c>
    </row>
    <row r="312" spans="2:51" s="208" customFormat="1" ht="12.75">
      <c r="B312" s="209"/>
      <c r="C312" s="210"/>
      <c r="D312" s="196" t="s">
        <v>210</v>
      </c>
      <c r="E312" s="234" t="s">
        <v>1422</v>
      </c>
      <c r="F312" s="235" t="s">
        <v>1423</v>
      </c>
      <c r="G312" s="210"/>
      <c r="H312" s="236">
        <v>110</v>
      </c>
      <c r="I312" s="210"/>
      <c r="J312" s="210"/>
      <c r="K312" s="210"/>
      <c r="L312" s="214"/>
      <c r="M312" s="215"/>
      <c r="N312" s="216"/>
      <c r="O312" s="216"/>
      <c r="P312" s="216"/>
      <c r="Q312" s="216"/>
      <c r="R312" s="216"/>
      <c r="S312" s="216"/>
      <c r="T312" s="217"/>
      <c r="AT312" s="218" t="s">
        <v>210</v>
      </c>
      <c r="AU312" s="218" t="s">
        <v>21</v>
      </c>
      <c r="AV312" s="208" t="s">
        <v>88</v>
      </c>
      <c r="AW312" s="208" t="s">
        <v>43</v>
      </c>
      <c r="AX312" s="208" t="s">
        <v>79</v>
      </c>
      <c r="AY312" s="218" t="s">
        <v>192</v>
      </c>
    </row>
    <row r="313" spans="2:51" s="198" customFormat="1" ht="12.75">
      <c r="B313" s="199"/>
      <c r="C313" s="200"/>
      <c r="D313" s="196" t="s">
        <v>210</v>
      </c>
      <c r="E313" s="201"/>
      <c r="F313" s="202" t="s">
        <v>1424</v>
      </c>
      <c r="G313" s="200"/>
      <c r="H313" s="201"/>
      <c r="I313" s="200"/>
      <c r="J313" s="200"/>
      <c r="K313" s="200"/>
      <c r="L313" s="203"/>
      <c r="M313" s="204"/>
      <c r="N313" s="205"/>
      <c r="O313" s="205"/>
      <c r="P313" s="205"/>
      <c r="Q313" s="205"/>
      <c r="R313" s="205"/>
      <c r="S313" s="205"/>
      <c r="T313" s="206"/>
      <c r="AT313" s="207" t="s">
        <v>210</v>
      </c>
      <c r="AU313" s="207" t="s">
        <v>21</v>
      </c>
      <c r="AV313" s="198" t="s">
        <v>21</v>
      </c>
      <c r="AW313" s="198" t="s">
        <v>43</v>
      </c>
      <c r="AX313" s="198" t="s">
        <v>79</v>
      </c>
      <c r="AY313" s="207" t="s">
        <v>192</v>
      </c>
    </row>
    <row r="314" spans="2:51" s="208" customFormat="1" ht="12.75">
      <c r="B314" s="209"/>
      <c r="C314" s="210"/>
      <c r="D314" s="196" t="s">
        <v>210</v>
      </c>
      <c r="E314" s="234" t="s">
        <v>1425</v>
      </c>
      <c r="F314" s="235" t="s">
        <v>1426</v>
      </c>
      <c r="G314" s="210"/>
      <c r="H314" s="236">
        <v>251.65</v>
      </c>
      <c r="I314" s="210"/>
      <c r="J314" s="210"/>
      <c r="K314" s="210"/>
      <c r="L314" s="214"/>
      <c r="M314" s="215"/>
      <c r="N314" s="216"/>
      <c r="O314" s="216"/>
      <c r="P314" s="216"/>
      <c r="Q314" s="216"/>
      <c r="R314" s="216"/>
      <c r="S314" s="216"/>
      <c r="T314" s="217"/>
      <c r="AT314" s="218" t="s">
        <v>210</v>
      </c>
      <c r="AU314" s="218" t="s">
        <v>21</v>
      </c>
      <c r="AV314" s="208" t="s">
        <v>88</v>
      </c>
      <c r="AW314" s="208" t="s">
        <v>43</v>
      </c>
      <c r="AX314" s="208" t="s">
        <v>79</v>
      </c>
      <c r="AY314" s="218" t="s">
        <v>192</v>
      </c>
    </row>
    <row r="315" spans="2:51" s="198" customFormat="1" ht="12.75">
      <c r="B315" s="199"/>
      <c r="C315" s="200"/>
      <c r="D315" s="196" t="s">
        <v>210</v>
      </c>
      <c r="E315" s="201"/>
      <c r="F315" s="202" t="s">
        <v>1427</v>
      </c>
      <c r="G315" s="200"/>
      <c r="H315" s="201"/>
      <c r="I315" s="200"/>
      <c r="J315" s="200"/>
      <c r="K315" s="200"/>
      <c r="L315" s="203"/>
      <c r="M315" s="204"/>
      <c r="N315" s="205"/>
      <c r="O315" s="205"/>
      <c r="P315" s="205"/>
      <c r="Q315" s="205"/>
      <c r="R315" s="205"/>
      <c r="S315" s="205"/>
      <c r="T315" s="206"/>
      <c r="AT315" s="207" t="s">
        <v>210</v>
      </c>
      <c r="AU315" s="207" t="s">
        <v>21</v>
      </c>
      <c r="AV315" s="198" t="s">
        <v>21</v>
      </c>
      <c r="AW315" s="198" t="s">
        <v>43</v>
      </c>
      <c r="AX315" s="198" t="s">
        <v>79</v>
      </c>
      <c r="AY315" s="207" t="s">
        <v>192</v>
      </c>
    </row>
    <row r="316" spans="2:51" s="208" customFormat="1" ht="12.75">
      <c r="B316" s="209"/>
      <c r="C316" s="210"/>
      <c r="D316" s="196" t="s">
        <v>210</v>
      </c>
      <c r="E316" s="234" t="s">
        <v>1428</v>
      </c>
      <c r="F316" s="235" t="s">
        <v>1429</v>
      </c>
      <c r="G316" s="210"/>
      <c r="H316" s="236">
        <v>39.25</v>
      </c>
      <c r="I316" s="210"/>
      <c r="J316" s="210"/>
      <c r="K316" s="210"/>
      <c r="L316" s="214"/>
      <c r="M316" s="215"/>
      <c r="N316" s="216"/>
      <c r="O316" s="216"/>
      <c r="P316" s="216"/>
      <c r="Q316" s="216"/>
      <c r="R316" s="216"/>
      <c r="S316" s="216"/>
      <c r="T316" s="217"/>
      <c r="AT316" s="218" t="s">
        <v>210</v>
      </c>
      <c r="AU316" s="218" t="s">
        <v>21</v>
      </c>
      <c r="AV316" s="208" t="s">
        <v>88</v>
      </c>
      <c r="AW316" s="208" t="s">
        <v>43</v>
      </c>
      <c r="AX316" s="208" t="s">
        <v>79</v>
      </c>
      <c r="AY316" s="218" t="s">
        <v>192</v>
      </c>
    </row>
    <row r="317" spans="2:51" s="198" customFormat="1" ht="12.75">
      <c r="B317" s="199"/>
      <c r="C317" s="200"/>
      <c r="D317" s="196" t="s">
        <v>210</v>
      </c>
      <c r="E317" s="201"/>
      <c r="F317" s="202" t="s">
        <v>1430</v>
      </c>
      <c r="G317" s="200"/>
      <c r="H317" s="201"/>
      <c r="I317" s="200"/>
      <c r="J317" s="200"/>
      <c r="K317" s="200"/>
      <c r="L317" s="203"/>
      <c r="M317" s="204"/>
      <c r="N317" s="205"/>
      <c r="O317" s="205"/>
      <c r="P317" s="205"/>
      <c r="Q317" s="205"/>
      <c r="R317" s="205"/>
      <c r="S317" s="205"/>
      <c r="T317" s="206"/>
      <c r="AT317" s="207" t="s">
        <v>210</v>
      </c>
      <c r="AU317" s="207" t="s">
        <v>21</v>
      </c>
      <c r="AV317" s="198" t="s">
        <v>21</v>
      </c>
      <c r="AW317" s="198" t="s">
        <v>43</v>
      </c>
      <c r="AX317" s="198" t="s">
        <v>79</v>
      </c>
      <c r="AY317" s="207" t="s">
        <v>192</v>
      </c>
    </row>
    <row r="318" spans="2:51" s="208" customFormat="1" ht="12.75">
      <c r="B318" s="209"/>
      <c r="C318" s="210"/>
      <c r="D318" s="196" t="s">
        <v>210</v>
      </c>
      <c r="E318" s="234"/>
      <c r="F318" s="235"/>
      <c r="G318" s="210"/>
      <c r="H318" s="236">
        <v>0</v>
      </c>
      <c r="I318" s="210"/>
      <c r="J318" s="210"/>
      <c r="K318" s="210"/>
      <c r="L318" s="214"/>
      <c r="M318" s="215"/>
      <c r="N318" s="216"/>
      <c r="O318" s="216"/>
      <c r="P318" s="216"/>
      <c r="Q318" s="216"/>
      <c r="R318" s="216"/>
      <c r="S318" s="216"/>
      <c r="T318" s="217"/>
      <c r="AT318" s="218" t="s">
        <v>210</v>
      </c>
      <c r="AU318" s="218" t="s">
        <v>21</v>
      </c>
      <c r="AV318" s="208" t="s">
        <v>88</v>
      </c>
      <c r="AW318" s="208" t="s">
        <v>43</v>
      </c>
      <c r="AX318" s="208" t="s">
        <v>79</v>
      </c>
      <c r="AY318" s="218" t="s">
        <v>192</v>
      </c>
    </row>
    <row r="319" spans="2:51" s="208" customFormat="1" ht="12.75">
      <c r="B319" s="209"/>
      <c r="C319" s="210"/>
      <c r="D319" s="196" t="s">
        <v>210</v>
      </c>
      <c r="E319" s="234" t="s">
        <v>1431</v>
      </c>
      <c r="F319" s="235" t="s">
        <v>1432</v>
      </c>
      <c r="G319" s="210"/>
      <c r="H319" s="236">
        <v>36.1</v>
      </c>
      <c r="I319" s="210"/>
      <c r="J319" s="210"/>
      <c r="K319" s="210"/>
      <c r="L319" s="214"/>
      <c r="M319" s="215"/>
      <c r="N319" s="216"/>
      <c r="O319" s="216"/>
      <c r="P319" s="216"/>
      <c r="Q319" s="216"/>
      <c r="R319" s="216"/>
      <c r="S319" s="216"/>
      <c r="T319" s="217"/>
      <c r="AT319" s="218" t="s">
        <v>210</v>
      </c>
      <c r="AU319" s="218" t="s">
        <v>21</v>
      </c>
      <c r="AV319" s="208" t="s">
        <v>88</v>
      </c>
      <c r="AW319" s="208" t="s">
        <v>43</v>
      </c>
      <c r="AX319" s="208" t="s">
        <v>79</v>
      </c>
      <c r="AY319" s="218" t="s">
        <v>192</v>
      </c>
    </row>
    <row r="320" spans="2:51" s="198" customFormat="1" ht="12.75">
      <c r="B320" s="199"/>
      <c r="C320" s="200"/>
      <c r="D320" s="196" t="s">
        <v>210</v>
      </c>
      <c r="E320" s="201"/>
      <c r="F320" s="202" t="s">
        <v>1433</v>
      </c>
      <c r="G320" s="200"/>
      <c r="H320" s="201"/>
      <c r="I320" s="200"/>
      <c r="J320" s="200"/>
      <c r="K320" s="200"/>
      <c r="L320" s="203"/>
      <c r="M320" s="204"/>
      <c r="N320" s="205"/>
      <c r="O320" s="205"/>
      <c r="P320" s="205"/>
      <c r="Q320" s="205"/>
      <c r="R320" s="205"/>
      <c r="S320" s="205"/>
      <c r="T320" s="206"/>
      <c r="AT320" s="207" t="s">
        <v>210</v>
      </c>
      <c r="AU320" s="207" t="s">
        <v>21</v>
      </c>
      <c r="AV320" s="198" t="s">
        <v>21</v>
      </c>
      <c r="AW320" s="198" t="s">
        <v>43</v>
      </c>
      <c r="AX320" s="198" t="s">
        <v>79</v>
      </c>
      <c r="AY320" s="207" t="s">
        <v>192</v>
      </c>
    </row>
    <row r="321" spans="2:51" s="208" customFormat="1" ht="12.75">
      <c r="B321" s="209"/>
      <c r="C321" s="210"/>
      <c r="D321" s="196" t="s">
        <v>210</v>
      </c>
      <c r="E321" s="234" t="s">
        <v>1434</v>
      </c>
      <c r="F321" s="235" t="s">
        <v>438</v>
      </c>
      <c r="G321" s="210"/>
      <c r="H321" s="236">
        <v>31</v>
      </c>
      <c r="I321" s="210"/>
      <c r="J321" s="210"/>
      <c r="K321" s="210"/>
      <c r="L321" s="214"/>
      <c r="M321" s="215"/>
      <c r="N321" s="216"/>
      <c r="O321" s="216"/>
      <c r="P321" s="216"/>
      <c r="Q321" s="216"/>
      <c r="R321" s="216"/>
      <c r="S321" s="216"/>
      <c r="T321" s="217"/>
      <c r="AT321" s="218" t="s">
        <v>210</v>
      </c>
      <c r="AU321" s="218" t="s">
        <v>21</v>
      </c>
      <c r="AV321" s="208" t="s">
        <v>88</v>
      </c>
      <c r="AW321" s="208" t="s">
        <v>43</v>
      </c>
      <c r="AX321" s="208" t="s">
        <v>79</v>
      </c>
      <c r="AY321" s="218" t="s">
        <v>192</v>
      </c>
    </row>
    <row r="322" spans="2:51" s="198" customFormat="1" ht="12.75">
      <c r="B322" s="199"/>
      <c r="C322" s="200"/>
      <c r="D322" s="196" t="s">
        <v>210</v>
      </c>
      <c r="E322" s="201"/>
      <c r="F322" s="202" t="s">
        <v>1435</v>
      </c>
      <c r="G322" s="200"/>
      <c r="H322" s="201"/>
      <c r="I322" s="200"/>
      <c r="J322" s="200"/>
      <c r="K322" s="200"/>
      <c r="L322" s="203"/>
      <c r="M322" s="204"/>
      <c r="N322" s="205"/>
      <c r="O322" s="205"/>
      <c r="P322" s="205"/>
      <c r="Q322" s="205"/>
      <c r="R322" s="205"/>
      <c r="S322" s="205"/>
      <c r="T322" s="206"/>
      <c r="AT322" s="207" t="s">
        <v>210</v>
      </c>
      <c r="AU322" s="207" t="s">
        <v>21</v>
      </c>
      <c r="AV322" s="198" t="s">
        <v>21</v>
      </c>
      <c r="AW322" s="198" t="s">
        <v>43</v>
      </c>
      <c r="AX322" s="198" t="s">
        <v>79</v>
      </c>
      <c r="AY322" s="207" t="s">
        <v>192</v>
      </c>
    </row>
    <row r="323" spans="2:51" s="208" customFormat="1" ht="12.75">
      <c r="B323" s="209"/>
      <c r="C323" s="210"/>
      <c r="D323" s="196" t="s">
        <v>210</v>
      </c>
      <c r="E323" s="234" t="s">
        <v>1436</v>
      </c>
      <c r="F323" s="235" t="s">
        <v>1437</v>
      </c>
      <c r="G323" s="210"/>
      <c r="H323" s="236">
        <v>43.6</v>
      </c>
      <c r="I323" s="210"/>
      <c r="J323" s="210"/>
      <c r="K323" s="210"/>
      <c r="L323" s="214"/>
      <c r="M323" s="215"/>
      <c r="N323" s="216"/>
      <c r="O323" s="216"/>
      <c r="P323" s="216"/>
      <c r="Q323" s="216"/>
      <c r="R323" s="216"/>
      <c r="S323" s="216"/>
      <c r="T323" s="217"/>
      <c r="AT323" s="218" t="s">
        <v>210</v>
      </c>
      <c r="AU323" s="218" t="s">
        <v>21</v>
      </c>
      <c r="AV323" s="208" t="s">
        <v>88</v>
      </c>
      <c r="AW323" s="208" t="s">
        <v>43</v>
      </c>
      <c r="AX323" s="208" t="s">
        <v>79</v>
      </c>
      <c r="AY323" s="218" t="s">
        <v>192</v>
      </c>
    </row>
    <row r="324" spans="2:51" s="198" customFormat="1" ht="12.75">
      <c r="B324" s="199"/>
      <c r="C324" s="200"/>
      <c r="D324" s="196" t="s">
        <v>210</v>
      </c>
      <c r="E324" s="201"/>
      <c r="F324" s="202" t="s">
        <v>1438</v>
      </c>
      <c r="G324" s="200"/>
      <c r="H324" s="201"/>
      <c r="I324" s="200"/>
      <c r="J324" s="200"/>
      <c r="K324" s="200"/>
      <c r="L324" s="203"/>
      <c r="M324" s="204"/>
      <c r="N324" s="205"/>
      <c r="O324" s="205"/>
      <c r="P324" s="205"/>
      <c r="Q324" s="205"/>
      <c r="R324" s="205"/>
      <c r="S324" s="205"/>
      <c r="T324" s="206"/>
      <c r="AT324" s="207" t="s">
        <v>210</v>
      </c>
      <c r="AU324" s="207" t="s">
        <v>21</v>
      </c>
      <c r="AV324" s="198" t="s">
        <v>21</v>
      </c>
      <c r="AW324" s="198" t="s">
        <v>43</v>
      </c>
      <c r="AX324" s="198" t="s">
        <v>79</v>
      </c>
      <c r="AY324" s="207" t="s">
        <v>192</v>
      </c>
    </row>
    <row r="325" spans="2:51" s="208" customFormat="1" ht="12.75">
      <c r="B325" s="209"/>
      <c r="C325" s="210"/>
      <c r="D325" s="196" t="s">
        <v>210</v>
      </c>
      <c r="E325" s="234" t="s">
        <v>1439</v>
      </c>
      <c r="F325" s="235" t="s">
        <v>1440</v>
      </c>
      <c r="G325" s="210"/>
      <c r="H325" s="236">
        <v>116.6</v>
      </c>
      <c r="I325" s="210"/>
      <c r="J325" s="210"/>
      <c r="K325" s="210"/>
      <c r="L325" s="214"/>
      <c r="M325" s="215"/>
      <c r="N325" s="216"/>
      <c r="O325" s="216"/>
      <c r="P325" s="216"/>
      <c r="Q325" s="216"/>
      <c r="R325" s="216"/>
      <c r="S325" s="216"/>
      <c r="T325" s="217"/>
      <c r="AT325" s="218" t="s">
        <v>210</v>
      </c>
      <c r="AU325" s="218" t="s">
        <v>21</v>
      </c>
      <c r="AV325" s="208" t="s">
        <v>88</v>
      </c>
      <c r="AW325" s="208" t="s">
        <v>43</v>
      </c>
      <c r="AX325" s="208" t="s">
        <v>79</v>
      </c>
      <c r="AY325" s="218" t="s">
        <v>192</v>
      </c>
    </row>
    <row r="326" spans="1:51" ht="36.75">
      <c r="A326" s="208"/>
      <c r="B326" s="209"/>
      <c r="C326" s="210"/>
      <c r="D326" s="193" t="s">
        <v>210</v>
      </c>
      <c r="E326" s="211" t="s">
        <v>1441</v>
      </c>
      <c r="F326" s="212" t="s">
        <v>1442</v>
      </c>
      <c r="G326" s="210"/>
      <c r="H326" s="213">
        <v>1149.85</v>
      </c>
      <c r="I326" s="210"/>
      <c r="J326" s="210"/>
      <c r="K326" s="210"/>
      <c r="L326" s="214"/>
      <c r="M326" s="215"/>
      <c r="N326" s="216"/>
      <c r="O326" s="216"/>
      <c r="P326" s="216"/>
      <c r="Q326" s="216"/>
      <c r="R326" s="216"/>
      <c r="S326" s="216"/>
      <c r="T326" s="217"/>
      <c r="AT326" s="218" t="s">
        <v>210</v>
      </c>
      <c r="AU326" s="218" t="s">
        <v>21</v>
      </c>
      <c r="AV326" s="208" t="s">
        <v>88</v>
      </c>
      <c r="AW326" s="208" t="s">
        <v>43</v>
      </c>
      <c r="AX326" s="208" t="s">
        <v>21</v>
      </c>
      <c r="AY326" s="218" t="s">
        <v>192</v>
      </c>
    </row>
    <row r="327" spans="2:65" s="23" customFormat="1" ht="22.5" customHeight="1">
      <c r="B327" s="24"/>
      <c r="C327" s="182" t="s">
        <v>477</v>
      </c>
      <c r="D327" s="182" t="s">
        <v>193</v>
      </c>
      <c r="E327" s="183" t="s">
        <v>826</v>
      </c>
      <c r="F327" s="184" t="s">
        <v>827</v>
      </c>
      <c r="G327" s="185" t="s">
        <v>749</v>
      </c>
      <c r="H327" s="186">
        <v>1149.85</v>
      </c>
      <c r="I327" s="187"/>
      <c r="J327" s="187">
        <f>ROUND(I327*H327,2)</f>
        <v>0</v>
      </c>
      <c r="K327" s="184" t="s">
        <v>197</v>
      </c>
      <c r="L327" s="50"/>
      <c r="M327" s="188"/>
      <c r="N327" s="189" t="s">
        <v>50</v>
      </c>
      <c r="O327" s="190">
        <v>0</v>
      </c>
      <c r="P327" s="190">
        <f>O327*H327</f>
        <v>0</v>
      </c>
      <c r="Q327" s="190">
        <v>0.081</v>
      </c>
      <c r="R327" s="190">
        <f>Q327*H327</f>
        <v>93.13785</v>
      </c>
      <c r="S327" s="190">
        <v>0</v>
      </c>
      <c r="T327" s="191">
        <f>S327*H327</f>
        <v>0</v>
      </c>
      <c r="AR327" s="6" t="s">
        <v>191</v>
      </c>
      <c r="AT327" s="6" t="s">
        <v>193</v>
      </c>
      <c r="AU327" s="6" t="s">
        <v>21</v>
      </c>
      <c r="AY327" s="6" t="s">
        <v>192</v>
      </c>
      <c r="BE327" s="192">
        <f>IF(N327="základní",J327,0)</f>
        <v>0</v>
      </c>
      <c r="BF327" s="192">
        <f>IF(N327="snížená",J327,0)</f>
        <v>0</v>
      </c>
      <c r="BG327" s="192">
        <f>IF(N327="zákl. přenesená",J327,0)</f>
        <v>0</v>
      </c>
      <c r="BH327" s="192">
        <f>IF(N327="sníž. přenesená",J327,0)</f>
        <v>0</v>
      </c>
      <c r="BI327" s="192">
        <f>IF(N327="nulová",J327,0)</f>
        <v>0</v>
      </c>
      <c r="BJ327" s="6" t="s">
        <v>21</v>
      </c>
      <c r="BK327" s="192">
        <f>ROUND(I327*H327,2)</f>
        <v>0</v>
      </c>
      <c r="BL327" s="6" t="s">
        <v>191</v>
      </c>
      <c r="BM327" s="6" t="s">
        <v>1443</v>
      </c>
    </row>
    <row r="328" spans="1:47" ht="12.75">
      <c r="A328" s="23"/>
      <c r="B328" s="24"/>
      <c r="C328" s="52"/>
      <c r="D328" s="196" t="s">
        <v>199</v>
      </c>
      <c r="E328" s="52"/>
      <c r="F328" s="197" t="s">
        <v>827</v>
      </c>
      <c r="G328" s="52"/>
      <c r="H328" s="52"/>
      <c r="I328" s="52"/>
      <c r="J328" s="52"/>
      <c r="K328" s="52"/>
      <c r="L328" s="50"/>
      <c r="M328" s="195"/>
      <c r="N328" s="25"/>
      <c r="O328" s="25"/>
      <c r="P328" s="25"/>
      <c r="Q328" s="25"/>
      <c r="R328" s="25"/>
      <c r="S328" s="25"/>
      <c r="T328" s="72"/>
      <c r="AT328" s="6" t="s">
        <v>199</v>
      </c>
      <c r="AU328" s="6" t="s">
        <v>21</v>
      </c>
    </row>
    <row r="329" spans="2:51" s="198" customFormat="1" ht="12.75">
      <c r="B329" s="199"/>
      <c r="C329" s="200"/>
      <c r="D329" s="196" t="s">
        <v>210</v>
      </c>
      <c r="E329" s="201"/>
      <c r="F329" s="202" t="s">
        <v>1276</v>
      </c>
      <c r="G329" s="200"/>
      <c r="H329" s="201"/>
      <c r="I329" s="200"/>
      <c r="J329" s="200"/>
      <c r="K329" s="200"/>
      <c r="L329" s="203"/>
      <c r="M329" s="204"/>
      <c r="N329" s="205"/>
      <c r="O329" s="205"/>
      <c r="P329" s="205"/>
      <c r="Q329" s="205"/>
      <c r="R329" s="205"/>
      <c r="S329" s="205"/>
      <c r="T329" s="206"/>
      <c r="AT329" s="207" t="s">
        <v>210</v>
      </c>
      <c r="AU329" s="207" t="s">
        <v>21</v>
      </c>
      <c r="AV329" s="198" t="s">
        <v>21</v>
      </c>
      <c r="AW329" s="198" t="s">
        <v>43</v>
      </c>
      <c r="AX329" s="198" t="s">
        <v>79</v>
      </c>
      <c r="AY329" s="207" t="s">
        <v>192</v>
      </c>
    </row>
    <row r="330" spans="2:51" s="208" customFormat="1" ht="12.75">
      <c r="B330" s="209"/>
      <c r="C330" s="210"/>
      <c r="D330" s="193" t="s">
        <v>210</v>
      </c>
      <c r="E330" s="211"/>
      <c r="F330" s="212" t="s">
        <v>1393</v>
      </c>
      <c r="G330" s="210"/>
      <c r="H330" s="213">
        <v>1149.85</v>
      </c>
      <c r="I330" s="210"/>
      <c r="J330" s="210"/>
      <c r="K330" s="210"/>
      <c r="L330" s="214"/>
      <c r="M330" s="215"/>
      <c r="N330" s="216"/>
      <c r="O330" s="216"/>
      <c r="P330" s="216"/>
      <c r="Q330" s="216"/>
      <c r="R330" s="216"/>
      <c r="S330" s="216"/>
      <c r="T330" s="217"/>
      <c r="AT330" s="218" t="s">
        <v>210</v>
      </c>
      <c r="AU330" s="218" t="s">
        <v>21</v>
      </c>
      <c r="AV330" s="208" t="s">
        <v>88</v>
      </c>
      <c r="AW330" s="208" t="s">
        <v>43</v>
      </c>
      <c r="AX330" s="208" t="s">
        <v>21</v>
      </c>
      <c r="AY330" s="218" t="s">
        <v>192</v>
      </c>
    </row>
    <row r="331" spans="2:65" s="23" customFormat="1" ht="22.5" customHeight="1">
      <c r="B331" s="24"/>
      <c r="C331" s="182" t="s">
        <v>483</v>
      </c>
      <c r="D331" s="182" t="s">
        <v>193</v>
      </c>
      <c r="E331" s="183" t="s">
        <v>830</v>
      </c>
      <c r="F331" s="184" t="s">
        <v>831</v>
      </c>
      <c r="G331" s="185" t="s">
        <v>467</v>
      </c>
      <c r="H331" s="186">
        <v>49.3</v>
      </c>
      <c r="I331" s="187"/>
      <c r="J331" s="187">
        <f>ROUND(I331*H331,2)</f>
        <v>0</v>
      </c>
      <c r="K331" s="184" t="s">
        <v>197</v>
      </c>
      <c r="L331" s="50"/>
      <c r="M331" s="188"/>
      <c r="N331" s="189" t="s">
        <v>50</v>
      </c>
      <c r="O331" s="190">
        <v>0</v>
      </c>
      <c r="P331" s="190">
        <f>O331*H331</f>
        <v>0</v>
      </c>
      <c r="Q331" s="190">
        <v>0.17489000000000002</v>
      </c>
      <c r="R331" s="190">
        <f>Q331*H331</f>
        <v>8.622077</v>
      </c>
      <c r="S331" s="190">
        <v>0</v>
      </c>
      <c r="T331" s="191">
        <f>S331*H331</f>
        <v>0</v>
      </c>
      <c r="AR331" s="6" t="s">
        <v>191</v>
      </c>
      <c r="AT331" s="6" t="s">
        <v>193</v>
      </c>
      <c r="AU331" s="6" t="s">
        <v>21</v>
      </c>
      <c r="AY331" s="6" t="s">
        <v>192</v>
      </c>
      <c r="BE331" s="192">
        <f>IF(N331="základní",J331,0)</f>
        <v>0</v>
      </c>
      <c r="BF331" s="192">
        <f>IF(N331="snížená",J331,0)</f>
        <v>0</v>
      </c>
      <c r="BG331" s="192">
        <f>IF(N331="zákl. přenesená",J331,0)</f>
        <v>0</v>
      </c>
      <c r="BH331" s="192">
        <f>IF(N331="sníž. přenesená",J331,0)</f>
        <v>0</v>
      </c>
      <c r="BI331" s="192">
        <f>IF(N331="nulová",J331,0)</f>
        <v>0</v>
      </c>
      <c r="BJ331" s="6" t="s">
        <v>21</v>
      </c>
      <c r="BK331" s="192">
        <f>ROUND(I331*H331,2)</f>
        <v>0</v>
      </c>
      <c r="BL331" s="6" t="s">
        <v>191</v>
      </c>
      <c r="BM331" s="6" t="s">
        <v>1444</v>
      </c>
    </row>
    <row r="332" spans="1:47" ht="23.25">
      <c r="A332" s="23"/>
      <c r="B332" s="24"/>
      <c r="C332" s="52"/>
      <c r="D332" s="196" t="s">
        <v>199</v>
      </c>
      <c r="E332" s="52"/>
      <c r="F332" s="197" t="s">
        <v>833</v>
      </c>
      <c r="G332" s="52"/>
      <c r="H332" s="52"/>
      <c r="I332" s="52"/>
      <c r="J332" s="52"/>
      <c r="K332" s="52"/>
      <c r="L332" s="50"/>
      <c r="M332" s="195"/>
      <c r="N332" s="25"/>
      <c r="O332" s="25"/>
      <c r="P332" s="25"/>
      <c r="Q332" s="25"/>
      <c r="R332" s="25"/>
      <c r="S332" s="25"/>
      <c r="T332" s="72"/>
      <c r="AT332" s="6" t="s">
        <v>199</v>
      </c>
      <c r="AU332" s="6" t="s">
        <v>21</v>
      </c>
    </row>
    <row r="333" spans="2:51" s="198" customFormat="1" ht="12.75">
      <c r="B333" s="199"/>
      <c r="C333" s="200"/>
      <c r="D333" s="196" t="s">
        <v>210</v>
      </c>
      <c r="E333" s="201"/>
      <c r="F333" s="202" t="s">
        <v>1276</v>
      </c>
      <c r="G333" s="200"/>
      <c r="H333" s="201"/>
      <c r="I333" s="200"/>
      <c r="J333" s="200"/>
      <c r="K333" s="200"/>
      <c r="L333" s="203"/>
      <c r="M333" s="204"/>
      <c r="N333" s="205"/>
      <c r="O333" s="205"/>
      <c r="P333" s="205"/>
      <c r="Q333" s="205"/>
      <c r="R333" s="205"/>
      <c r="S333" s="205"/>
      <c r="T333" s="206"/>
      <c r="AT333" s="207" t="s">
        <v>210</v>
      </c>
      <c r="AU333" s="207" t="s">
        <v>21</v>
      </c>
      <c r="AV333" s="198" t="s">
        <v>21</v>
      </c>
      <c r="AW333" s="198" t="s">
        <v>43</v>
      </c>
      <c r="AX333" s="198" t="s">
        <v>79</v>
      </c>
      <c r="AY333" s="207" t="s">
        <v>192</v>
      </c>
    </row>
    <row r="334" spans="2:51" s="208" customFormat="1" ht="12.75">
      <c r="B334" s="209"/>
      <c r="C334" s="210"/>
      <c r="D334" s="193" t="s">
        <v>210</v>
      </c>
      <c r="E334" s="211"/>
      <c r="F334" s="212" t="s">
        <v>1445</v>
      </c>
      <c r="G334" s="210"/>
      <c r="H334" s="213">
        <v>49.3</v>
      </c>
      <c r="I334" s="210"/>
      <c r="J334" s="210"/>
      <c r="K334" s="210"/>
      <c r="L334" s="214"/>
      <c r="M334" s="215"/>
      <c r="N334" s="216"/>
      <c r="O334" s="216"/>
      <c r="P334" s="216"/>
      <c r="Q334" s="216"/>
      <c r="R334" s="216"/>
      <c r="S334" s="216"/>
      <c r="T334" s="217"/>
      <c r="AT334" s="218" t="s">
        <v>210</v>
      </c>
      <c r="AU334" s="218" t="s">
        <v>21</v>
      </c>
      <c r="AV334" s="208" t="s">
        <v>88</v>
      </c>
      <c r="AW334" s="208" t="s">
        <v>43</v>
      </c>
      <c r="AX334" s="208" t="s">
        <v>21</v>
      </c>
      <c r="AY334" s="218" t="s">
        <v>192</v>
      </c>
    </row>
    <row r="335" spans="2:65" s="23" customFormat="1" ht="22.5" customHeight="1">
      <c r="B335" s="24"/>
      <c r="C335" s="182" t="s">
        <v>815</v>
      </c>
      <c r="D335" s="182" t="s">
        <v>193</v>
      </c>
      <c r="E335" s="183" t="s">
        <v>1121</v>
      </c>
      <c r="F335" s="184" t="s">
        <v>1122</v>
      </c>
      <c r="G335" s="185" t="s">
        <v>284</v>
      </c>
      <c r="H335" s="186">
        <v>16</v>
      </c>
      <c r="I335" s="187"/>
      <c r="J335" s="187">
        <f>ROUND(I335*H335,2)</f>
        <v>0</v>
      </c>
      <c r="K335" s="184" t="s">
        <v>197</v>
      </c>
      <c r="L335" s="50"/>
      <c r="M335" s="188"/>
      <c r="N335" s="189" t="s">
        <v>50</v>
      </c>
      <c r="O335" s="190">
        <v>8.581</v>
      </c>
      <c r="P335" s="190">
        <f>O335*H335</f>
        <v>137.296</v>
      </c>
      <c r="Q335" s="190">
        <v>5.80039</v>
      </c>
      <c r="R335" s="190">
        <f>Q335*H335</f>
        <v>92.80624</v>
      </c>
      <c r="S335" s="190">
        <v>0</v>
      </c>
      <c r="T335" s="191">
        <f>S335*H335</f>
        <v>0</v>
      </c>
      <c r="AR335" s="6" t="s">
        <v>191</v>
      </c>
      <c r="AT335" s="6" t="s">
        <v>193</v>
      </c>
      <c r="AU335" s="6" t="s">
        <v>21</v>
      </c>
      <c r="AY335" s="6" t="s">
        <v>192</v>
      </c>
      <c r="BE335" s="192">
        <f>IF(N335="základní",J335,0)</f>
        <v>0</v>
      </c>
      <c r="BF335" s="192">
        <f>IF(N335="snížená",J335,0)</f>
        <v>0</v>
      </c>
      <c r="BG335" s="192">
        <f>IF(N335="zákl. přenesená",J335,0)</f>
        <v>0</v>
      </c>
      <c r="BH335" s="192">
        <f>IF(N335="sníž. přenesená",J335,0)</f>
        <v>0</v>
      </c>
      <c r="BI335" s="192">
        <f>IF(N335="nulová",J335,0)</f>
        <v>0</v>
      </c>
      <c r="BJ335" s="6" t="s">
        <v>21</v>
      </c>
      <c r="BK335" s="192">
        <f>ROUND(I335*H335,2)</f>
        <v>0</v>
      </c>
      <c r="BL335" s="6" t="s">
        <v>191</v>
      </c>
      <c r="BM335" s="6" t="s">
        <v>1446</v>
      </c>
    </row>
    <row r="336" spans="1:47" ht="23.25">
      <c r="A336" s="23"/>
      <c r="B336" s="24"/>
      <c r="C336" s="52"/>
      <c r="D336" s="196" t="s">
        <v>199</v>
      </c>
      <c r="E336" s="52"/>
      <c r="F336" s="197" t="s">
        <v>1124</v>
      </c>
      <c r="G336" s="52"/>
      <c r="H336" s="52"/>
      <c r="I336" s="52"/>
      <c r="J336" s="52"/>
      <c r="K336" s="52"/>
      <c r="L336" s="50"/>
      <c r="M336" s="195"/>
      <c r="N336" s="25"/>
      <c r="O336" s="25"/>
      <c r="P336" s="25"/>
      <c r="Q336" s="25"/>
      <c r="R336" s="25"/>
      <c r="S336" s="25"/>
      <c r="T336" s="72"/>
      <c r="AT336" s="6" t="s">
        <v>199</v>
      </c>
      <c r="AU336" s="6" t="s">
        <v>21</v>
      </c>
    </row>
    <row r="337" spans="2:51" s="198" customFormat="1" ht="12.75">
      <c r="B337" s="199"/>
      <c r="C337" s="200"/>
      <c r="D337" s="196" t="s">
        <v>210</v>
      </c>
      <c r="E337" s="201"/>
      <c r="F337" s="202" t="s">
        <v>1276</v>
      </c>
      <c r="G337" s="200"/>
      <c r="H337" s="201"/>
      <c r="I337" s="200"/>
      <c r="J337" s="200"/>
      <c r="K337" s="200"/>
      <c r="L337" s="203"/>
      <c r="M337" s="204"/>
      <c r="N337" s="205"/>
      <c r="O337" s="205"/>
      <c r="P337" s="205"/>
      <c r="Q337" s="205"/>
      <c r="R337" s="205"/>
      <c r="S337" s="205"/>
      <c r="T337" s="206"/>
      <c r="AT337" s="207" t="s">
        <v>210</v>
      </c>
      <c r="AU337" s="207" t="s">
        <v>21</v>
      </c>
      <c r="AV337" s="198" t="s">
        <v>21</v>
      </c>
      <c r="AW337" s="198" t="s">
        <v>43</v>
      </c>
      <c r="AX337" s="198" t="s">
        <v>79</v>
      </c>
      <c r="AY337" s="207" t="s">
        <v>192</v>
      </c>
    </row>
    <row r="338" spans="2:51" s="208" customFormat="1" ht="12.75">
      <c r="B338" s="209"/>
      <c r="C338" s="210"/>
      <c r="D338" s="193" t="s">
        <v>210</v>
      </c>
      <c r="E338" s="211"/>
      <c r="F338" s="212" t="s">
        <v>365</v>
      </c>
      <c r="G338" s="210"/>
      <c r="H338" s="213">
        <v>16</v>
      </c>
      <c r="I338" s="210"/>
      <c r="J338" s="210"/>
      <c r="K338" s="210"/>
      <c r="L338" s="214"/>
      <c r="M338" s="215"/>
      <c r="N338" s="216"/>
      <c r="O338" s="216"/>
      <c r="P338" s="216"/>
      <c r="Q338" s="216"/>
      <c r="R338" s="216"/>
      <c r="S338" s="216"/>
      <c r="T338" s="217"/>
      <c r="AT338" s="218" t="s">
        <v>210</v>
      </c>
      <c r="AU338" s="218" t="s">
        <v>21</v>
      </c>
      <c r="AV338" s="208" t="s">
        <v>88</v>
      </c>
      <c r="AW338" s="208" t="s">
        <v>43</v>
      </c>
      <c r="AX338" s="208" t="s">
        <v>21</v>
      </c>
      <c r="AY338" s="218" t="s">
        <v>192</v>
      </c>
    </row>
    <row r="339" spans="2:65" s="23" customFormat="1" ht="22.5" customHeight="1">
      <c r="B339" s="24"/>
      <c r="C339" s="182" t="s">
        <v>790</v>
      </c>
      <c r="D339" s="182" t="s">
        <v>193</v>
      </c>
      <c r="E339" s="183" t="s">
        <v>1447</v>
      </c>
      <c r="F339" s="184" t="s">
        <v>1448</v>
      </c>
      <c r="G339" s="185" t="s">
        <v>498</v>
      </c>
      <c r="H339" s="186">
        <v>25</v>
      </c>
      <c r="I339" s="187"/>
      <c r="J339" s="187">
        <f>ROUND(I339*H339,2)</f>
        <v>0</v>
      </c>
      <c r="K339" s="184" t="s">
        <v>197</v>
      </c>
      <c r="L339" s="50"/>
      <c r="M339" s="188"/>
      <c r="N339" s="189" t="s">
        <v>50</v>
      </c>
      <c r="O339" s="190">
        <v>7.856</v>
      </c>
      <c r="P339" s="190">
        <f>O339*H339</f>
        <v>196.4</v>
      </c>
      <c r="Q339" s="190">
        <v>3.12138</v>
      </c>
      <c r="R339" s="190">
        <f>Q339*H339</f>
        <v>78.0345</v>
      </c>
      <c r="S339" s="190">
        <v>0</v>
      </c>
      <c r="T339" s="191">
        <f>S339*H339</f>
        <v>0</v>
      </c>
      <c r="AR339" s="6" t="s">
        <v>787</v>
      </c>
      <c r="AT339" s="6" t="s">
        <v>193</v>
      </c>
      <c r="AU339" s="6" t="s">
        <v>21</v>
      </c>
      <c r="AY339" s="6" t="s">
        <v>192</v>
      </c>
      <c r="BE339" s="192">
        <f>IF(N339="základní",J339,0)</f>
        <v>0</v>
      </c>
      <c r="BF339" s="192">
        <f>IF(N339="snížená",J339,0)</f>
        <v>0</v>
      </c>
      <c r="BG339" s="192">
        <f>IF(N339="zákl. přenesená",J339,0)</f>
        <v>0</v>
      </c>
      <c r="BH339" s="192">
        <f>IF(N339="sníž. přenesená",J339,0)</f>
        <v>0</v>
      </c>
      <c r="BI339" s="192">
        <f>IF(N339="nulová",J339,0)</f>
        <v>0</v>
      </c>
      <c r="BJ339" s="6" t="s">
        <v>21</v>
      </c>
      <c r="BK339" s="192">
        <f>ROUND(I339*H339,2)</f>
        <v>0</v>
      </c>
      <c r="BL339" s="6" t="s">
        <v>787</v>
      </c>
      <c r="BM339" s="6" t="s">
        <v>1449</v>
      </c>
    </row>
    <row r="340" spans="1:47" ht="12.75">
      <c r="A340" s="23"/>
      <c r="B340" s="24"/>
      <c r="C340" s="52"/>
      <c r="D340" s="196" t="s">
        <v>199</v>
      </c>
      <c r="E340" s="52"/>
      <c r="F340" s="197" t="s">
        <v>1450</v>
      </c>
      <c r="G340" s="52"/>
      <c r="H340" s="52"/>
      <c r="I340" s="52"/>
      <c r="J340" s="52"/>
      <c r="K340" s="52"/>
      <c r="L340" s="50"/>
      <c r="M340" s="195"/>
      <c r="N340" s="25"/>
      <c r="O340" s="25"/>
      <c r="P340" s="25"/>
      <c r="Q340" s="25"/>
      <c r="R340" s="25"/>
      <c r="S340" s="25"/>
      <c r="T340" s="72"/>
      <c r="AT340" s="6" t="s">
        <v>199</v>
      </c>
      <c r="AU340" s="6" t="s">
        <v>21</v>
      </c>
    </row>
    <row r="341" spans="2:51" s="198" customFormat="1" ht="12.75">
      <c r="B341" s="199"/>
      <c r="C341" s="200"/>
      <c r="D341" s="196" t="s">
        <v>210</v>
      </c>
      <c r="E341" s="201"/>
      <c r="F341" s="202" t="s">
        <v>1276</v>
      </c>
      <c r="G341" s="200"/>
      <c r="H341" s="201"/>
      <c r="I341" s="200"/>
      <c r="J341" s="200"/>
      <c r="K341" s="200"/>
      <c r="L341" s="203"/>
      <c r="M341" s="204"/>
      <c r="N341" s="205"/>
      <c r="O341" s="205"/>
      <c r="P341" s="205"/>
      <c r="Q341" s="205"/>
      <c r="R341" s="205"/>
      <c r="S341" s="205"/>
      <c r="T341" s="206"/>
      <c r="AT341" s="207" t="s">
        <v>210</v>
      </c>
      <c r="AU341" s="207" t="s">
        <v>21</v>
      </c>
      <c r="AV341" s="198" t="s">
        <v>21</v>
      </c>
      <c r="AW341" s="198" t="s">
        <v>43</v>
      </c>
      <c r="AX341" s="198" t="s">
        <v>79</v>
      </c>
      <c r="AY341" s="207" t="s">
        <v>192</v>
      </c>
    </row>
    <row r="342" spans="2:51" s="208" customFormat="1" ht="12.75">
      <c r="B342" s="209"/>
      <c r="C342" s="210"/>
      <c r="D342" s="193" t="s">
        <v>210</v>
      </c>
      <c r="E342" s="211"/>
      <c r="F342" s="212" t="s">
        <v>1451</v>
      </c>
      <c r="G342" s="210"/>
      <c r="H342" s="213">
        <v>25</v>
      </c>
      <c r="I342" s="210"/>
      <c r="J342" s="210"/>
      <c r="K342" s="210"/>
      <c r="L342" s="214"/>
      <c r="M342" s="215"/>
      <c r="N342" s="216"/>
      <c r="O342" s="216"/>
      <c r="P342" s="216"/>
      <c r="Q342" s="216"/>
      <c r="R342" s="216"/>
      <c r="S342" s="216"/>
      <c r="T342" s="217"/>
      <c r="AT342" s="218" t="s">
        <v>210</v>
      </c>
      <c r="AU342" s="218" t="s">
        <v>21</v>
      </c>
      <c r="AV342" s="208" t="s">
        <v>88</v>
      </c>
      <c r="AW342" s="208" t="s">
        <v>43</v>
      </c>
      <c r="AX342" s="208" t="s">
        <v>21</v>
      </c>
      <c r="AY342" s="218" t="s">
        <v>192</v>
      </c>
    </row>
    <row r="343" spans="2:65" s="23" customFormat="1" ht="22.5" customHeight="1">
      <c r="B343" s="24"/>
      <c r="C343" s="254" t="s">
        <v>825</v>
      </c>
      <c r="D343" s="254" t="s">
        <v>467</v>
      </c>
      <c r="E343" s="255" t="s">
        <v>1452</v>
      </c>
      <c r="F343" s="256" t="s">
        <v>1453</v>
      </c>
      <c r="G343" s="257" t="s">
        <v>284</v>
      </c>
      <c r="H343" s="258">
        <v>10</v>
      </c>
      <c r="I343" s="259"/>
      <c r="J343" s="259">
        <f>ROUND(I343*H343,2)</f>
        <v>0</v>
      </c>
      <c r="K343" s="256" t="s">
        <v>197</v>
      </c>
      <c r="L343" s="260"/>
      <c r="M343" s="261"/>
      <c r="N343" s="262" t="s">
        <v>50</v>
      </c>
      <c r="O343" s="190">
        <v>0</v>
      </c>
      <c r="P343" s="190">
        <f>O343*H343</f>
        <v>0</v>
      </c>
      <c r="Q343" s="190">
        <v>5.15</v>
      </c>
      <c r="R343" s="190">
        <f>Q343*H343</f>
        <v>51.5</v>
      </c>
      <c r="S343" s="190">
        <v>0</v>
      </c>
      <c r="T343" s="191">
        <f>S343*H343</f>
        <v>0</v>
      </c>
      <c r="AR343" s="6" t="s">
        <v>787</v>
      </c>
      <c r="AT343" s="6" t="s">
        <v>467</v>
      </c>
      <c r="AU343" s="6" t="s">
        <v>21</v>
      </c>
      <c r="AY343" s="6" t="s">
        <v>192</v>
      </c>
      <c r="BE343" s="192">
        <f>IF(N343="základní",J343,0)</f>
        <v>0</v>
      </c>
      <c r="BF343" s="192">
        <f>IF(N343="snížená",J343,0)</f>
        <v>0</v>
      </c>
      <c r="BG343" s="192">
        <f>IF(N343="zákl. přenesená",J343,0)</f>
        <v>0</v>
      </c>
      <c r="BH343" s="192">
        <f>IF(N343="sníž. přenesená",J343,0)</f>
        <v>0</v>
      </c>
      <c r="BI343" s="192">
        <f>IF(N343="nulová",J343,0)</f>
        <v>0</v>
      </c>
      <c r="BJ343" s="6" t="s">
        <v>21</v>
      </c>
      <c r="BK343" s="192">
        <f>ROUND(I343*H343,2)</f>
        <v>0</v>
      </c>
      <c r="BL343" s="6" t="s">
        <v>787</v>
      </c>
      <c r="BM343" s="6" t="s">
        <v>1454</v>
      </c>
    </row>
    <row r="344" spans="1:47" ht="12.75">
      <c r="A344" s="23"/>
      <c r="B344" s="24"/>
      <c r="C344" s="52"/>
      <c r="D344" s="196" t="s">
        <v>199</v>
      </c>
      <c r="E344" s="52"/>
      <c r="F344" s="197" t="s">
        <v>1455</v>
      </c>
      <c r="G344" s="52"/>
      <c r="H344" s="52"/>
      <c r="I344" s="52"/>
      <c r="J344" s="52"/>
      <c r="K344" s="52"/>
      <c r="L344" s="50"/>
      <c r="M344" s="195"/>
      <c r="N344" s="25"/>
      <c r="O344" s="25"/>
      <c r="P344" s="25"/>
      <c r="Q344" s="25"/>
      <c r="R344" s="25"/>
      <c r="S344" s="25"/>
      <c r="T344" s="72"/>
      <c r="AT344" s="6" t="s">
        <v>199</v>
      </c>
      <c r="AU344" s="6" t="s">
        <v>21</v>
      </c>
    </row>
    <row r="345" spans="1:47" ht="23.25">
      <c r="A345" s="23"/>
      <c r="B345" s="24"/>
      <c r="C345" s="52"/>
      <c r="D345" s="196" t="s">
        <v>723</v>
      </c>
      <c r="E345" s="52"/>
      <c r="F345" s="268" t="s">
        <v>1456</v>
      </c>
      <c r="G345" s="52"/>
      <c r="H345" s="52"/>
      <c r="I345" s="52"/>
      <c r="J345" s="52"/>
      <c r="K345" s="52"/>
      <c r="L345" s="50"/>
      <c r="M345" s="195"/>
      <c r="N345" s="25"/>
      <c r="O345" s="25"/>
      <c r="P345" s="25"/>
      <c r="Q345" s="25"/>
      <c r="R345" s="25"/>
      <c r="S345" s="25"/>
      <c r="T345" s="72"/>
      <c r="AT345" s="6" t="s">
        <v>723</v>
      </c>
      <c r="AU345" s="6" t="s">
        <v>21</v>
      </c>
    </row>
    <row r="346" spans="2:51" s="198" customFormat="1" ht="12.75">
      <c r="B346" s="199"/>
      <c r="C346" s="200"/>
      <c r="D346" s="196" t="s">
        <v>210</v>
      </c>
      <c r="E346" s="201"/>
      <c r="F346" s="202" t="s">
        <v>1276</v>
      </c>
      <c r="G346" s="200"/>
      <c r="H346" s="201"/>
      <c r="I346" s="200"/>
      <c r="J346" s="200"/>
      <c r="K346" s="200"/>
      <c r="L346" s="203"/>
      <c r="M346" s="204"/>
      <c r="N346" s="205"/>
      <c r="O346" s="205"/>
      <c r="P346" s="205"/>
      <c r="Q346" s="205"/>
      <c r="R346" s="205"/>
      <c r="S346" s="205"/>
      <c r="T346" s="206"/>
      <c r="AT346" s="207" t="s">
        <v>210</v>
      </c>
      <c r="AU346" s="207" t="s">
        <v>21</v>
      </c>
      <c r="AV346" s="198" t="s">
        <v>21</v>
      </c>
      <c r="AW346" s="198" t="s">
        <v>43</v>
      </c>
      <c r="AX346" s="198" t="s">
        <v>79</v>
      </c>
      <c r="AY346" s="207" t="s">
        <v>192</v>
      </c>
    </row>
    <row r="347" spans="2:51" s="208" customFormat="1" ht="12.75">
      <c r="B347" s="209"/>
      <c r="C347" s="210"/>
      <c r="D347" s="193" t="s">
        <v>210</v>
      </c>
      <c r="E347" s="211"/>
      <c r="F347" s="212" t="s">
        <v>26</v>
      </c>
      <c r="G347" s="210"/>
      <c r="H347" s="213">
        <v>10</v>
      </c>
      <c r="I347" s="210"/>
      <c r="J347" s="210"/>
      <c r="K347" s="210"/>
      <c r="L347" s="214"/>
      <c r="M347" s="215"/>
      <c r="N347" s="216"/>
      <c r="O347" s="216"/>
      <c r="P347" s="216"/>
      <c r="Q347" s="216"/>
      <c r="R347" s="216"/>
      <c r="S347" s="216"/>
      <c r="T347" s="217"/>
      <c r="AT347" s="218" t="s">
        <v>210</v>
      </c>
      <c r="AU347" s="218" t="s">
        <v>21</v>
      </c>
      <c r="AV347" s="208" t="s">
        <v>88</v>
      </c>
      <c r="AW347" s="208" t="s">
        <v>43</v>
      </c>
      <c r="AX347" s="208" t="s">
        <v>21</v>
      </c>
      <c r="AY347" s="218" t="s">
        <v>192</v>
      </c>
    </row>
    <row r="348" spans="2:65" s="23" customFormat="1" ht="22.5" customHeight="1">
      <c r="B348" s="24"/>
      <c r="C348" s="182" t="s">
        <v>829</v>
      </c>
      <c r="D348" s="182" t="s">
        <v>193</v>
      </c>
      <c r="E348" s="183" t="s">
        <v>1135</v>
      </c>
      <c r="F348" s="184" t="s">
        <v>1136</v>
      </c>
      <c r="G348" s="185" t="s">
        <v>545</v>
      </c>
      <c r="H348" s="186">
        <v>15</v>
      </c>
      <c r="I348" s="187"/>
      <c r="J348" s="187">
        <f>ROUND(I348*H348,2)</f>
        <v>0</v>
      </c>
      <c r="K348" s="184" t="s">
        <v>197</v>
      </c>
      <c r="L348" s="50"/>
      <c r="M348" s="188"/>
      <c r="N348" s="189" t="s">
        <v>50</v>
      </c>
      <c r="O348" s="190">
        <v>3.644</v>
      </c>
      <c r="P348" s="190">
        <f>O348*H348</f>
        <v>54.660000000000004</v>
      </c>
      <c r="Q348" s="190">
        <v>2.26672</v>
      </c>
      <c r="R348" s="190">
        <f>Q348*H348</f>
        <v>34.0008</v>
      </c>
      <c r="S348" s="190">
        <v>0</v>
      </c>
      <c r="T348" s="191">
        <f>S348*H348</f>
        <v>0</v>
      </c>
      <c r="AR348" s="6" t="s">
        <v>191</v>
      </c>
      <c r="AT348" s="6" t="s">
        <v>193</v>
      </c>
      <c r="AU348" s="6" t="s">
        <v>21</v>
      </c>
      <c r="AY348" s="6" t="s">
        <v>192</v>
      </c>
      <c r="BE348" s="192">
        <f>IF(N348="základní",J348,0)</f>
        <v>0</v>
      </c>
      <c r="BF348" s="192">
        <f>IF(N348="snížená",J348,0)</f>
        <v>0</v>
      </c>
      <c r="BG348" s="192">
        <f>IF(N348="zákl. přenesená",J348,0)</f>
        <v>0</v>
      </c>
      <c r="BH348" s="192">
        <f>IF(N348="sníž. přenesená",J348,0)</f>
        <v>0</v>
      </c>
      <c r="BI348" s="192">
        <f>IF(N348="nulová",J348,0)</f>
        <v>0</v>
      </c>
      <c r="BJ348" s="6" t="s">
        <v>21</v>
      </c>
      <c r="BK348" s="192">
        <f>ROUND(I348*H348,2)</f>
        <v>0</v>
      </c>
      <c r="BL348" s="6" t="s">
        <v>191</v>
      </c>
      <c r="BM348" s="6" t="s">
        <v>1457</v>
      </c>
    </row>
    <row r="349" spans="1:47" ht="23.25">
      <c r="A349" s="23"/>
      <c r="B349" s="24"/>
      <c r="C349" s="52"/>
      <c r="D349" s="196" t="s">
        <v>199</v>
      </c>
      <c r="E349" s="52"/>
      <c r="F349" s="197" t="s">
        <v>1138</v>
      </c>
      <c r="G349" s="52"/>
      <c r="H349" s="52"/>
      <c r="I349" s="52"/>
      <c r="J349" s="52"/>
      <c r="K349" s="52"/>
      <c r="L349" s="50"/>
      <c r="M349" s="195"/>
      <c r="N349" s="25"/>
      <c r="O349" s="25"/>
      <c r="P349" s="25"/>
      <c r="Q349" s="25"/>
      <c r="R349" s="25"/>
      <c r="S349" s="25"/>
      <c r="T349" s="72"/>
      <c r="AT349" s="6" t="s">
        <v>199</v>
      </c>
      <c r="AU349" s="6" t="s">
        <v>21</v>
      </c>
    </row>
    <row r="350" spans="2:51" s="198" customFormat="1" ht="12.75">
      <c r="B350" s="199"/>
      <c r="C350" s="200"/>
      <c r="D350" s="196" t="s">
        <v>210</v>
      </c>
      <c r="E350" s="201"/>
      <c r="F350" s="202" t="s">
        <v>1276</v>
      </c>
      <c r="G350" s="200"/>
      <c r="H350" s="201"/>
      <c r="I350" s="200"/>
      <c r="J350" s="200"/>
      <c r="K350" s="200"/>
      <c r="L350" s="203"/>
      <c r="M350" s="204"/>
      <c r="N350" s="205"/>
      <c r="O350" s="205"/>
      <c r="P350" s="205"/>
      <c r="Q350" s="205"/>
      <c r="R350" s="205"/>
      <c r="S350" s="205"/>
      <c r="T350" s="206"/>
      <c r="AT350" s="207" t="s">
        <v>210</v>
      </c>
      <c r="AU350" s="207" t="s">
        <v>21</v>
      </c>
      <c r="AV350" s="198" t="s">
        <v>21</v>
      </c>
      <c r="AW350" s="198" t="s">
        <v>43</v>
      </c>
      <c r="AX350" s="198" t="s">
        <v>79</v>
      </c>
      <c r="AY350" s="207" t="s">
        <v>192</v>
      </c>
    </row>
    <row r="351" spans="2:51" s="208" customFormat="1" ht="12.75">
      <c r="B351" s="209"/>
      <c r="C351" s="210"/>
      <c r="D351" s="193" t="s">
        <v>210</v>
      </c>
      <c r="E351" s="211"/>
      <c r="F351" s="212" t="s">
        <v>8</v>
      </c>
      <c r="G351" s="210"/>
      <c r="H351" s="213">
        <v>15</v>
      </c>
      <c r="I351" s="210"/>
      <c r="J351" s="210"/>
      <c r="K351" s="210"/>
      <c r="L351" s="214"/>
      <c r="M351" s="215"/>
      <c r="N351" s="216"/>
      <c r="O351" s="216"/>
      <c r="P351" s="216"/>
      <c r="Q351" s="216"/>
      <c r="R351" s="216"/>
      <c r="S351" s="216"/>
      <c r="T351" s="217"/>
      <c r="AT351" s="218" t="s">
        <v>210</v>
      </c>
      <c r="AU351" s="218" t="s">
        <v>21</v>
      </c>
      <c r="AV351" s="208" t="s">
        <v>88</v>
      </c>
      <c r="AW351" s="208" t="s">
        <v>43</v>
      </c>
      <c r="AX351" s="208" t="s">
        <v>21</v>
      </c>
      <c r="AY351" s="218" t="s">
        <v>192</v>
      </c>
    </row>
    <row r="352" spans="2:65" s="23" customFormat="1" ht="22.5" customHeight="1">
      <c r="B352" s="24"/>
      <c r="C352" s="182" t="s">
        <v>671</v>
      </c>
      <c r="D352" s="182" t="s">
        <v>193</v>
      </c>
      <c r="E352" s="183" t="s">
        <v>867</v>
      </c>
      <c r="F352" s="184" t="s">
        <v>868</v>
      </c>
      <c r="G352" s="185" t="s">
        <v>514</v>
      </c>
      <c r="H352" s="186">
        <v>23902</v>
      </c>
      <c r="I352" s="187"/>
      <c r="J352" s="187">
        <f>ROUND(I352*H352,2)</f>
        <v>0</v>
      </c>
      <c r="K352" s="184" t="s">
        <v>197</v>
      </c>
      <c r="L352" s="50"/>
      <c r="M352" s="188"/>
      <c r="N352" s="189" t="s">
        <v>50</v>
      </c>
      <c r="O352" s="190">
        <v>0</v>
      </c>
      <c r="P352" s="190">
        <f>O352*H352</f>
        <v>0</v>
      </c>
      <c r="Q352" s="190">
        <v>0</v>
      </c>
      <c r="R352" s="190">
        <f>Q352*H352</f>
        <v>0</v>
      </c>
      <c r="S352" s="190">
        <v>0.02</v>
      </c>
      <c r="T352" s="191">
        <f>S352*H352</f>
        <v>478.04</v>
      </c>
      <c r="AR352" s="6" t="s">
        <v>191</v>
      </c>
      <c r="AT352" s="6" t="s">
        <v>193</v>
      </c>
      <c r="AU352" s="6" t="s">
        <v>21</v>
      </c>
      <c r="AY352" s="6" t="s">
        <v>192</v>
      </c>
      <c r="BE352" s="192">
        <f>IF(N352="základní",J352,0)</f>
        <v>0</v>
      </c>
      <c r="BF352" s="192">
        <f>IF(N352="snížená",J352,0)</f>
        <v>0</v>
      </c>
      <c r="BG352" s="192">
        <f>IF(N352="zákl. přenesená",J352,0)</f>
        <v>0</v>
      </c>
      <c r="BH352" s="192">
        <f>IF(N352="sníž. přenesená",J352,0)</f>
        <v>0</v>
      </c>
      <c r="BI352" s="192">
        <f>IF(N352="nulová",J352,0)</f>
        <v>0</v>
      </c>
      <c r="BJ352" s="6" t="s">
        <v>21</v>
      </c>
      <c r="BK352" s="192">
        <f>ROUND(I352*H352,2)</f>
        <v>0</v>
      </c>
      <c r="BL352" s="6" t="s">
        <v>191</v>
      </c>
      <c r="BM352" s="6" t="s">
        <v>1458</v>
      </c>
    </row>
    <row r="353" spans="1:47" ht="34.5">
      <c r="A353" s="23"/>
      <c r="B353" s="24"/>
      <c r="C353" s="52"/>
      <c r="D353" s="196" t="s">
        <v>199</v>
      </c>
      <c r="E353" s="52"/>
      <c r="F353" s="197" t="s">
        <v>870</v>
      </c>
      <c r="G353" s="52"/>
      <c r="H353" s="52"/>
      <c r="I353" s="52"/>
      <c r="J353" s="52"/>
      <c r="K353" s="52"/>
      <c r="L353" s="50"/>
      <c r="M353" s="195"/>
      <c r="N353" s="25"/>
      <c r="O353" s="25"/>
      <c r="P353" s="25"/>
      <c r="Q353" s="25"/>
      <c r="R353" s="25"/>
      <c r="S353" s="25"/>
      <c r="T353" s="72"/>
      <c r="AT353" s="6" t="s">
        <v>199</v>
      </c>
      <c r="AU353" s="6" t="s">
        <v>21</v>
      </c>
    </row>
    <row r="354" spans="2:51" s="198" customFormat="1" ht="12.75">
      <c r="B354" s="199"/>
      <c r="C354" s="200"/>
      <c r="D354" s="196" t="s">
        <v>210</v>
      </c>
      <c r="E354" s="201"/>
      <c r="F354" s="202" t="s">
        <v>1276</v>
      </c>
      <c r="G354" s="200"/>
      <c r="H354" s="201"/>
      <c r="I354" s="200"/>
      <c r="J354" s="200"/>
      <c r="K354" s="200"/>
      <c r="L354" s="203"/>
      <c r="M354" s="204"/>
      <c r="N354" s="205"/>
      <c r="O354" s="205"/>
      <c r="P354" s="205"/>
      <c r="Q354" s="205"/>
      <c r="R354" s="205"/>
      <c r="S354" s="205"/>
      <c r="T354" s="206"/>
      <c r="AT354" s="207" t="s">
        <v>210</v>
      </c>
      <c r="AU354" s="207" t="s">
        <v>21</v>
      </c>
      <c r="AV354" s="198" t="s">
        <v>21</v>
      </c>
      <c r="AW354" s="198" t="s">
        <v>43</v>
      </c>
      <c r="AX354" s="198" t="s">
        <v>79</v>
      </c>
      <c r="AY354" s="207" t="s">
        <v>192</v>
      </c>
    </row>
    <row r="355" spans="2:51" s="208" customFormat="1" ht="12.75">
      <c r="B355" s="209"/>
      <c r="C355" s="210"/>
      <c r="D355" s="196" t="s">
        <v>210</v>
      </c>
      <c r="E355" s="234" t="s">
        <v>1459</v>
      </c>
      <c r="F355" s="235" t="s">
        <v>1338</v>
      </c>
      <c r="G355" s="210"/>
      <c r="H355" s="236">
        <v>10759</v>
      </c>
      <c r="I355" s="210"/>
      <c r="J355" s="210"/>
      <c r="K355" s="210"/>
      <c r="L355" s="214"/>
      <c r="M355" s="215"/>
      <c r="N355" s="216"/>
      <c r="O355" s="216"/>
      <c r="P355" s="216"/>
      <c r="Q355" s="216"/>
      <c r="R355" s="216"/>
      <c r="S355" s="216"/>
      <c r="T355" s="217"/>
      <c r="AT355" s="218" t="s">
        <v>210</v>
      </c>
      <c r="AU355" s="218" t="s">
        <v>21</v>
      </c>
      <c r="AV355" s="208" t="s">
        <v>88</v>
      </c>
      <c r="AW355" s="208" t="s">
        <v>43</v>
      </c>
      <c r="AX355" s="208" t="s">
        <v>79</v>
      </c>
      <c r="AY355" s="218" t="s">
        <v>192</v>
      </c>
    </row>
    <row r="356" spans="2:51" s="208" customFormat="1" ht="12.75">
      <c r="B356" s="209"/>
      <c r="C356" s="210"/>
      <c r="D356" s="196" t="s">
        <v>210</v>
      </c>
      <c r="E356" s="234" t="s">
        <v>1460</v>
      </c>
      <c r="F356" s="235" t="s">
        <v>1339</v>
      </c>
      <c r="G356" s="210"/>
      <c r="H356" s="236">
        <v>13143</v>
      </c>
      <c r="I356" s="210"/>
      <c r="J356" s="210"/>
      <c r="K356" s="210"/>
      <c r="L356" s="214"/>
      <c r="M356" s="215"/>
      <c r="N356" s="216"/>
      <c r="O356" s="216"/>
      <c r="P356" s="216"/>
      <c r="Q356" s="216"/>
      <c r="R356" s="216"/>
      <c r="S356" s="216"/>
      <c r="T356" s="217"/>
      <c r="AT356" s="218" t="s">
        <v>210</v>
      </c>
      <c r="AU356" s="218" t="s">
        <v>21</v>
      </c>
      <c r="AV356" s="208" t="s">
        <v>88</v>
      </c>
      <c r="AW356" s="208" t="s">
        <v>43</v>
      </c>
      <c r="AX356" s="208" t="s">
        <v>79</v>
      </c>
      <c r="AY356" s="218" t="s">
        <v>192</v>
      </c>
    </row>
    <row r="357" spans="1:51" ht="12.75">
      <c r="A357" s="208"/>
      <c r="B357" s="209"/>
      <c r="C357" s="210"/>
      <c r="D357" s="193" t="s">
        <v>210</v>
      </c>
      <c r="E357" s="211" t="s">
        <v>1461</v>
      </c>
      <c r="F357" s="212" t="s">
        <v>1340</v>
      </c>
      <c r="G357" s="210"/>
      <c r="H357" s="213">
        <v>23902</v>
      </c>
      <c r="I357" s="210"/>
      <c r="J357" s="210"/>
      <c r="K357" s="210"/>
      <c r="L357" s="214"/>
      <c r="M357" s="215"/>
      <c r="N357" s="216"/>
      <c r="O357" s="216"/>
      <c r="P357" s="216"/>
      <c r="Q357" s="216"/>
      <c r="R357" s="216"/>
      <c r="S357" s="216"/>
      <c r="T357" s="217"/>
      <c r="AT357" s="218" t="s">
        <v>210</v>
      </c>
      <c r="AU357" s="218" t="s">
        <v>21</v>
      </c>
      <c r="AV357" s="208" t="s">
        <v>88</v>
      </c>
      <c r="AW357" s="208" t="s">
        <v>43</v>
      </c>
      <c r="AX357" s="208" t="s">
        <v>21</v>
      </c>
      <c r="AY357" s="218" t="s">
        <v>192</v>
      </c>
    </row>
    <row r="358" spans="2:65" s="23" customFormat="1" ht="22.5" customHeight="1">
      <c r="B358" s="24"/>
      <c r="C358" s="182" t="s">
        <v>841</v>
      </c>
      <c r="D358" s="182" t="s">
        <v>193</v>
      </c>
      <c r="E358" s="183" t="s">
        <v>805</v>
      </c>
      <c r="F358" s="184" t="s">
        <v>806</v>
      </c>
      <c r="G358" s="185" t="s">
        <v>498</v>
      </c>
      <c r="H358" s="186">
        <v>4782</v>
      </c>
      <c r="I358" s="187"/>
      <c r="J358" s="187">
        <f>ROUND(I358*H358,2)</f>
        <v>0</v>
      </c>
      <c r="K358" s="184" t="s">
        <v>197</v>
      </c>
      <c r="L358" s="50"/>
      <c r="M358" s="188"/>
      <c r="N358" s="189" t="s">
        <v>50</v>
      </c>
      <c r="O358" s="190">
        <v>0.003</v>
      </c>
      <c r="P358" s="190">
        <f>O358*H358</f>
        <v>14.346</v>
      </c>
      <c r="Q358" s="190">
        <v>0.00033000000000000005</v>
      </c>
      <c r="R358" s="190">
        <f>Q358*H358</f>
        <v>1.5780600000000002</v>
      </c>
      <c r="S358" s="190">
        <v>0</v>
      </c>
      <c r="T358" s="191">
        <f>S358*H358</f>
        <v>0</v>
      </c>
      <c r="AR358" s="6" t="s">
        <v>191</v>
      </c>
      <c r="AT358" s="6" t="s">
        <v>193</v>
      </c>
      <c r="AU358" s="6" t="s">
        <v>21</v>
      </c>
      <c r="AY358" s="6" t="s">
        <v>192</v>
      </c>
      <c r="BE358" s="192">
        <f>IF(N358="základní",J358,0)</f>
        <v>0</v>
      </c>
      <c r="BF358" s="192">
        <f>IF(N358="snížená",J358,0)</f>
        <v>0</v>
      </c>
      <c r="BG358" s="192">
        <f>IF(N358="zákl. přenesená",J358,0)</f>
        <v>0</v>
      </c>
      <c r="BH358" s="192">
        <f>IF(N358="sníž. přenesená",J358,0)</f>
        <v>0</v>
      </c>
      <c r="BI358" s="192">
        <f>IF(N358="nulová",J358,0)</f>
        <v>0</v>
      </c>
      <c r="BJ358" s="6" t="s">
        <v>21</v>
      </c>
      <c r="BK358" s="192">
        <f>ROUND(I358*H358,2)</f>
        <v>0</v>
      </c>
      <c r="BL358" s="6" t="s">
        <v>191</v>
      </c>
      <c r="BM358" s="6" t="s">
        <v>1462</v>
      </c>
    </row>
    <row r="359" spans="2:51" s="198" customFormat="1" ht="12.75">
      <c r="B359" s="199"/>
      <c r="C359" s="200"/>
      <c r="D359" s="196" t="s">
        <v>210</v>
      </c>
      <c r="E359" s="201"/>
      <c r="F359" s="202" t="s">
        <v>1276</v>
      </c>
      <c r="G359" s="200"/>
      <c r="H359" s="201"/>
      <c r="I359" s="200"/>
      <c r="J359" s="200"/>
      <c r="K359" s="200"/>
      <c r="L359" s="203"/>
      <c r="M359" s="204"/>
      <c r="N359" s="205"/>
      <c r="O359" s="205"/>
      <c r="P359" s="205"/>
      <c r="Q359" s="205"/>
      <c r="R359" s="205"/>
      <c r="S359" s="205"/>
      <c r="T359" s="206"/>
      <c r="AT359" s="207" t="s">
        <v>210</v>
      </c>
      <c r="AU359" s="207" t="s">
        <v>21</v>
      </c>
      <c r="AV359" s="198" t="s">
        <v>21</v>
      </c>
      <c r="AW359" s="198" t="s">
        <v>43</v>
      </c>
      <c r="AX359" s="198" t="s">
        <v>79</v>
      </c>
      <c r="AY359" s="207" t="s">
        <v>192</v>
      </c>
    </row>
    <row r="360" spans="2:51" s="208" customFormat="1" ht="12.75">
      <c r="B360" s="209"/>
      <c r="C360" s="210"/>
      <c r="D360" s="193" t="s">
        <v>210</v>
      </c>
      <c r="E360" s="211"/>
      <c r="F360" s="212" t="s">
        <v>1463</v>
      </c>
      <c r="G360" s="210"/>
      <c r="H360" s="213">
        <v>4782</v>
      </c>
      <c r="I360" s="210"/>
      <c r="J360" s="210"/>
      <c r="K360" s="210"/>
      <c r="L360" s="214"/>
      <c r="M360" s="215"/>
      <c r="N360" s="216"/>
      <c r="O360" s="216"/>
      <c r="P360" s="216"/>
      <c r="Q360" s="216"/>
      <c r="R360" s="216"/>
      <c r="S360" s="216"/>
      <c r="T360" s="217"/>
      <c r="AT360" s="218" t="s">
        <v>210</v>
      </c>
      <c r="AU360" s="218" t="s">
        <v>21</v>
      </c>
      <c r="AV360" s="208" t="s">
        <v>88</v>
      </c>
      <c r="AW360" s="208" t="s">
        <v>43</v>
      </c>
      <c r="AX360" s="208" t="s">
        <v>21</v>
      </c>
      <c r="AY360" s="218" t="s">
        <v>192</v>
      </c>
    </row>
    <row r="361" spans="2:65" s="23" customFormat="1" ht="22.5" customHeight="1">
      <c r="B361" s="24"/>
      <c r="C361" s="254" t="s">
        <v>846</v>
      </c>
      <c r="D361" s="254" t="s">
        <v>467</v>
      </c>
      <c r="E361" s="255" t="s">
        <v>836</v>
      </c>
      <c r="F361" s="256" t="s">
        <v>837</v>
      </c>
      <c r="G361" s="257" t="s">
        <v>284</v>
      </c>
      <c r="H361" s="258">
        <v>38</v>
      </c>
      <c r="I361" s="259"/>
      <c r="J361" s="259">
        <f>ROUND(I361*H361,2)</f>
        <v>0</v>
      </c>
      <c r="K361" s="256" t="s">
        <v>197</v>
      </c>
      <c r="L361" s="260"/>
      <c r="M361" s="261"/>
      <c r="N361" s="262" t="s">
        <v>50</v>
      </c>
      <c r="O361" s="190">
        <v>0</v>
      </c>
      <c r="P361" s="190">
        <f>O361*H361</f>
        <v>0</v>
      </c>
      <c r="Q361" s="190">
        <v>0.248</v>
      </c>
      <c r="R361" s="190">
        <f>Q361*H361</f>
        <v>9.424</v>
      </c>
      <c r="S361" s="190">
        <v>0</v>
      </c>
      <c r="T361" s="191">
        <f>S361*H361</f>
        <v>0</v>
      </c>
      <c r="AR361" s="6" t="s">
        <v>323</v>
      </c>
      <c r="AT361" s="6" t="s">
        <v>467</v>
      </c>
      <c r="AU361" s="6" t="s">
        <v>21</v>
      </c>
      <c r="AY361" s="6" t="s">
        <v>192</v>
      </c>
      <c r="BE361" s="192">
        <f>IF(N361="základní",J361,0)</f>
        <v>0</v>
      </c>
      <c r="BF361" s="192">
        <f>IF(N361="snížená",J361,0)</f>
        <v>0</v>
      </c>
      <c r="BG361" s="192">
        <f>IF(N361="zákl. přenesená",J361,0)</f>
        <v>0</v>
      </c>
      <c r="BH361" s="192">
        <f>IF(N361="sníž. přenesená",J361,0)</f>
        <v>0</v>
      </c>
      <c r="BI361" s="192">
        <f>IF(N361="nulová",J361,0)</f>
        <v>0</v>
      </c>
      <c r="BJ361" s="6" t="s">
        <v>21</v>
      </c>
      <c r="BK361" s="192">
        <f>ROUND(I361*H361,2)</f>
        <v>0</v>
      </c>
      <c r="BL361" s="6" t="s">
        <v>191</v>
      </c>
      <c r="BM361" s="6" t="s">
        <v>1464</v>
      </c>
    </row>
    <row r="362" spans="1:47" ht="12.75">
      <c r="A362" s="23"/>
      <c r="B362" s="24"/>
      <c r="C362" s="52"/>
      <c r="D362" s="196" t="s">
        <v>199</v>
      </c>
      <c r="E362" s="52"/>
      <c r="F362" s="197" t="s">
        <v>839</v>
      </c>
      <c r="G362" s="52"/>
      <c r="H362" s="52"/>
      <c r="I362" s="52"/>
      <c r="J362" s="52"/>
      <c r="K362" s="52"/>
      <c r="L362" s="50"/>
      <c r="M362" s="195"/>
      <c r="N362" s="25"/>
      <c r="O362" s="25"/>
      <c r="P362" s="25"/>
      <c r="Q362" s="25"/>
      <c r="R362" s="25"/>
      <c r="S362" s="25"/>
      <c r="T362" s="72"/>
      <c r="AT362" s="6" t="s">
        <v>199</v>
      </c>
      <c r="AU362" s="6" t="s">
        <v>21</v>
      </c>
    </row>
    <row r="363" spans="2:51" s="208" customFormat="1" ht="12.75">
      <c r="B363" s="209"/>
      <c r="C363" s="210"/>
      <c r="D363" s="193" t="s">
        <v>210</v>
      </c>
      <c r="E363" s="211"/>
      <c r="F363" s="212" t="s">
        <v>1465</v>
      </c>
      <c r="G363" s="210"/>
      <c r="H363" s="213">
        <v>38</v>
      </c>
      <c r="I363" s="210"/>
      <c r="J363" s="210"/>
      <c r="K363" s="210"/>
      <c r="L363" s="214"/>
      <c r="M363" s="215"/>
      <c r="N363" s="216"/>
      <c r="O363" s="216"/>
      <c r="P363" s="216"/>
      <c r="Q363" s="216"/>
      <c r="R363" s="216"/>
      <c r="S363" s="216"/>
      <c r="T363" s="217"/>
      <c r="AT363" s="218" t="s">
        <v>210</v>
      </c>
      <c r="AU363" s="218" t="s">
        <v>21</v>
      </c>
      <c r="AV363" s="208" t="s">
        <v>88</v>
      </c>
      <c r="AW363" s="208" t="s">
        <v>43</v>
      </c>
      <c r="AX363" s="208" t="s">
        <v>21</v>
      </c>
      <c r="AY363" s="218" t="s">
        <v>192</v>
      </c>
    </row>
    <row r="364" spans="2:65" s="23" customFormat="1" ht="22.5" customHeight="1">
      <c r="B364" s="24"/>
      <c r="C364" s="254" t="s">
        <v>851</v>
      </c>
      <c r="D364" s="254" t="s">
        <v>467</v>
      </c>
      <c r="E364" s="255" t="s">
        <v>842</v>
      </c>
      <c r="F364" s="256" t="s">
        <v>843</v>
      </c>
      <c r="G364" s="257" t="s">
        <v>284</v>
      </c>
      <c r="H364" s="258">
        <v>12</v>
      </c>
      <c r="I364" s="259"/>
      <c r="J364" s="259">
        <f>ROUND(I364*H364,2)</f>
        <v>0</v>
      </c>
      <c r="K364" s="256" t="s">
        <v>197</v>
      </c>
      <c r="L364" s="260"/>
      <c r="M364" s="261"/>
      <c r="N364" s="262" t="s">
        <v>50</v>
      </c>
      <c r="O364" s="190">
        <v>0</v>
      </c>
      <c r="P364" s="190">
        <f>O364*H364</f>
        <v>0</v>
      </c>
      <c r="Q364" s="190">
        <v>0.244</v>
      </c>
      <c r="R364" s="190">
        <f>Q364*H364</f>
        <v>2.928</v>
      </c>
      <c r="S364" s="190">
        <v>0</v>
      </c>
      <c r="T364" s="191">
        <f>S364*H364</f>
        <v>0</v>
      </c>
      <c r="AR364" s="6" t="s">
        <v>323</v>
      </c>
      <c r="AT364" s="6" t="s">
        <v>467</v>
      </c>
      <c r="AU364" s="6" t="s">
        <v>21</v>
      </c>
      <c r="AY364" s="6" t="s">
        <v>192</v>
      </c>
      <c r="BE364" s="192">
        <f>IF(N364="základní",J364,0)</f>
        <v>0</v>
      </c>
      <c r="BF364" s="192">
        <f>IF(N364="snížená",J364,0)</f>
        <v>0</v>
      </c>
      <c r="BG364" s="192">
        <f>IF(N364="zákl. přenesená",J364,0)</f>
        <v>0</v>
      </c>
      <c r="BH364" s="192">
        <f>IF(N364="sníž. přenesená",J364,0)</f>
        <v>0</v>
      </c>
      <c r="BI364" s="192">
        <f>IF(N364="nulová",J364,0)</f>
        <v>0</v>
      </c>
      <c r="BJ364" s="6" t="s">
        <v>21</v>
      </c>
      <c r="BK364" s="192">
        <f>ROUND(I364*H364,2)</f>
        <v>0</v>
      </c>
      <c r="BL364" s="6" t="s">
        <v>191</v>
      </c>
      <c r="BM364" s="6" t="s">
        <v>1466</v>
      </c>
    </row>
    <row r="365" spans="1:47" ht="12.75">
      <c r="A365" s="23"/>
      <c r="B365" s="24"/>
      <c r="C365" s="52"/>
      <c r="D365" s="196" t="s">
        <v>199</v>
      </c>
      <c r="E365" s="52"/>
      <c r="F365" s="197" t="s">
        <v>845</v>
      </c>
      <c r="G365" s="52"/>
      <c r="H365" s="52"/>
      <c r="I365" s="52"/>
      <c r="J365" s="52"/>
      <c r="K365" s="52"/>
      <c r="L365" s="50"/>
      <c r="M365" s="195"/>
      <c r="N365" s="25"/>
      <c r="O365" s="25"/>
      <c r="P365" s="25"/>
      <c r="Q365" s="25"/>
      <c r="R365" s="25"/>
      <c r="S365" s="25"/>
      <c r="T365" s="72"/>
      <c r="AT365" s="6" t="s">
        <v>199</v>
      </c>
      <c r="AU365" s="6" t="s">
        <v>21</v>
      </c>
    </row>
    <row r="366" spans="2:51" s="208" customFormat="1" ht="12.75">
      <c r="B366" s="209"/>
      <c r="C366" s="210"/>
      <c r="D366" s="193" t="s">
        <v>210</v>
      </c>
      <c r="E366" s="211"/>
      <c r="F366" s="212" t="s">
        <v>344</v>
      </c>
      <c r="G366" s="210"/>
      <c r="H366" s="213">
        <v>12</v>
      </c>
      <c r="I366" s="210"/>
      <c r="J366" s="210"/>
      <c r="K366" s="210"/>
      <c r="L366" s="214"/>
      <c r="M366" s="215"/>
      <c r="N366" s="216"/>
      <c r="O366" s="216"/>
      <c r="P366" s="216"/>
      <c r="Q366" s="216"/>
      <c r="R366" s="216"/>
      <c r="S366" s="216"/>
      <c r="T366" s="217"/>
      <c r="AT366" s="218" t="s">
        <v>210</v>
      </c>
      <c r="AU366" s="218" t="s">
        <v>21</v>
      </c>
      <c r="AV366" s="208" t="s">
        <v>88</v>
      </c>
      <c r="AW366" s="208" t="s">
        <v>43</v>
      </c>
      <c r="AX366" s="208" t="s">
        <v>21</v>
      </c>
      <c r="AY366" s="218" t="s">
        <v>192</v>
      </c>
    </row>
    <row r="367" spans="2:65" s="23" customFormat="1" ht="22.5" customHeight="1">
      <c r="B367" s="24"/>
      <c r="C367" s="254" t="s">
        <v>856</v>
      </c>
      <c r="D367" s="254" t="s">
        <v>467</v>
      </c>
      <c r="E367" s="255" t="s">
        <v>847</v>
      </c>
      <c r="F367" s="256" t="s">
        <v>848</v>
      </c>
      <c r="G367" s="257" t="s">
        <v>284</v>
      </c>
      <c r="H367" s="258">
        <v>12</v>
      </c>
      <c r="I367" s="259"/>
      <c r="J367" s="259">
        <f>ROUND(I367*H367,2)</f>
        <v>0</v>
      </c>
      <c r="K367" s="256" t="s">
        <v>197</v>
      </c>
      <c r="L367" s="260"/>
      <c r="M367" s="261"/>
      <c r="N367" s="262" t="s">
        <v>50</v>
      </c>
      <c r="O367" s="190">
        <v>0</v>
      </c>
      <c r="P367" s="190">
        <f>O367*H367</f>
        <v>0</v>
      </c>
      <c r="Q367" s="190">
        <v>0.244</v>
      </c>
      <c r="R367" s="190">
        <f>Q367*H367</f>
        <v>2.928</v>
      </c>
      <c r="S367" s="190">
        <v>0</v>
      </c>
      <c r="T367" s="191">
        <f>S367*H367</f>
        <v>0</v>
      </c>
      <c r="AR367" s="6" t="s">
        <v>323</v>
      </c>
      <c r="AT367" s="6" t="s">
        <v>467</v>
      </c>
      <c r="AU367" s="6" t="s">
        <v>21</v>
      </c>
      <c r="AY367" s="6" t="s">
        <v>192</v>
      </c>
      <c r="BE367" s="192">
        <f>IF(N367="základní",J367,0)</f>
        <v>0</v>
      </c>
      <c r="BF367" s="192">
        <f>IF(N367="snížená",J367,0)</f>
        <v>0</v>
      </c>
      <c r="BG367" s="192">
        <f>IF(N367="zákl. přenesená",J367,0)</f>
        <v>0</v>
      </c>
      <c r="BH367" s="192">
        <f>IF(N367="sníž. přenesená",J367,0)</f>
        <v>0</v>
      </c>
      <c r="BI367" s="192">
        <f>IF(N367="nulová",J367,0)</f>
        <v>0</v>
      </c>
      <c r="BJ367" s="6" t="s">
        <v>21</v>
      </c>
      <c r="BK367" s="192">
        <f>ROUND(I367*H367,2)</f>
        <v>0</v>
      </c>
      <c r="BL367" s="6" t="s">
        <v>191</v>
      </c>
      <c r="BM367" s="6" t="s">
        <v>1467</v>
      </c>
    </row>
    <row r="368" spans="1:47" ht="12.75">
      <c r="A368" s="23"/>
      <c r="B368" s="24"/>
      <c r="C368" s="52"/>
      <c r="D368" s="196" t="s">
        <v>199</v>
      </c>
      <c r="E368" s="52"/>
      <c r="F368" s="197" t="s">
        <v>850</v>
      </c>
      <c r="G368" s="52"/>
      <c r="H368" s="52"/>
      <c r="I368" s="52"/>
      <c r="J368" s="52"/>
      <c r="K368" s="52"/>
      <c r="L368" s="50"/>
      <c r="M368" s="195"/>
      <c r="N368" s="25"/>
      <c r="O368" s="25"/>
      <c r="P368" s="25"/>
      <c r="Q368" s="25"/>
      <c r="R368" s="25"/>
      <c r="S368" s="25"/>
      <c r="T368" s="72"/>
      <c r="AT368" s="6" t="s">
        <v>199</v>
      </c>
      <c r="AU368" s="6" t="s">
        <v>21</v>
      </c>
    </row>
    <row r="369" spans="2:51" s="208" customFormat="1" ht="12.75">
      <c r="B369" s="209"/>
      <c r="C369" s="210"/>
      <c r="D369" s="193" t="s">
        <v>210</v>
      </c>
      <c r="E369" s="211"/>
      <c r="F369" s="212" t="s">
        <v>344</v>
      </c>
      <c r="G369" s="210"/>
      <c r="H369" s="213">
        <v>12</v>
      </c>
      <c r="I369" s="210"/>
      <c r="J369" s="210"/>
      <c r="K369" s="210"/>
      <c r="L369" s="214"/>
      <c r="M369" s="215"/>
      <c r="N369" s="216"/>
      <c r="O369" s="216"/>
      <c r="P369" s="216"/>
      <c r="Q369" s="216"/>
      <c r="R369" s="216"/>
      <c r="S369" s="216"/>
      <c r="T369" s="217"/>
      <c r="AT369" s="218" t="s">
        <v>210</v>
      </c>
      <c r="AU369" s="218" t="s">
        <v>21</v>
      </c>
      <c r="AV369" s="208" t="s">
        <v>88</v>
      </c>
      <c r="AW369" s="208" t="s">
        <v>43</v>
      </c>
      <c r="AX369" s="208" t="s">
        <v>21</v>
      </c>
      <c r="AY369" s="218" t="s">
        <v>192</v>
      </c>
    </row>
    <row r="370" spans="2:65" s="23" customFormat="1" ht="22.5" customHeight="1">
      <c r="B370" s="24"/>
      <c r="C370" s="254" t="s">
        <v>861</v>
      </c>
      <c r="D370" s="254" t="s">
        <v>467</v>
      </c>
      <c r="E370" s="255" t="s">
        <v>852</v>
      </c>
      <c r="F370" s="256" t="s">
        <v>853</v>
      </c>
      <c r="G370" s="257" t="s">
        <v>284</v>
      </c>
      <c r="H370" s="258">
        <v>12</v>
      </c>
      <c r="I370" s="259"/>
      <c r="J370" s="259">
        <f>ROUND(I370*H370,2)</f>
        <v>0</v>
      </c>
      <c r="K370" s="256" t="s">
        <v>197</v>
      </c>
      <c r="L370" s="260"/>
      <c r="M370" s="261"/>
      <c r="N370" s="262" t="s">
        <v>50</v>
      </c>
      <c r="O370" s="190">
        <v>0</v>
      </c>
      <c r="P370" s="190">
        <f>O370*H370</f>
        <v>0</v>
      </c>
      <c r="Q370" s="190">
        <v>0.164</v>
      </c>
      <c r="R370" s="190">
        <f>Q370*H370</f>
        <v>1.968</v>
      </c>
      <c r="S370" s="190">
        <v>0</v>
      </c>
      <c r="T370" s="191">
        <f>S370*H370</f>
        <v>0</v>
      </c>
      <c r="AR370" s="6" t="s">
        <v>323</v>
      </c>
      <c r="AT370" s="6" t="s">
        <v>467</v>
      </c>
      <c r="AU370" s="6" t="s">
        <v>21</v>
      </c>
      <c r="AY370" s="6" t="s">
        <v>192</v>
      </c>
      <c r="BE370" s="192">
        <f>IF(N370="základní",J370,0)</f>
        <v>0</v>
      </c>
      <c r="BF370" s="192">
        <f>IF(N370="snížená",J370,0)</f>
        <v>0</v>
      </c>
      <c r="BG370" s="192">
        <f>IF(N370="zákl. přenesená",J370,0)</f>
        <v>0</v>
      </c>
      <c r="BH370" s="192">
        <f>IF(N370="sníž. přenesená",J370,0)</f>
        <v>0</v>
      </c>
      <c r="BI370" s="192">
        <f>IF(N370="nulová",J370,0)</f>
        <v>0</v>
      </c>
      <c r="BJ370" s="6" t="s">
        <v>21</v>
      </c>
      <c r="BK370" s="192">
        <f>ROUND(I370*H370,2)</f>
        <v>0</v>
      </c>
      <c r="BL370" s="6" t="s">
        <v>191</v>
      </c>
      <c r="BM370" s="6" t="s">
        <v>1468</v>
      </c>
    </row>
    <row r="371" spans="1:47" ht="12.75">
      <c r="A371" s="23"/>
      <c r="B371" s="24"/>
      <c r="C371" s="52"/>
      <c r="D371" s="196" t="s">
        <v>199</v>
      </c>
      <c r="E371" s="52"/>
      <c r="F371" s="197" t="s">
        <v>855</v>
      </c>
      <c r="G371" s="52"/>
      <c r="H371" s="52"/>
      <c r="I371" s="52"/>
      <c r="J371" s="52"/>
      <c r="K371" s="52"/>
      <c r="L371" s="50"/>
      <c r="M371" s="195"/>
      <c r="N371" s="25"/>
      <c r="O371" s="25"/>
      <c r="P371" s="25"/>
      <c r="Q371" s="25"/>
      <c r="R371" s="25"/>
      <c r="S371" s="25"/>
      <c r="T371" s="72"/>
      <c r="AT371" s="6" t="s">
        <v>199</v>
      </c>
      <c r="AU371" s="6" t="s">
        <v>21</v>
      </c>
    </row>
    <row r="372" spans="2:51" s="208" customFormat="1" ht="12.75">
      <c r="B372" s="209"/>
      <c r="C372" s="210"/>
      <c r="D372" s="193" t="s">
        <v>210</v>
      </c>
      <c r="E372" s="211"/>
      <c r="F372" s="212" t="s">
        <v>344</v>
      </c>
      <c r="G372" s="210"/>
      <c r="H372" s="213">
        <v>12</v>
      </c>
      <c r="I372" s="210"/>
      <c r="J372" s="210"/>
      <c r="K372" s="210"/>
      <c r="L372" s="214"/>
      <c r="M372" s="215"/>
      <c r="N372" s="216"/>
      <c r="O372" s="216"/>
      <c r="P372" s="216"/>
      <c r="Q372" s="216"/>
      <c r="R372" s="216"/>
      <c r="S372" s="216"/>
      <c r="T372" s="217"/>
      <c r="AT372" s="218" t="s">
        <v>210</v>
      </c>
      <c r="AU372" s="218" t="s">
        <v>21</v>
      </c>
      <c r="AV372" s="208" t="s">
        <v>88</v>
      </c>
      <c r="AW372" s="208" t="s">
        <v>43</v>
      </c>
      <c r="AX372" s="208" t="s">
        <v>21</v>
      </c>
      <c r="AY372" s="218" t="s">
        <v>192</v>
      </c>
    </row>
    <row r="373" spans="2:65" s="23" customFormat="1" ht="22.5" customHeight="1">
      <c r="B373" s="24"/>
      <c r="C373" s="254" t="s">
        <v>630</v>
      </c>
      <c r="D373" s="254" t="s">
        <v>467</v>
      </c>
      <c r="E373" s="255" t="s">
        <v>857</v>
      </c>
      <c r="F373" s="256" t="s">
        <v>858</v>
      </c>
      <c r="G373" s="257" t="s">
        <v>284</v>
      </c>
      <c r="H373" s="258">
        <v>12</v>
      </c>
      <c r="I373" s="259"/>
      <c r="J373" s="259">
        <f>ROUND(I373*H373,2)</f>
        <v>0</v>
      </c>
      <c r="K373" s="256" t="s">
        <v>197</v>
      </c>
      <c r="L373" s="260"/>
      <c r="M373" s="261"/>
      <c r="N373" s="262" t="s">
        <v>50</v>
      </c>
      <c r="O373" s="190">
        <v>0</v>
      </c>
      <c r="P373" s="190">
        <f>O373*H373</f>
        <v>0</v>
      </c>
      <c r="Q373" s="190">
        <v>0.164</v>
      </c>
      <c r="R373" s="190">
        <f>Q373*H373</f>
        <v>1.968</v>
      </c>
      <c r="S373" s="190">
        <v>0</v>
      </c>
      <c r="T373" s="191">
        <f>S373*H373</f>
        <v>0</v>
      </c>
      <c r="AR373" s="6" t="s">
        <v>323</v>
      </c>
      <c r="AT373" s="6" t="s">
        <v>467</v>
      </c>
      <c r="AU373" s="6" t="s">
        <v>21</v>
      </c>
      <c r="AY373" s="6" t="s">
        <v>192</v>
      </c>
      <c r="BE373" s="192">
        <f>IF(N373="základní",J373,0)</f>
        <v>0</v>
      </c>
      <c r="BF373" s="192">
        <f>IF(N373="snížená",J373,0)</f>
        <v>0</v>
      </c>
      <c r="BG373" s="192">
        <f>IF(N373="zákl. přenesená",J373,0)</f>
        <v>0</v>
      </c>
      <c r="BH373" s="192">
        <f>IF(N373="sníž. přenesená",J373,0)</f>
        <v>0</v>
      </c>
      <c r="BI373" s="192">
        <f>IF(N373="nulová",J373,0)</f>
        <v>0</v>
      </c>
      <c r="BJ373" s="6" t="s">
        <v>21</v>
      </c>
      <c r="BK373" s="192">
        <f>ROUND(I373*H373,2)</f>
        <v>0</v>
      </c>
      <c r="BL373" s="6" t="s">
        <v>191</v>
      </c>
      <c r="BM373" s="6" t="s">
        <v>1469</v>
      </c>
    </row>
    <row r="374" spans="1:47" ht="12.75">
      <c r="A374" s="23"/>
      <c r="B374" s="24"/>
      <c r="C374" s="52"/>
      <c r="D374" s="196" t="s">
        <v>199</v>
      </c>
      <c r="E374" s="52"/>
      <c r="F374" s="197" t="s">
        <v>860</v>
      </c>
      <c r="G374" s="52"/>
      <c r="H374" s="52"/>
      <c r="I374" s="52"/>
      <c r="J374" s="52"/>
      <c r="K374" s="52"/>
      <c r="L374" s="50"/>
      <c r="M374" s="195"/>
      <c r="N374" s="25"/>
      <c r="O374" s="25"/>
      <c r="P374" s="25"/>
      <c r="Q374" s="25"/>
      <c r="R374" s="25"/>
      <c r="S374" s="25"/>
      <c r="T374" s="72"/>
      <c r="AT374" s="6" t="s">
        <v>199</v>
      </c>
      <c r="AU374" s="6" t="s">
        <v>21</v>
      </c>
    </row>
    <row r="375" spans="2:51" s="208" customFormat="1" ht="12.75">
      <c r="B375" s="209"/>
      <c r="C375" s="210"/>
      <c r="D375" s="193" t="s">
        <v>210</v>
      </c>
      <c r="E375" s="211"/>
      <c r="F375" s="212" t="s">
        <v>344</v>
      </c>
      <c r="G375" s="210"/>
      <c r="H375" s="213">
        <v>12</v>
      </c>
      <c r="I375" s="210"/>
      <c r="J375" s="210"/>
      <c r="K375" s="210"/>
      <c r="L375" s="214"/>
      <c r="M375" s="215"/>
      <c r="N375" s="216"/>
      <c r="O375" s="216"/>
      <c r="P375" s="216"/>
      <c r="Q375" s="216"/>
      <c r="R375" s="216"/>
      <c r="S375" s="216"/>
      <c r="T375" s="217"/>
      <c r="AT375" s="218" t="s">
        <v>210</v>
      </c>
      <c r="AU375" s="218" t="s">
        <v>21</v>
      </c>
      <c r="AV375" s="208" t="s">
        <v>88</v>
      </c>
      <c r="AW375" s="208" t="s">
        <v>43</v>
      </c>
      <c r="AX375" s="208" t="s">
        <v>21</v>
      </c>
      <c r="AY375" s="218" t="s">
        <v>192</v>
      </c>
    </row>
    <row r="376" spans="2:65" s="23" customFormat="1" ht="22.5" customHeight="1">
      <c r="B376" s="24"/>
      <c r="C376" s="182" t="s">
        <v>875</v>
      </c>
      <c r="D376" s="182" t="s">
        <v>193</v>
      </c>
      <c r="E376" s="183" t="s">
        <v>896</v>
      </c>
      <c r="F376" s="184" t="s">
        <v>897</v>
      </c>
      <c r="G376" s="185" t="s">
        <v>284</v>
      </c>
      <c r="H376" s="186">
        <v>11</v>
      </c>
      <c r="I376" s="187"/>
      <c r="J376" s="187">
        <f>ROUND(I376*H376,2)</f>
        <v>0</v>
      </c>
      <c r="K376" s="184" t="s">
        <v>197</v>
      </c>
      <c r="L376" s="50"/>
      <c r="M376" s="188"/>
      <c r="N376" s="189" t="s">
        <v>50</v>
      </c>
      <c r="O376" s="190">
        <v>0.557</v>
      </c>
      <c r="P376" s="190">
        <f>O376*H376</f>
        <v>6.127000000000001</v>
      </c>
      <c r="Q376" s="190">
        <v>0</v>
      </c>
      <c r="R376" s="190">
        <f>Q376*H376</f>
        <v>0</v>
      </c>
      <c r="S376" s="190">
        <v>0.082</v>
      </c>
      <c r="T376" s="191">
        <f>S376*H376</f>
        <v>0.902</v>
      </c>
      <c r="AR376" s="6" t="s">
        <v>191</v>
      </c>
      <c r="AT376" s="6" t="s">
        <v>193</v>
      </c>
      <c r="AU376" s="6" t="s">
        <v>21</v>
      </c>
      <c r="AY376" s="6" t="s">
        <v>192</v>
      </c>
      <c r="BE376" s="192">
        <f>IF(N376="základní",J376,0)</f>
        <v>0</v>
      </c>
      <c r="BF376" s="192">
        <f>IF(N376="snížená",J376,0)</f>
        <v>0</v>
      </c>
      <c r="BG376" s="192">
        <f>IF(N376="zákl. přenesená",J376,0)</f>
        <v>0</v>
      </c>
      <c r="BH376" s="192">
        <f>IF(N376="sníž. přenesená",J376,0)</f>
        <v>0</v>
      </c>
      <c r="BI376" s="192">
        <f>IF(N376="nulová",J376,0)</f>
        <v>0</v>
      </c>
      <c r="BJ376" s="6" t="s">
        <v>21</v>
      </c>
      <c r="BK376" s="192">
        <f>ROUND(I376*H376,2)</f>
        <v>0</v>
      </c>
      <c r="BL376" s="6" t="s">
        <v>191</v>
      </c>
      <c r="BM376" s="6" t="s">
        <v>1470</v>
      </c>
    </row>
    <row r="377" spans="1:47" ht="34.5">
      <c r="A377" s="23"/>
      <c r="B377" s="24"/>
      <c r="C377" s="52"/>
      <c r="D377" s="196" t="s">
        <v>199</v>
      </c>
      <c r="E377" s="52"/>
      <c r="F377" s="197" t="s">
        <v>899</v>
      </c>
      <c r="G377" s="52"/>
      <c r="H377" s="52"/>
      <c r="I377" s="52"/>
      <c r="J377" s="52"/>
      <c r="K377" s="52"/>
      <c r="L377" s="50"/>
      <c r="M377" s="195"/>
      <c r="N377" s="25"/>
      <c r="O377" s="25"/>
      <c r="P377" s="25"/>
      <c r="Q377" s="25"/>
      <c r="R377" s="25"/>
      <c r="S377" s="25"/>
      <c r="T377" s="72"/>
      <c r="AT377" s="6" t="s">
        <v>199</v>
      </c>
      <c r="AU377" s="6" t="s">
        <v>21</v>
      </c>
    </row>
    <row r="378" spans="2:51" s="198" customFormat="1" ht="12.75">
      <c r="B378" s="199"/>
      <c r="C378" s="200"/>
      <c r="D378" s="196" t="s">
        <v>210</v>
      </c>
      <c r="E378" s="201"/>
      <c r="F378" s="202" t="s">
        <v>1276</v>
      </c>
      <c r="G378" s="200"/>
      <c r="H378" s="201"/>
      <c r="I378" s="200"/>
      <c r="J378" s="200"/>
      <c r="K378" s="200"/>
      <c r="L378" s="203"/>
      <c r="M378" s="204"/>
      <c r="N378" s="205"/>
      <c r="O378" s="205"/>
      <c r="P378" s="205"/>
      <c r="Q378" s="205"/>
      <c r="R378" s="205"/>
      <c r="S378" s="205"/>
      <c r="T378" s="206"/>
      <c r="AT378" s="207" t="s">
        <v>210</v>
      </c>
      <c r="AU378" s="207" t="s">
        <v>21</v>
      </c>
      <c r="AV378" s="198" t="s">
        <v>21</v>
      </c>
      <c r="AW378" s="198" t="s">
        <v>43</v>
      </c>
      <c r="AX378" s="198" t="s">
        <v>79</v>
      </c>
      <c r="AY378" s="207" t="s">
        <v>192</v>
      </c>
    </row>
    <row r="379" spans="2:51" s="208" customFormat="1" ht="12.75">
      <c r="B379" s="209"/>
      <c r="C379" s="210"/>
      <c r="D379" s="193" t="s">
        <v>210</v>
      </c>
      <c r="E379" s="211"/>
      <c r="F379" s="212" t="s">
        <v>339</v>
      </c>
      <c r="G379" s="210"/>
      <c r="H379" s="213">
        <v>11</v>
      </c>
      <c r="I379" s="210"/>
      <c r="J379" s="210"/>
      <c r="K379" s="210"/>
      <c r="L379" s="214"/>
      <c r="M379" s="215"/>
      <c r="N379" s="216"/>
      <c r="O379" s="216"/>
      <c r="P379" s="216"/>
      <c r="Q379" s="216"/>
      <c r="R379" s="216"/>
      <c r="S379" s="216"/>
      <c r="T379" s="217"/>
      <c r="AT379" s="218" t="s">
        <v>210</v>
      </c>
      <c r="AU379" s="218" t="s">
        <v>21</v>
      </c>
      <c r="AV379" s="208" t="s">
        <v>88</v>
      </c>
      <c r="AW379" s="208" t="s">
        <v>43</v>
      </c>
      <c r="AX379" s="208" t="s">
        <v>21</v>
      </c>
      <c r="AY379" s="218" t="s">
        <v>192</v>
      </c>
    </row>
    <row r="380" spans="2:65" s="23" customFormat="1" ht="22.5" customHeight="1">
      <c r="B380" s="24"/>
      <c r="C380" s="182" t="s">
        <v>880</v>
      </c>
      <c r="D380" s="182" t="s">
        <v>193</v>
      </c>
      <c r="E380" s="183" t="s">
        <v>891</v>
      </c>
      <c r="F380" s="184" t="s">
        <v>892</v>
      </c>
      <c r="G380" s="185" t="s">
        <v>284</v>
      </c>
      <c r="H380" s="186">
        <v>11</v>
      </c>
      <c r="I380" s="187"/>
      <c r="J380" s="187">
        <f>ROUND(I380*H380,2)</f>
        <v>0</v>
      </c>
      <c r="K380" s="184" t="s">
        <v>197</v>
      </c>
      <c r="L380" s="50"/>
      <c r="M380" s="188"/>
      <c r="N380" s="189" t="s">
        <v>50</v>
      </c>
      <c r="O380" s="190">
        <v>0.28200000000000003</v>
      </c>
      <c r="P380" s="190">
        <f>O380*H380</f>
        <v>3.1020000000000003</v>
      </c>
      <c r="Q380" s="190">
        <v>0</v>
      </c>
      <c r="R380" s="190">
        <f>Q380*H380</f>
        <v>0</v>
      </c>
      <c r="S380" s="190">
        <v>0.005</v>
      </c>
      <c r="T380" s="191">
        <f>S380*H380</f>
        <v>0.055</v>
      </c>
      <c r="AR380" s="6" t="s">
        <v>191</v>
      </c>
      <c r="AT380" s="6" t="s">
        <v>193</v>
      </c>
      <c r="AU380" s="6" t="s">
        <v>21</v>
      </c>
      <c r="AY380" s="6" t="s">
        <v>192</v>
      </c>
      <c r="BE380" s="192">
        <f>IF(N380="základní",J380,0)</f>
        <v>0</v>
      </c>
      <c r="BF380" s="192">
        <f>IF(N380="snížená",J380,0)</f>
        <v>0</v>
      </c>
      <c r="BG380" s="192">
        <f>IF(N380="zákl. přenesená",J380,0)</f>
        <v>0</v>
      </c>
      <c r="BH380" s="192">
        <f>IF(N380="sníž. přenesená",J380,0)</f>
        <v>0</v>
      </c>
      <c r="BI380" s="192">
        <f>IF(N380="nulová",J380,0)</f>
        <v>0</v>
      </c>
      <c r="BJ380" s="6" t="s">
        <v>21</v>
      </c>
      <c r="BK380" s="192">
        <f>ROUND(I380*H380,2)</f>
        <v>0</v>
      </c>
      <c r="BL380" s="6" t="s">
        <v>191</v>
      </c>
      <c r="BM380" s="6" t="s">
        <v>1471</v>
      </c>
    </row>
    <row r="381" spans="1:47" ht="23.25">
      <c r="A381" s="23"/>
      <c r="B381" s="24"/>
      <c r="C381" s="52"/>
      <c r="D381" s="196" t="s">
        <v>199</v>
      </c>
      <c r="E381" s="52"/>
      <c r="F381" s="197" t="s">
        <v>894</v>
      </c>
      <c r="G381" s="52"/>
      <c r="H381" s="52"/>
      <c r="I381" s="52"/>
      <c r="J381" s="52"/>
      <c r="K381" s="52"/>
      <c r="L381" s="50"/>
      <c r="M381" s="195"/>
      <c r="N381" s="25"/>
      <c r="O381" s="25"/>
      <c r="P381" s="25"/>
      <c r="Q381" s="25"/>
      <c r="R381" s="25"/>
      <c r="S381" s="25"/>
      <c r="T381" s="72"/>
      <c r="AT381" s="6" t="s">
        <v>199</v>
      </c>
      <c r="AU381" s="6" t="s">
        <v>21</v>
      </c>
    </row>
    <row r="382" spans="2:51" s="198" customFormat="1" ht="12.75">
      <c r="B382" s="199"/>
      <c r="C382" s="200"/>
      <c r="D382" s="196" t="s">
        <v>210</v>
      </c>
      <c r="E382" s="201"/>
      <c r="F382" s="202" t="s">
        <v>1276</v>
      </c>
      <c r="G382" s="200"/>
      <c r="H382" s="201"/>
      <c r="I382" s="200"/>
      <c r="J382" s="200"/>
      <c r="K382" s="200"/>
      <c r="L382" s="203"/>
      <c r="M382" s="204"/>
      <c r="N382" s="205"/>
      <c r="O382" s="205"/>
      <c r="P382" s="205"/>
      <c r="Q382" s="205"/>
      <c r="R382" s="205"/>
      <c r="S382" s="205"/>
      <c r="T382" s="206"/>
      <c r="AT382" s="207" t="s">
        <v>210</v>
      </c>
      <c r="AU382" s="207" t="s">
        <v>21</v>
      </c>
      <c r="AV382" s="198" t="s">
        <v>21</v>
      </c>
      <c r="AW382" s="198" t="s">
        <v>43</v>
      </c>
      <c r="AX382" s="198" t="s">
        <v>79</v>
      </c>
      <c r="AY382" s="207" t="s">
        <v>192</v>
      </c>
    </row>
    <row r="383" spans="2:51" s="208" customFormat="1" ht="12.75">
      <c r="B383" s="209"/>
      <c r="C383" s="210"/>
      <c r="D383" s="193" t="s">
        <v>210</v>
      </c>
      <c r="E383" s="211"/>
      <c r="F383" s="212" t="s">
        <v>339</v>
      </c>
      <c r="G383" s="210"/>
      <c r="H383" s="213">
        <v>11</v>
      </c>
      <c r="I383" s="210"/>
      <c r="J383" s="210"/>
      <c r="K383" s="210"/>
      <c r="L383" s="214"/>
      <c r="M383" s="215"/>
      <c r="N383" s="216"/>
      <c r="O383" s="216"/>
      <c r="P383" s="216"/>
      <c r="Q383" s="216"/>
      <c r="R383" s="216"/>
      <c r="S383" s="216"/>
      <c r="T383" s="217"/>
      <c r="AT383" s="218" t="s">
        <v>210</v>
      </c>
      <c r="AU383" s="218" t="s">
        <v>21</v>
      </c>
      <c r="AV383" s="208" t="s">
        <v>88</v>
      </c>
      <c r="AW383" s="208" t="s">
        <v>43</v>
      </c>
      <c r="AX383" s="208" t="s">
        <v>21</v>
      </c>
      <c r="AY383" s="218" t="s">
        <v>192</v>
      </c>
    </row>
    <row r="384" spans="2:65" s="23" customFormat="1" ht="22.5" customHeight="1">
      <c r="B384" s="24"/>
      <c r="C384" s="182" t="s">
        <v>885</v>
      </c>
      <c r="D384" s="182" t="s">
        <v>193</v>
      </c>
      <c r="E384" s="183" t="s">
        <v>901</v>
      </c>
      <c r="F384" s="184" t="s">
        <v>902</v>
      </c>
      <c r="G384" s="185" t="s">
        <v>480</v>
      </c>
      <c r="H384" s="186">
        <v>1924.204</v>
      </c>
      <c r="I384" s="187"/>
      <c r="J384" s="187">
        <f>ROUND(I384*H384,2)</f>
        <v>0</v>
      </c>
      <c r="K384" s="184"/>
      <c r="L384" s="50"/>
      <c r="M384" s="188"/>
      <c r="N384" s="189" t="s">
        <v>50</v>
      </c>
      <c r="O384" s="190">
        <v>0</v>
      </c>
      <c r="P384" s="190">
        <f>O384*H384</f>
        <v>0</v>
      </c>
      <c r="Q384" s="190">
        <v>0</v>
      </c>
      <c r="R384" s="190">
        <f>Q384*H384</f>
        <v>0</v>
      </c>
      <c r="S384" s="190">
        <v>0</v>
      </c>
      <c r="T384" s="191">
        <f>S384*H384</f>
        <v>0</v>
      </c>
      <c r="AR384" s="6" t="s">
        <v>191</v>
      </c>
      <c r="AT384" s="6" t="s">
        <v>193</v>
      </c>
      <c r="AU384" s="6" t="s">
        <v>21</v>
      </c>
      <c r="AY384" s="6" t="s">
        <v>192</v>
      </c>
      <c r="BE384" s="192">
        <f>IF(N384="základní",J384,0)</f>
        <v>0</v>
      </c>
      <c r="BF384" s="192">
        <f>IF(N384="snížená",J384,0)</f>
        <v>0</v>
      </c>
      <c r="BG384" s="192">
        <f>IF(N384="zákl. přenesená",J384,0)</f>
        <v>0</v>
      </c>
      <c r="BH384" s="192">
        <f>IF(N384="sníž. přenesená",J384,0)</f>
        <v>0</v>
      </c>
      <c r="BI384" s="192">
        <f>IF(N384="nulová",J384,0)</f>
        <v>0</v>
      </c>
      <c r="BJ384" s="6" t="s">
        <v>21</v>
      </c>
      <c r="BK384" s="192">
        <f>ROUND(I384*H384,2)</f>
        <v>0</v>
      </c>
      <c r="BL384" s="6" t="s">
        <v>191</v>
      </c>
      <c r="BM384" s="6" t="s">
        <v>1472</v>
      </c>
    </row>
    <row r="385" spans="1:47" ht="23.25">
      <c r="A385" s="23"/>
      <c r="B385" s="24"/>
      <c r="C385" s="52"/>
      <c r="D385" s="193" t="s">
        <v>199</v>
      </c>
      <c r="E385" s="52"/>
      <c r="F385" s="194" t="s">
        <v>904</v>
      </c>
      <c r="G385" s="52"/>
      <c r="H385" s="52"/>
      <c r="I385" s="52"/>
      <c r="J385" s="52"/>
      <c r="K385" s="52"/>
      <c r="L385" s="50"/>
      <c r="M385" s="195"/>
      <c r="N385" s="25"/>
      <c r="O385" s="25"/>
      <c r="P385" s="25"/>
      <c r="Q385" s="25"/>
      <c r="R385" s="25"/>
      <c r="S385" s="25"/>
      <c r="T385" s="72"/>
      <c r="AT385" s="6" t="s">
        <v>199</v>
      </c>
      <c r="AU385" s="6" t="s">
        <v>21</v>
      </c>
    </row>
    <row r="386" spans="1:65" ht="22.5" customHeight="1">
      <c r="A386" s="23"/>
      <c r="B386" s="24"/>
      <c r="C386" s="182" t="s">
        <v>890</v>
      </c>
      <c r="D386" s="182" t="s">
        <v>193</v>
      </c>
      <c r="E386" s="183" t="s">
        <v>907</v>
      </c>
      <c r="F386" s="184" t="s">
        <v>908</v>
      </c>
      <c r="G386" s="185" t="s">
        <v>480</v>
      </c>
      <c r="H386" s="186">
        <v>128505.55</v>
      </c>
      <c r="I386" s="187"/>
      <c r="J386" s="187">
        <f>ROUND(I386*H386,2)</f>
        <v>0</v>
      </c>
      <c r="K386" s="184"/>
      <c r="L386" s="50"/>
      <c r="M386" s="188"/>
      <c r="N386" s="189" t="s">
        <v>50</v>
      </c>
      <c r="O386" s="190">
        <v>0</v>
      </c>
      <c r="P386" s="190">
        <f>O386*H386</f>
        <v>0</v>
      </c>
      <c r="Q386" s="190">
        <v>0</v>
      </c>
      <c r="R386" s="190">
        <f>Q386*H386</f>
        <v>0</v>
      </c>
      <c r="S386" s="190">
        <v>0</v>
      </c>
      <c r="T386" s="191">
        <f>S386*H386</f>
        <v>0</v>
      </c>
      <c r="AR386" s="6" t="s">
        <v>191</v>
      </c>
      <c r="AT386" s="6" t="s">
        <v>193</v>
      </c>
      <c r="AU386" s="6" t="s">
        <v>21</v>
      </c>
      <c r="AY386" s="6" t="s">
        <v>192</v>
      </c>
      <c r="BE386" s="192">
        <f>IF(N386="základní",J386,0)</f>
        <v>0</v>
      </c>
      <c r="BF386" s="192">
        <f>IF(N386="snížená",J386,0)</f>
        <v>0</v>
      </c>
      <c r="BG386" s="192">
        <f>IF(N386="zákl. přenesená",J386,0)</f>
        <v>0</v>
      </c>
      <c r="BH386" s="192">
        <f>IF(N386="sníž. přenesená",J386,0)</f>
        <v>0</v>
      </c>
      <c r="BI386" s="192">
        <f>IF(N386="nulová",J386,0)</f>
        <v>0</v>
      </c>
      <c r="BJ386" s="6" t="s">
        <v>21</v>
      </c>
      <c r="BK386" s="192">
        <f>ROUND(I386*H386,2)</f>
        <v>0</v>
      </c>
      <c r="BL386" s="6" t="s">
        <v>191</v>
      </c>
      <c r="BM386" s="6" t="s">
        <v>1473</v>
      </c>
    </row>
    <row r="387" spans="1:47" ht="23.25">
      <c r="A387" s="23"/>
      <c r="B387" s="24"/>
      <c r="C387" s="52"/>
      <c r="D387" s="196" t="s">
        <v>199</v>
      </c>
      <c r="E387" s="52"/>
      <c r="F387" s="197" t="s">
        <v>910</v>
      </c>
      <c r="G387" s="52"/>
      <c r="H387" s="52"/>
      <c r="I387" s="52"/>
      <c r="J387" s="52"/>
      <c r="K387" s="52"/>
      <c r="L387" s="50"/>
      <c r="M387" s="195"/>
      <c r="N387" s="25"/>
      <c r="O387" s="25"/>
      <c r="P387" s="25"/>
      <c r="Q387" s="25"/>
      <c r="R387" s="25"/>
      <c r="S387" s="25"/>
      <c r="T387" s="72"/>
      <c r="AT387" s="6" t="s">
        <v>199</v>
      </c>
      <c r="AU387" s="6" t="s">
        <v>21</v>
      </c>
    </row>
    <row r="388" spans="2:51" s="208" customFormat="1" ht="12.75">
      <c r="B388" s="209"/>
      <c r="C388" s="210"/>
      <c r="D388" s="193" t="s">
        <v>210</v>
      </c>
      <c r="E388" s="211" t="s">
        <v>911</v>
      </c>
      <c r="F388" s="212" t="s">
        <v>1474</v>
      </c>
      <c r="G388" s="210"/>
      <c r="H388" s="213">
        <v>128505.55</v>
      </c>
      <c r="I388" s="210"/>
      <c r="J388" s="210"/>
      <c r="K388" s="210"/>
      <c r="L388" s="214"/>
      <c r="M388" s="215"/>
      <c r="N388" s="216"/>
      <c r="O388" s="216"/>
      <c r="P388" s="216"/>
      <c r="Q388" s="216"/>
      <c r="R388" s="216"/>
      <c r="S388" s="216"/>
      <c r="T388" s="217"/>
      <c r="AT388" s="218" t="s">
        <v>210</v>
      </c>
      <c r="AU388" s="218" t="s">
        <v>21</v>
      </c>
      <c r="AV388" s="208" t="s">
        <v>88</v>
      </c>
      <c r="AW388" s="208" t="s">
        <v>43</v>
      </c>
      <c r="AX388" s="208" t="s">
        <v>21</v>
      </c>
      <c r="AY388" s="218" t="s">
        <v>192</v>
      </c>
    </row>
    <row r="389" spans="2:65" s="23" customFormat="1" ht="22.5" customHeight="1">
      <c r="B389" s="24"/>
      <c r="C389" s="182" t="s">
        <v>895</v>
      </c>
      <c r="D389" s="182" t="s">
        <v>193</v>
      </c>
      <c r="E389" s="183" t="s">
        <v>925</v>
      </c>
      <c r="F389" s="184" t="s">
        <v>926</v>
      </c>
      <c r="G389" s="185" t="s">
        <v>480</v>
      </c>
      <c r="H389" s="186">
        <v>349.953</v>
      </c>
      <c r="I389" s="187"/>
      <c r="J389" s="187">
        <f>ROUND(I389*H389,2)</f>
        <v>0</v>
      </c>
      <c r="K389" s="184"/>
      <c r="L389" s="50"/>
      <c r="M389" s="188"/>
      <c r="N389" s="189" t="s">
        <v>50</v>
      </c>
      <c r="O389" s="190">
        <v>0</v>
      </c>
      <c r="P389" s="190">
        <f>O389*H389</f>
        <v>0</v>
      </c>
      <c r="Q389" s="190">
        <v>0</v>
      </c>
      <c r="R389" s="190">
        <f>Q389*H389</f>
        <v>0</v>
      </c>
      <c r="S389" s="190">
        <v>0</v>
      </c>
      <c r="T389" s="191">
        <f>S389*H389</f>
        <v>0</v>
      </c>
      <c r="AR389" s="6" t="s">
        <v>191</v>
      </c>
      <c r="AT389" s="6" t="s">
        <v>193</v>
      </c>
      <c r="AU389" s="6" t="s">
        <v>21</v>
      </c>
      <c r="AY389" s="6" t="s">
        <v>192</v>
      </c>
      <c r="BE389" s="192">
        <f>IF(N389="základní",J389,0)</f>
        <v>0</v>
      </c>
      <c r="BF389" s="192">
        <f>IF(N389="snížená",J389,0)</f>
        <v>0</v>
      </c>
      <c r="BG389" s="192">
        <f>IF(N389="zákl. přenesená",J389,0)</f>
        <v>0</v>
      </c>
      <c r="BH389" s="192">
        <f>IF(N389="sníž. přenesená",J389,0)</f>
        <v>0</v>
      </c>
      <c r="BI389" s="192">
        <f>IF(N389="nulová",J389,0)</f>
        <v>0</v>
      </c>
      <c r="BJ389" s="6" t="s">
        <v>21</v>
      </c>
      <c r="BK389" s="192">
        <f>ROUND(I389*H389,2)</f>
        <v>0</v>
      </c>
      <c r="BL389" s="6" t="s">
        <v>191</v>
      </c>
      <c r="BM389" s="6" t="s">
        <v>1475</v>
      </c>
    </row>
    <row r="390" spans="1:47" ht="12.75">
      <c r="A390" s="23"/>
      <c r="B390" s="24"/>
      <c r="C390" s="52"/>
      <c r="D390" s="196" t="s">
        <v>199</v>
      </c>
      <c r="E390" s="52"/>
      <c r="F390" s="197" t="s">
        <v>928</v>
      </c>
      <c r="G390" s="52"/>
      <c r="H390" s="52"/>
      <c r="I390" s="52"/>
      <c r="J390" s="52"/>
      <c r="K390" s="52"/>
      <c r="L390" s="50"/>
      <c r="M390" s="195"/>
      <c r="N390" s="25"/>
      <c r="O390" s="25"/>
      <c r="P390" s="25"/>
      <c r="Q390" s="25"/>
      <c r="R390" s="25"/>
      <c r="S390" s="25"/>
      <c r="T390" s="72"/>
      <c r="AT390" s="6" t="s">
        <v>199</v>
      </c>
      <c r="AU390" s="6" t="s">
        <v>21</v>
      </c>
    </row>
    <row r="391" spans="2:51" s="208" customFormat="1" ht="12.75">
      <c r="B391" s="209"/>
      <c r="C391" s="210"/>
      <c r="D391" s="193" t="s">
        <v>210</v>
      </c>
      <c r="E391" s="211" t="s">
        <v>929</v>
      </c>
      <c r="F391" s="212" t="s">
        <v>1476</v>
      </c>
      <c r="G391" s="210"/>
      <c r="H391" s="213">
        <v>349.953</v>
      </c>
      <c r="I391" s="210"/>
      <c r="J391" s="210"/>
      <c r="K391" s="210"/>
      <c r="L391" s="214"/>
      <c r="M391" s="215"/>
      <c r="N391" s="216"/>
      <c r="O391" s="216"/>
      <c r="P391" s="216"/>
      <c r="Q391" s="216"/>
      <c r="R391" s="216"/>
      <c r="S391" s="216"/>
      <c r="T391" s="217"/>
      <c r="AT391" s="218" t="s">
        <v>210</v>
      </c>
      <c r="AU391" s="218" t="s">
        <v>21</v>
      </c>
      <c r="AV391" s="208" t="s">
        <v>88</v>
      </c>
      <c r="AW391" s="208" t="s">
        <v>43</v>
      </c>
      <c r="AX391" s="208" t="s">
        <v>21</v>
      </c>
      <c r="AY391" s="218" t="s">
        <v>192</v>
      </c>
    </row>
    <row r="392" spans="2:65" s="23" customFormat="1" ht="22.5" customHeight="1">
      <c r="B392" s="24"/>
      <c r="C392" s="182" t="s">
        <v>900</v>
      </c>
      <c r="D392" s="182" t="s">
        <v>193</v>
      </c>
      <c r="E392" s="183" t="s">
        <v>931</v>
      </c>
      <c r="F392" s="184" t="s">
        <v>932</v>
      </c>
      <c r="G392" s="185" t="s">
        <v>474</v>
      </c>
      <c r="H392" s="186">
        <v>2785.87</v>
      </c>
      <c r="I392" s="187"/>
      <c r="J392" s="187">
        <f>ROUND(I392*H392,2)</f>
        <v>0</v>
      </c>
      <c r="K392" s="184" t="s">
        <v>197</v>
      </c>
      <c r="L392" s="50"/>
      <c r="M392" s="188"/>
      <c r="N392" s="189" t="s">
        <v>50</v>
      </c>
      <c r="O392" s="190">
        <v>0</v>
      </c>
      <c r="P392" s="190">
        <f>O392*H392</f>
        <v>0</v>
      </c>
      <c r="Q392" s="190">
        <v>0</v>
      </c>
      <c r="R392" s="190">
        <f>Q392*H392</f>
        <v>0</v>
      </c>
      <c r="S392" s="190">
        <v>0</v>
      </c>
      <c r="T392" s="191">
        <f>S392*H392</f>
        <v>0</v>
      </c>
      <c r="AR392" s="6" t="s">
        <v>191</v>
      </c>
      <c r="AT392" s="6" t="s">
        <v>193</v>
      </c>
      <c r="AU392" s="6" t="s">
        <v>21</v>
      </c>
      <c r="AY392" s="6" t="s">
        <v>192</v>
      </c>
      <c r="BE392" s="192">
        <f>IF(N392="základní",J392,0)</f>
        <v>0</v>
      </c>
      <c r="BF392" s="192">
        <f>IF(N392="snížená",J392,0)</f>
        <v>0</v>
      </c>
      <c r="BG392" s="192">
        <f>IF(N392="zákl. přenesená",J392,0)</f>
        <v>0</v>
      </c>
      <c r="BH392" s="192">
        <f>IF(N392="sníž. přenesená",J392,0)</f>
        <v>0</v>
      </c>
      <c r="BI392" s="192">
        <f>IF(N392="nulová",J392,0)</f>
        <v>0</v>
      </c>
      <c r="BJ392" s="6" t="s">
        <v>21</v>
      </c>
      <c r="BK392" s="192">
        <f>ROUND(I392*H392,2)</f>
        <v>0</v>
      </c>
      <c r="BL392" s="6" t="s">
        <v>191</v>
      </c>
      <c r="BM392" s="6" t="s">
        <v>1477</v>
      </c>
    </row>
    <row r="393" spans="1:47" ht="12.75">
      <c r="A393" s="23"/>
      <c r="B393" s="24"/>
      <c r="C393" s="52"/>
      <c r="D393" s="196" t="s">
        <v>199</v>
      </c>
      <c r="E393" s="52"/>
      <c r="F393" s="197" t="s">
        <v>934</v>
      </c>
      <c r="G393" s="52"/>
      <c r="H393" s="52"/>
      <c r="I393" s="52"/>
      <c r="J393" s="52"/>
      <c r="K393" s="52"/>
      <c r="L393" s="50"/>
      <c r="M393" s="195"/>
      <c r="N393" s="25"/>
      <c r="O393" s="25"/>
      <c r="P393" s="25"/>
      <c r="Q393" s="25"/>
      <c r="R393" s="25"/>
      <c r="S393" s="25"/>
      <c r="T393" s="72"/>
      <c r="AT393" s="6" t="s">
        <v>199</v>
      </c>
      <c r="AU393" s="6" t="s">
        <v>21</v>
      </c>
    </row>
    <row r="394" spans="2:51" s="208" customFormat="1" ht="12.75">
      <c r="B394" s="209"/>
      <c r="C394" s="210"/>
      <c r="D394" s="193" t="s">
        <v>210</v>
      </c>
      <c r="E394" s="211"/>
      <c r="F394" s="212" t="s">
        <v>1478</v>
      </c>
      <c r="G394" s="210"/>
      <c r="H394" s="213">
        <v>2785.87</v>
      </c>
      <c r="I394" s="210"/>
      <c r="J394" s="210"/>
      <c r="K394" s="210"/>
      <c r="L394" s="214"/>
      <c r="M394" s="215"/>
      <c r="N394" s="216"/>
      <c r="O394" s="216"/>
      <c r="P394" s="216"/>
      <c r="Q394" s="216"/>
      <c r="R394" s="216"/>
      <c r="S394" s="216"/>
      <c r="T394" s="217"/>
      <c r="AT394" s="218" t="s">
        <v>210</v>
      </c>
      <c r="AU394" s="218" t="s">
        <v>21</v>
      </c>
      <c r="AV394" s="208" t="s">
        <v>88</v>
      </c>
      <c r="AW394" s="208" t="s">
        <v>43</v>
      </c>
      <c r="AX394" s="208" t="s">
        <v>21</v>
      </c>
      <c r="AY394" s="218" t="s">
        <v>192</v>
      </c>
    </row>
    <row r="395" spans="2:65" s="23" customFormat="1" ht="31.5" customHeight="1">
      <c r="B395" s="24"/>
      <c r="C395" s="182" t="s">
        <v>906</v>
      </c>
      <c r="D395" s="182" t="s">
        <v>193</v>
      </c>
      <c r="E395" s="183" t="s">
        <v>937</v>
      </c>
      <c r="F395" s="184" t="s">
        <v>938</v>
      </c>
      <c r="G395" s="185" t="s">
        <v>474</v>
      </c>
      <c r="H395" s="186">
        <v>1793.05</v>
      </c>
      <c r="I395" s="187"/>
      <c r="J395" s="187">
        <f>ROUND(I395*H395,2)</f>
        <v>0</v>
      </c>
      <c r="K395" s="184" t="s">
        <v>197</v>
      </c>
      <c r="L395" s="50"/>
      <c r="M395" s="188"/>
      <c r="N395" s="189" t="s">
        <v>50</v>
      </c>
      <c r="O395" s="190">
        <v>0.066</v>
      </c>
      <c r="P395" s="190">
        <f>O395*H395</f>
        <v>118.3413</v>
      </c>
      <c r="Q395" s="190">
        <v>0</v>
      </c>
      <c r="R395" s="190">
        <f>Q395*H395</f>
        <v>0</v>
      </c>
      <c r="S395" s="190">
        <v>0</v>
      </c>
      <c r="T395" s="191">
        <f>S395*H395</f>
        <v>0</v>
      </c>
      <c r="AR395" s="6" t="s">
        <v>191</v>
      </c>
      <c r="AT395" s="6" t="s">
        <v>193</v>
      </c>
      <c r="AU395" s="6" t="s">
        <v>21</v>
      </c>
      <c r="AY395" s="6" t="s">
        <v>192</v>
      </c>
      <c r="BE395" s="192">
        <f>IF(N395="základní",J395,0)</f>
        <v>0</v>
      </c>
      <c r="BF395" s="192">
        <f>IF(N395="snížená",J395,0)</f>
        <v>0</v>
      </c>
      <c r="BG395" s="192">
        <f>IF(N395="zákl. přenesená",J395,0)</f>
        <v>0</v>
      </c>
      <c r="BH395" s="192">
        <f>IF(N395="sníž. přenesená",J395,0)</f>
        <v>0</v>
      </c>
      <c r="BI395" s="192">
        <f>IF(N395="nulová",J395,0)</f>
        <v>0</v>
      </c>
      <c r="BJ395" s="6" t="s">
        <v>21</v>
      </c>
      <c r="BK395" s="192">
        <f>ROUND(I395*H395,2)</f>
        <v>0</v>
      </c>
      <c r="BL395" s="6" t="s">
        <v>191</v>
      </c>
      <c r="BM395" s="6" t="s">
        <v>1479</v>
      </c>
    </row>
    <row r="396" spans="1:47" ht="23.25">
      <c r="A396" s="23"/>
      <c r="B396" s="24"/>
      <c r="C396" s="52"/>
      <c r="D396" s="196" t="s">
        <v>199</v>
      </c>
      <c r="E396" s="52"/>
      <c r="F396" s="197" t="s">
        <v>940</v>
      </c>
      <c r="G396" s="52"/>
      <c r="H396" s="52"/>
      <c r="I396" s="52"/>
      <c r="J396" s="52"/>
      <c r="K396" s="52"/>
      <c r="L396" s="50"/>
      <c r="M396" s="263"/>
      <c r="N396" s="264"/>
      <c r="O396" s="264"/>
      <c r="P396" s="264"/>
      <c r="Q396" s="264"/>
      <c r="R396" s="264"/>
      <c r="S396" s="264"/>
      <c r="T396" s="265"/>
      <c r="AT396" s="6" t="s">
        <v>199</v>
      </c>
      <c r="AU396" s="6" t="s">
        <v>21</v>
      </c>
    </row>
    <row r="397" spans="1:12" ht="6.75" customHeight="1">
      <c r="A397" s="23"/>
      <c r="B397" s="45"/>
      <c r="C397" s="46"/>
      <c r="D397" s="46"/>
      <c r="E397" s="46"/>
      <c r="F397" s="46"/>
      <c r="G397" s="46"/>
      <c r="H397" s="46"/>
      <c r="I397" s="46"/>
      <c r="J397" s="46"/>
      <c r="K397" s="46"/>
      <c r="L397" s="50"/>
    </row>
  </sheetData>
  <sheetProtection selectLockedCells="1" selectUnlockedCells="1"/>
  <mergeCells count="12">
    <mergeCell ref="G1:H1"/>
    <mergeCell ref="L2:V2"/>
    <mergeCell ref="E7:H7"/>
    <mergeCell ref="E9:H9"/>
    <mergeCell ref="E11:H11"/>
    <mergeCell ref="E26:H26"/>
    <mergeCell ref="E47:H47"/>
    <mergeCell ref="E49:H49"/>
    <mergeCell ref="E51:H51"/>
    <mergeCell ref="E75:H75"/>
    <mergeCell ref="E77:H77"/>
    <mergeCell ref="E79:H79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scale="90"/>
  <rowBreaks count="2" manualBreakCount="2">
    <brk id="40" max="255" man="1"/>
    <brk id="6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BR137"/>
  <sheetViews>
    <sheetView showGridLines="0" view="pageBreakPreview" zoomScaleSheetLayoutView="100" workbookViewId="0" topLeftCell="A1">
      <pane ySplit="1" topLeftCell="A2" activePane="bottomLeft" state="frozen"/>
      <selection pane="topLeft" activeCell="A1" sqref="A1"/>
      <selection pane="bottomLeft" activeCell="I85" sqref="I85"/>
    </sheetView>
  </sheetViews>
  <sheetFormatPr defaultColWidth="8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4.8320312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2" max="12" width="8.8320312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32" max="43" width="8.83203125" style="0" customWidth="1"/>
    <col min="44" max="65" width="9.33203125" style="0" hidden="1" customWidth="1"/>
    <col min="66" max="16384" width="8.83203125" style="0" customWidth="1"/>
  </cols>
  <sheetData>
    <row r="1" spans="1:70" ht="21.75" customHeight="1">
      <c r="A1" s="2"/>
      <c r="B1" s="2"/>
      <c r="C1" s="2"/>
      <c r="D1" s="3" t="s">
        <v>1</v>
      </c>
      <c r="E1" s="2"/>
      <c r="F1" s="2"/>
      <c r="G1" s="125"/>
      <c r="H1" s="125"/>
      <c r="I1" s="2"/>
      <c r="J1" s="2"/>
      <c r="K1" s="3" t="s">
        <v>162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</row>
    <row r="2" spans="12:46" ht="36.75" customHeight="1">
      <c r="L2" s="5"/>
      <c r="M2" s="5"/>
      <c r="N2" s="5"/>
      <c r="O2" s="5"/>
      <c r="P2" s="5"/>
      <c r="Q2" s="5"/>
      <c r="R2" s="5"/>
      <c r="S2" s="5"/>
      <c r="T2" s="5"/>
      <c r="U2" s="5"/>
      <c r="V2" s="5"/>
      <c r="AT2" s="6" t="s">
        <v>136</v>
      </c>
    </row>
    <row r="3" spans="2:46" ht="6.7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6" t="s">
        <v>79</v>
      </c>
    </row>
    <row r="4" spans="2:46" ht="36.75" customHeight="1">
      <c r="B4" s="10"/>
      <c r="C4" s="11"/>
      <c r="D4" s="12" t="s">
        <v>163</v>
      </c>
      <c r="E4" s="11"/>
      <c r="F4" s="11"/>
      <c r="G4" s="11"/>
      <c r="H4" s="11"/>
      <c r="I4" s="11"/>
      <c r="J4" s="11"/>
      <c r="K4" s="13"/>
      <c r="M4" s="14" t="s">
        <v>10</v>
      </c>
      <c r="AT4" s="6" t="s">
        <v>4</v>
      </c>
    </row>
    <row r="5" spans="2:11" ht="6.75" customHeight="1">
      <c r="B5" s="10"/>
      <c r="C5" s="11"/>
      <c r="D5" s="11"/>
      <c r="E5" s="11"/>
      <c r="F5" s="11"/>
      <c r="G5" s="11"/>
      <c r="H5" s="11"/>
      <c r="I5" s="11"/>
      <c r="J5" s="11"/>
      <c r="K5" s="13"/>
    </row>
    <row r="6" spans="2:11" ht="15">
      <c r="B6" s="10"/>
      <c r="C6" s="11"/>
      <c r="D6" s="19" t="s">
        <v>14</v>
      </c>
      <c r="E6" s="11"/>
      <c r="F6" s="11"/>
      <c r="G6" s="11"/>
      <c r="H6" s="11"/>
      <c r="I6" s="11"/>
      <c r="J6" s="11"/>
      <c r="K6" s="13"/>
    </row>
    <row r="7" spans="2:11" ht="22.5" customHeight="1">
      <c r="B7" s="10"/>
      <c r="C7" s="11"/>
      <c r="D7" s="11"/>
      <c r="E7" s="126">
        <f>'Rekapitulace stavby'!K6</f>
        <v>0</v>
      </c>
      <c r="F7" s="126"/>
      <c r="G7" s="126"/>
      <c r="H7" s="126"/>
      <c r="I7" s="11"/>
      <c r="J7" s="11"/>
      <c r="K7" s="13"/>
    </row>
    <row r="8" spans="2:11" ht="15">
      <c r="B8" s="10"/>
      <c r="C8" s="11"/>
      <c r="D8" s="19" t="s">
        <v>164</v>
      </c>
      <c r="E8" s="11"/>
      <c r="F8" s="11"/>
      <c r="G8" s="11"/>
      <c r="H8" s="11"/>
      <c r="I8" s="11"/>
      <c r="J8" s="11"/>
      <c r="K8" s="13"/>
    </row>
    <row r="9" spans="2:11" s="23" customFormat="1" ht="22.5" customHeight="1">
      <c r="B9" s="24"/>
      <c r="C9" s="25"/>
      <c r="D9" s="25"/>
      <c r="E9" s="126" t="s">
        <v>1273</v>
      </c>
      <c r="F9" s="126"/>
      <c r="G9" s="126"/>
      <c r="H9" s="126"/>
      <c r="I9" s="25"/>
      <c r="J9" s="25"/>
      <c r="K9" s="29"/>
    </row>
    <row r="10" spans="1:11" ht="15">
      <c r="A10" s="23"/>
      <c r="B10" s="24"/>
      <c r="C10" s="25"/>
      <c r="D10" s="19" t="s">
        <v>489</v>
      </c>
      <c r="E10" s="25"/>
      <c r="F10" s="25"/>
      <c r="G10" s="25"/>
      <c r="H10" s="25"/>
      <c r="I10" s="25"/>
      <c r="J10" s="25"/>
      <c r="K10" s="29"/>
    </row>
    <row r="11" spans="1:11" ht="36.75" customHeight="1">
      <c r="A11" s="23"/>
      <c r="B11" s="24"/>
      <c r="C11" s="25"/>
      <c r="D11" s="25"/>
      <c r="E11" s="62" t="s">
        <v>1480</v>
      </c>
      <c r="F11" s="62"/>
      <c r="G11" s="62"/>
      <c r="H11" s="62"/>
      <c r="I11" s="25"/>
      <c r="J11" s="25"/>
      <c r="K11" s="29"/>
    </row>
    <row r="12" spans="1:11" ht="13.5">
      <c r="A12" s="23"/>
      <c r="B12" s="24"/>
      <c r="C12" s="25"/>
      <c r="D12" s="25"/>
      <c r="E12" s="25"/>
      <c r="F12" s="25"/>
      <c r="G12" s="25"/>
      <c r="H12" s="25"/>
      <c r="I12" s="25"/>
      <c r="J12" s="25"/>
      <c r="K12" s="29"/>
    </row>
    <row r="13" spans="1:11" ht="14.25" customHeight="1">
      <c r="A13" s="23"/>
      <c r="B13" s="24"/>
      <c r="C13" s="25"/>
      <c r="D13" s="19" t="s">
        <v>17</v>
      </c>
      <c r="E13" s="25"/>
      <c r="F13" s="16"/>
      <c r="G13" s="25"/>
      <c r="H13" s="25"/>
      <c r="I13" s="19" t="s">
        <v>19</v>
      </c>
      <c r="J13" s="16"/>
      <c r="K13" s="29"/>
    </row>
    <row r="14" spans="1:11" ht="14.25" customHeight="1">
      <c r="A14" s="23"/>
      <c r="B14" s="24"/>
      <c r="C14" s="25"/>
      <c r="D14" s="19" t="s">
        <v>22</v>
      </c>
      <c r="E14" s="25"/>
      <c r="F14" s="16" t="s">
        <v>39</v>
      </c>
      <c r="G14" s="25"/>
      <c r="H14" s="25"/>
      <c r="I14" s="19" t="s">
        <v>24</v>
      </c>
      <c r="J14" s="65">
        <f>'Rekapitulace stavby'!AN8</f>
        <v>0</v>
      </c>
      <c r="K14" s="29"/>
    </row>
    <row r="15" spans="1:11" ht="10.5" customHeight="1">
      <c r="A15" s="23"/>
      <c r="B15" s="24"/>
      <c r="C15" s="25"/>
      <c r="D15" s="25"/>
      <c r="E15" s="25"/>
      <c r="F15" s="25"/>
      <c r="G15" s="25"/>
      <c r="H15" s="25"/>
      <c r="I15" s="25"/>
      <c r="J15" s="25"/>
      <c r="K15" s="29"/>
    </row>
    <row r="16" spans="1:11" ht="14.25" customHeight="1">
      <c r="A16" s="23"/>
      <c r="B16" s="24"/>
      <c r="C16" s="25"/>
      <c r="D16" s="19" t="s">
        <v>32</v>
      </c>
      <c r="E16" s="25"/>
      <c r="F16" s="25"/>
      <c r="G16" s="25"/>
      <c r="H16" s="25"/>
      <c r="I16" s="19" t="s">
        <v>33</v>
      </c>
      <c r="J16" s="16">
        <f>IF('Rekapitulace stavby'!AN10="","",'Rekapitulace stavby'!AN10)</f>
        <v>0</v>
      </c>
      <c r="K16" s="29"/>
    </row>
    <row r="17" spans="1:11" ht="18" customHeight="1">
      <c r="A17" s="23"/>
      <c r="B17" s="24"/>
      <c r="C17" s="25"/>
      <c r="D17" s="25"/>
      <c r="E17" s="16">
        <f>IF('Rekapitulace stavby'!E11="","",'Rekapitulace stavby'!E11)</f>
        <v>0</v>
      </c>
      <c r="F17" s="25"/>
      <c r="G17" s="25"/>
      <c r="H17" s="25"/>
      <c r="I17" s="19" t="s">
        <v>36</v>
      </c>
      <c r="J17" s="16">
        <f>IF('Rekapitulace stavby'!AN11="","",'Rekapitulace stavby'!AN11)</f>
        <v>0</v>
      </c>
      <c r="K17" s="29"/>
    </row>
    <row r="18" spans="1:11" ht="6.75" customHeight="1">
      <c r="A18" s="23"/>
      <c r="B18" s="24"/>
      <c r="C18" s="25"/>
      <c r="D18" s="25"/>
      <c r="E18" s="25"/>
      <c r="F18" s="25"/>
      <c r="G18" s="25"/>
      <c r="H18" s="25"/>
      <c r="I18" s="25"/>
      <c r="J18" s="25"/>
      <c r="K18" s="29"/>
    </row>
    <row r="19" spans="1:11" ht="14.25" customHeight="1">
      <c r="A19" s="23"/>
      <c r="B19" s="24"/>
      <c r="C19" s="25"/>
      <c r="D19" s="19" t="s">
        <v>38</v>
      </c>
      <c r="E19" s="25"/>
      <c r="F19" s="25"/>
      <c r="G19" s="25"/>
      <c r="H19" s="25"/>
      <c r="I19" s="19" t="s">
        <v>33</v>
      </c>
      <c r="J19" s="16">
        <f>IF('Rekapitulace stavby'!AN13="Vyplň údaj","",IF('Rekapitulace stavby'!AN13="","",'Rekapitulace stavby'!AN13))</f>
        <v>0</v>
      </c>
      <c r="K19" s="29"/>
    </row>
    <row r="20" spans="1:11" ht="18" customHeight="1">
      <c r="A20" s="23"/>
      <c r="B20" s="24"/>
      <c r="C20" s="25"/>
      <c r="D20" s="25"/>
      <c r="E20" s="16">
        <f>IF('Rekapitulace stavby'!E14="Vyplň údaj","",IF('Rekapitulace stavby'!E14="","",'Rekapitulace stavby'!E14))</f>
        <v>0</v>
      </c>
      <c r="F20" s="25"/>
      <c r="G20" s="25"/>
      <c r="H20" s="25"/>
      <c r="I20" s="19" t="s">
        <v>36</v>
      </c>
      <c r="J20" s="16">
        <f>IF('Rekapitulace stavby'!AN14="Vyplň údaj","",IF('Rekapitulace stavby'!AN14="","",'Rekapitulace stavby'!AN14))</f>
        <v>0</v>
      </c>
      <c r="K20" s="29"/>
    </row>
    <row r="21" spans="1:11" ht="6.75" customHeight="1">
      <c r="A21" s="23"/>
      <c r="B21" s="24"/>
      <c r="C21" s="25"/>
      <c r="D21" s="25"/>
      <c r="E21" s="25"/>
      <c r="F21" s="25"/>
      <c r="G21" s="25"/>
      <c r="H21" s="25"/>
      <c r="I21" s="25"/>
      <c r="J21" s="25"/>
      <c r="K21" s="29"/>
    </row>
    <row r="22" spans="1:11" ht="14.25" customHeight="1">
      <c r="A22" s="23"/>
      <c r="B22" s="24"/>
      <c r="C22" s="25"/>
      <c r="D22" s="19" t="s">
        <v>40</v>
      </c>
      <c r="E22" s="25"/>
      <c r="F22" s="25"/>
      <c r="G22" s="25"/>
      <c r="H22" s="25"/>
      <c r="I22" s="19" t="s">
        <v>33</v>
      </c>
      <c r="J22" s="16">
        <f>IF('Rekapitulace stavby'!AN16="","",'Rekapitulace stavby'!AN16)</f>
        <v>0</v>
      </c>
      <c r="K22" s="29"/>
    </row>
    <row r="23" spans="1:11" ht="18" customHeight="1">
      <c r="A23" s="23"/>
      <c r="B23" s="24"/>
      <c r="C23" s="25"/>
      <c r="D23" s="25"/>
      <c r="E23" s="16">
        <f>IF('Rekapitulace stavby'!E17="","",'Rekapitulace stavby'!E17)</f>
        <v>0</v>
      </c>
      <c r="F23" s="25"/>
      <c r="G23" s="25"/>
      <c r="H23" s="25"/>
      <c r="I23" s="19" t="s">
        <v>36</v>
      </c>
      <c r="J23" s="16">
        <f>IF('Rekapitulace stavby'!AN17="","",'Rekapitulace stavby'!AN17)</f>
        <v>0</v>
      </c>
      <c r="K23" s="29"/>
    </row>
    <row r="24" spans="1:11" ht="6.75" customHeight="1">
      <c r="A24" s="23"/>
      <c r="B24" s="24"/>
      <c r="C24" s="25"/>
      <c r="D24" s="25"/>
      <c r="E24" s="25"/>
      <c r="F24" s="25"/>
      <c r="G24" s="25"/>
      <c r="H24" s="25"/>
      <c r="I24" s="25"/>
      <c r="J24" s="25"/>
      <c r="K24" s="29"/>
    </row>
    <row r="25" spans="1:11" ht="14.25" customHeight="1">
      <c r="A25" s="23"/>
      <c r="B25" s="24"/>
      <c r="C25" s="25"/>
      <c r="D25" s="19" t="s">
        <v>44</v>
      </c>
      <c r="E25" s="25"/>
      <c r="F25" s="25"/>
      <c r="G25" s="25"/>
      <c r="H25" s="25"/>
      <c r="I25" s="25"/>
      <c r="J25" s="25"/>
      <c r="K25" s="29"/>
    </row>
    <row r="26" spans="2:11" s="127" customFormat="1" ht="22.5" customHeight="1">
      <c r="B26" s="128"/>
      <c r="C26" s="129"/>
      <c r="D26" s="129"/>
      <c r="E26" s="21"/>
      <c r="F26" s="21"/>
      <c r="G26" s="21"/>
      <c r="H26" s="21"/>
      <c r="I26" s="129"/>
      <c r="J26" s="129"/>
      <c r="K26" s="130"/>
    </row>
    <row r="27" spans="2:11" s="23" customFormat="1" ht="6.75" customHeight="1">
      <c r="B27" s="24"/>
      <c r="C27" s="25"/>
      <c r="D27" s="25"/>
      <c r="E27" s="25"/>
      <c r="F27" s="25"/>
      <c r="G27" s="25"/>
      <c r="H27" s="25"/>
      <c r="I27" s="25"/>
      <c r="J27" s="25"/>
      <c r="K27" s="29"/>
    </row>
    <row r="28" spans="1:11" ht="6.75" customHeight="1">
      <c r="A28" s="23"/>
      <c r="B28" s="24"/>
      <c r="C28" s="25"/>
      <c r="D28" s="82"/>
      <c r="E28" s="82"/>
      <c r="F28" s="82"/>
      <c r="G28" s="82"/>
      <c r="H28" s="82"/>
      <c r="I28" s="82"/>
      <c r="J28" s="82"/>
      <c r="K28" s="131"/>
    </row>
    <row r="29" spans="1:11" ht="24.75" customHeight="1">
      <c r="A29" s="23"/>
      <c r="B29" s="24"/>
      <c r="C29" s="25"/>
      <c r="D29" s="132" t="s">
        <v>45</v>
      </c>
      <c r="E29" s="25"/>
      <c r="F29" s="25"/>
      <c r="G29" s="25"/>
      <c r="H29" s="25"/>
      <c r="I29" s="25"/>
      <c r="J29" s="87">
        <f>ROUND(J83,2)</f>
        <v>0</v>
      </c>
      <c r="K29" s="29"/>
    </row>
    <row r="30" spans="1:11" ht="6.75" customHeight="1">
      <c r="A30" s="23"/>
      <c r="B30" s="24"/>
      <c r="C30" s="25"/>
      <c r="D30" s="82"/>
      <c r="E30" s="82"/>
      <c r="F30" s="82"/>
      <c r="G30" s="82"/>
      <c r="H30" s="82"/>
      <c r="I30" s="82"/>
      <c r="J30" s="82"/>
      <c r="K30" s="131"/>
    </row>
    <row r="31" spans="1:11" ht="14.25" customHeight="1">
      <c r="A31" s="23"/>
      <c r="B31" s="24"/>
      <c r="C31" s="25"/>
      <c r="D31" s="25"/>
      <c r="E31" s="25"/>
      <c r="F31" s="30" t="s">
        <v>47</v>
      </c>
      <c r="G31" s="25"/>
      <c r="H31" s="25"/>
      <c r="I31" s="30" t="s">
        <v>46</v>
      </c>
      <c r="J31" s="30" t="s">
        <v>48</v>
      </c>
      <c r="K31" s="29"/>
    </row>
    <row r="32" spans="1:11" ht="14.25" customHeight="1">
      <c r="A32" s="23"/>
      <c r="B32" s="24"/>
      <c r="C32" s="25"/>
      <c r="D32" s="34" t="s">
        <v>49</v>
      </c>
      <c r="E32" s="34" t="s">
        <v>50</v>
      </c>
      <c r="F32" s="133">
        <f>ROUND(SUM(BE83:BE136),2)</f>
        <v>0</v>
      </c>
      <c r="G32" s="25"/>
      <c r="H32" s="25"/>
      <c r="I32" s="134">
        <v>0.21</v>
      </c>
      <c r="J32" s="133">
        <f>ROUND(ROUND((SUM(BE83:BE136)),2)*I32,2)</f>
        <v>0</v>
      </c>
      <c r="K32" s="29"/>
    </row>
    <row r="33" spans="1:11" ht="14.25" customHeight="1">
      <c r="A33" s="23"/>
      <c r="B33" s="24"/>
      <c r="C33" s="25"/>
      <c r="D33" s="25"/>
      <c r="E33" s="34" t="s">
        <v>51</v>
      </c>
      <c r="F33" s="133">
        <f>ROUND(SUM(BF83:BF136),2)</f>
        <v>0</v>
      </c>
      <c r="G33" s="25"/>
      <c r="H33" s="25"/>
      <c r="I33" s="134">
        <v>0.15</v>
      </c>
      <c r="J33" s="133">
        <f>ROUND(ROUND((SUM(BF83:BF136)),2)*I33,2)</f>
        <v>0</v>
      </c>
      <c r="K33" s="29"/>
    </row>
    <row r="34" spans="1:11" ht="14.25" customHeight="1" hidden="1">
      <c r="A34" s="23"/>
      <c r="B34" s="24"/>
      <c r="C34" s="25"/>
      <c r="D34" s="25"/>
      <c r="E34" s="34" t="s">
        <v>52</v>
      </c>
      <c r="F34" s="133">
        <f>ROUND(SUM(BG83:BG136),2)</f>
        <v>0</v>
      </c>
      <c r="G34" s="25"/>
      <c r="H34" s="25"/>
      <c r="I34" s="134">
        <v>0.21</v>
      </c>
      <c r="J34" s="133">
        <v>0</v>
      </c>
      <c r="K34" s="29"/>
    </row>
    <row r="35" spans="1:11" ht="14.25" customHeight="1" hidden="1">
      <c r="A35" s="23"/>
      <c r="B35" s="24"/>
      <c r="C35" s="25"/>
      <c r="D35" s="25"/>
      <c r="E35" s="34" t="s">
        <v>53</v>
      </c>
      <c r="F35" s="133">
        <f>ROUND(SUM(BH83:BH136),2)</f>
        <v>0</v>
      </c>
      <c r="G35" s="25"/>
      <c r="H35" s="25"/>
      <c r="I35" s="134">
        <v>0.15</v>
      </c>
      <c r="J35" s="133">
        <v>0</v>
      </c>
      <c r="K35" s="29"/>
    </row>
    <row r="36" spans="1:11" ht="14.25" customHeight="1" hidden="1">
      <c r="A36" s="23"/>
      <c r="B36" s="24"/>
      <c r="C36" s="25"/>
      <c r="D36" s="25"/>
      <c r="E36" s="34" t="s">
        <v>54</v>
      </c>
      <c r="F36" s="133">
        <f>ROUND(SUM(BI83:BI136),2)</f>
        <v>0</v>
      </c>
      <c r="G36" s="25"/>
      <c r="H36" s="25"/>
      <c r="I36" s="134">
        <v>0</v>
      </c>
      <c r="J36" s="133">
        <v>0</v>
      </c>
      <c r="K36" s="29"/>
    </row>
    <row r="37" spans="1:11" ht="6.75" customHeight="1">
      <c r="A37" s="23"/>
      <c r="B37" s="24"/>
      <c r="C37" s="25"/>
      <c r="D37" s="25"/>
      <c r="E37" s="25"/>
      <c r="F37" s="25"/>
      <c r="G37" s="25"/>
      <c r="H37" s="25"/>
      <c r="I37" s="25"/>
      <c r="J37" s="25"/>
      <c r="K37" s="29"/>
    </row>
    <row r="38" spans="1:11" ht="24.75" customHeight="1">
      <c r="A38" s="23"/>
      <c r="B38" s="24"/>
      <c r="C38" s="135"/>
      <c r="D38" s="136" t="s">
        <v>55</v>
      </c>
      <c r="E38" s="74"/>
      <c r="F38" s="74"/>
      <c r="G38" s="137" t="s">
        <v>56</v>
      </c>
      <c r="H38" s="138" t="s">
        <v>57</v>
      </c>
      <c r="I38" s="74"/>
      <c r="J38" s="139">
        <f>SUM(J29:J36)</f>
        <v>0</v>
      </c>
      <c r="K38" s="140"/>
    </row>
    <row r="39" spans="1:11" ht="14.25" customHeight="1">
      <c r="A39" s="23"/>
      <c r="B39" s="45"/>
      <c r="C39" s="46"/>
      <c r="D39" s="46"/>
      <c r="E39" s="46"/>
      <c r="F39" s="46"/>
      <c r="G39" s="46"/>
      <c r="H39" s="46"/>
      <c r="I39" s="46"/>
      <c r="J39" s="46"/>
      <c r="K39" s="47"/>
    </row>
    <row r="43" spans="2:11" s="23" customFormat="1" ht="6.75" customHeight="1">
      <c r="B43" s="141"/>
      <c r="C43" s="142"/>
      <c r="D43" s="142"/>
      <c r="E43" s="142"/>
      <c r="F43" s="142"/>
      <c r="G43" s="142"/>
      <c r="H43" s="142"/>
      <c r="I43" s="142"/>
      <c r="J43" s="142"/>
      <c r="K43" s="143"/>
    </row>
    <row r="44" spans="1:11" ht="36.75" customHeight="1">
      <c r="A44" s="23"/>
      <c r="B44" s="24"/>
      <c r="C44" s="12" t="s">
        <v>169</v>
      </c>
      <c r="D44" s="25"/>
      <c r="E44" s="25"/>
      <c r="F44" s="25"/>
      <c r="G44" s="25"/>
      <c r="H44" s="25"/>
      <c r="I44" s="25"/>
      <c r="J44" s="25"/>
      <c r="K44" s="29"/>
    </row>
    <row r="45" spans="1:11" ht="6.75" customHeight="1">
      <c r="A45" s="23"/>
      <c r="B45" s="24"/>
      <c r="C45" s="25"/>
      <c r="D45" s="25"/>
      <c r="E45" s="25"/>
      <c r="F45" s="25"/>
      <c r="G45" s="25"/>
      <c r="H45" s="25"/>
      <c r="I45" s="25"/>
      <c r="J45" s="25"/>
      <c r="K45" s="29"/>
    </row>
    <row r="46" spans="1:11" ht="14.25" customHeight="1">
      <c r="A46" s="23"/>
      <c r="B46" s="24"/>
      <c r="C46" s="19" t="s">
        <v>14</v>
      </c>
      <c r="D46" s="25"/>
      <c r="E46" s="25"/>
      <c r="F46" s="25"/>
      <c r="G46" s="25"/>
      <c r="H46" s="25"/>
      <c r="I46" s="25"/>
      <c r="J46" s="25"/>
      <c r="K46" s="29"/>
    </row>
    <row r="47" spans="1:11" ht="22.5" customHeight="1">
      <c r="A47" s="23"/>
      <c r="B47" s="24"/>
      <c r="C47" s="25"/>
      <c r="D47" s="25"/>
      <c r="E47" s="126">
        <f>E7</f>
        <v>0</v>
      </c>
      <c r="F47" s="126"/>
      <c r="G47" s="126"/>
      <c r="H47" s="126"/>
      <c r="I47" s="25"/>
      <c r="J47" s="25"/>
      <c r="K47" s="29"/>
    </row>
    <row r="48" spans="2:11" ht="15">
      <c r="B48" s="10"/>
      <c r="C48" s="19" t="s">
        <v>164</v>
      </c>
      <c r="D48" s="11"/>
      <c r="E48" s="11"/>
      <c r="F48" s="11"/>
      <c r="G48" s="11"/>
      <c r="H48" s="11"/>
      <c r="I48" s="11"/>
      <c r="J48" s="11"/>
      <c r="K48" s="13"/>
    </row>
    <row r="49" spans="2:11" s="23" customFormat="1" ht="22.5" customHeight="1">
      <c r="B49" s="24"/>
      <c r="C49" s="25"/>
      <c r="D49" s="25"/>
      <c r="E49" s="126" t="s">
        <v>1273</v>
      </c>
      <c r="F49" s="126"/>
      <c r="G49" s="126"/>
      <c r="H49" s="126"/>
      <c r="I49" s="25"/>
      <c r="J49" s="25"/>
      <c r="K49" s="29"/>
    </row>
    <row r="50" spans="1:11" ht="14.25" customHeight="1">
      <c r="A50" s="23"/>
      <c r="B50" s="24"/>
      <c r="C50" s="19" t="s">
        <v>489</v>
      </c>
      <c r="D50" s="25"/>
      <c r="E50" s="25"/>
      <c r="F50" s="25"/>
      <c r="G50" s="25"/>
      <c r="H50" s="25"/>
      <c r="I50" s="25"/>
      <c r="J50" s="25"/>
      <c r="K50" s="29"/>
    </row>
    <row r="51" spans="1:11" ht="23.25" customHeight="1">
      <c r="A51" s="23"/>
      <c r="B51" s="24"/>
      <c r="C51" s="25"/>
      <c r="D51" s="25"/>
      <c r="E51" s="62">
        <f>E11</f>
        <v>0</v>
      </c>
      <c r="F51" s="62"/>
      <c r="G51" s="62"/>
      <c r="H51" s="62"/>
      <c r="I51" s="25"/>
      <c r="J51" s="25"/>
      <c r="K51" s="29"/>
    </row>
    <row r="52" spans="1:11" ht="6.75" customHeight="1">
      <c r="A52" s="23"/>
      <c r="B52" s="24"/>
      <c r="C52" s="25"/>
      <c r="D52" s="25"/>
      <c r="E52" s="25"/>
      <c r="F52" s="25"/>
      <c r="G52" s="25"/>
      <c r="H52" s="25"/>
      <c r="I52" s="25"/>
      <c r="J52" s="25"/>
      <c r="K52" s="29"/>
    </row>
    <row r="53" spans="1:11" ht="18" customHeight="1">
      <c r="A53" s="23"/>
      <c r="B53" s="24"/>
      <c r="C53" s="19" t="s">
        <v>22</v>
      </c>
      <c r="D53" s="25"/>
      <c r="E53" s="25"/>
      <c r="F53" s="16">
        <f>F14</f>
        <v>0</v>
      </c>
      <c r="G53" s="25"/>
      <c r="H53" s="25"/>
      <c r="I53" s="19" t="s">
        <v>24</v>
      </c>
      <c r="J53" s="65">
        <f>IF(J14="","",J14)</f>
        <v>0</v>
      </c>
      <c r="K53" s="29"/>
    </row>
    <row r="54" spans="1:11" ht="6.75" customHeight="1">
      <c r="A54" s="23"/>
      <c r="B54" s="24"/>
      <c r="C54" s="25"/>
      <c r="D54" s="25"/>
      <c r="E54" s="25"/>
      <c r="F54" s="25"/>
      <c r="G54" s="25"/>
      <c r="H54" s="25"/>
      <c r="I54" s="25"/>
      <c r="J54" s="25"/>
      <c r="K54" s="29"/>
    </row>
    <row r="55" spans="1:11" ht="15">
      <c r="A55" s="23"/>
      <c r="B55" s="24"/>
      <c r="C55" s="19" t="s">
        <v>32</v>
      </c>
      <c r="D55" s="25"/>
      <c r="E55" s="25"/>
      <c r="F55" s="16">
        <f>E17</f>
        <v>0</v>
      </c>
      <c r="G55" s="25"/>
      <c r="H55" s="25"/>
      <c r="I55" s="19" t="s">
        <v>40</v>
      </c>
      <c r="J55" s="16">
        <f>E23</f>
        <v>0</v>
      </c>
      <c r="K55" s="29"/>
    </row>
    <row r="56" spans="1:11" ht="14.25" customHeight="1">
      <c r="A56" s="23"/>
      <c r="B56" s="24"/>
      <c r="C56" s="19" t="s">
        <v>38</v>
      </c>
      <c r="D56" s="25"/>
      <c r="E56" s="25"/>
      <c r="F56" s="16">
        <f>IF(E20="","",E20)</f>
        <v>0</v>
      </c>
      <c r="G56" s="25"/>
      <c r="H56" s="25"/>
      <c r="I56" s="25"/>
      <c r="J56" s="25"/>
      <c r="K56" s="29"/>
    </row>
    <row r="57" spans="1:11" ht="9.75" customHeight="1">
      <c r="A57" s="23"/>
      <c r="B57" s="24"/>
      <c r="C57" s="25"/>
      <c r="D57" s="25"/>
      <c r="E57" s="25"/>
      <c r="F57" s="25"/>
      <c r="G57" s="25"/>
      <c r="H57" s="25"/>
      <c r="I57" s="25"/>
      <c r="J57" s="25"/>
      <c r="K57" s="29"/>
    </row>
    <row r="58" spans="1:11" ht="29.25" customHeight="1">
      <c r="A58" s="23"/>
      <c r="B58" s="24"/>
      <c r="C58" s="144" t="s">
        <v>170</v>
      </c>
      <c r="D58" s="135"/>
      <c r="E58" s="135"/>
      <c r="F58" s="135"/>
      <c r="G58" s="135"/>
      <c r="H58" s="135"/>
      <c r="I58" s="135"/>
      <c r="J58" s="145" t="s">
        <v>171</v>
      </c>
      <c r="K58" s="146"/>
    </row>
    <row r="59" spans="1:11" ht="9.75" customHeight="1">
      <c r="A59" s="23"/>
      <c r="B59" s="24"/>
      <c r="C59" s="25"/>
      <c r="D59" s="25"/>
      <c r="E59" s="25"/>
      <c r="F59" s="25"/>
      <c r="G59" s="25"/>
      <c r="H59" s="25"/>
      <c r="I59" s="25"/>
      <c r="J59" s="25"/>
      <c r="K59" s="29"/>
    </row>
    <row r="60" spans="1:47" ht="29.25" customHeight="1">
      <c r="A60" s="23"/>
      <c r="B60" s="24"/>
      <c r="C60" s="147" t="s">
        <v>172</v>
      </c>
      <c r="D60" s="25"/>
      <c r="E60" s="25"/>
      <c r="F60" s="25"/>
      <c r="G60" s="25"/>
      <c r="H60" s="25"/>
      <c r="I60" s="25"/>
      <c r="J60" s="87">
        <f aca="true" t="shared" si="0" ref="J60:J61">J83</f>
        <v>0</v>
      </c>
      <c r="K60" s="29"/>
      <c r="AU60" s="6" t="s">
        <v>173</v>
      </c>
    </row>
    <row r="61" spans="2:11" s="148" customFormat="1" ht="24.75" customHeight="1">
      <c r="B61" s="149"/>
      <c r="C61" s="150"/>
      <c r="D61" s="151" t="s">
        <v>492</v>
      </c>
      <c r="E61" s="152"/>
      <c r="F61" s="152"/>
      <c r="G61" s="152"/>
      <c r="H61" s="152"/>
      <c r="I61" s="152"/>
      <c r="J61" s="153">
        <f t="shared" si="0"/>
        <v>0</v>
      </c>
      <c r="K61" s="154"/>
    </row>
    <row r="62" spans="2:11" s="23" customFormat="1" ht="21.75" customHeight="1">
      <c r="B62" s="24"/>
      <c r="C62" s="25"/>
      <c r="D62" s="25"/>
      <c r="E62" s="25"/>
      <c r="F62" s="25"/>
      <c r="G62" s="25"/>
      <c r="H62" s="25"/>
      <c r="I62" s="25"/>
      <c r="J62" s="25"/>
      <c r="K62" s="29"/>
    </row>
    <row r="63" spans="1:11" ht="6.75" customHeight="1">
      <c r="A63" s="23"/>
      <c r="B63" s="45"/>
      <c r="C63" s="46"/>
      <c r="D63" s="46"/>
      <c r="E63" s="46"/>
      <c r="F63" s="46"/>
      <c r="G63" s="46"/>
      <c r="H63" s="46"/>
      <c r="I63" s="46"/>
      <c r="J63" s="46"/>
      <c r="K63" s="47"/>
    </row>
    <row r="67" spans="2:12" s="23" customFormat="1" ht="6.75" customHeight="1"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50"/>
    </row>
    <row r="68" spans="1:12" ht="36.75" customHeight="1">
      <c r="A68" s="23"/>
      <c r="B68" s="24"/>
      <c r="C68" s="51" t="s">
        <v>175</v>
      </c>
      <c r="D68" s="52"/>
      <c r="E68" s="52"/>
      <c r="F68" s="52"/>
      <c r="G68" s="52"/>
      <c r="H68" s="52"/>
      <c r="I68" s="52"/>
      <c r="J68" s="52"/>
      <c r="K68" s="52"/>
      <c r="L68" s="50"/>
    </row>
    <row r="69" spans="1:12" ht="6.75" customHeight="1">
      <c r="A69" s="23"/>
      <c r="B69" s="24"/>
      <c r="C69" s="52"/>
      <c r="D69" s="52"/>
      <c r="E69" s="52"/>
      <c r="F69" s="52"/>
      <c r="G69" s="52"/>
      <c r="H69" s="52"/>
      <c r="I69" s="52"/>
      <c r="J69" s="52"/>
      <c r="K69" s="52"/>
      <c r="L69" s="50"/>
    </row>
    <row r="70" spans="1:12" ht="14.25" customHeight="1">
      <c r="A70" s="23"/>
      <c r="B70" s="24"/>
      <c r="C70" s="55" t="s">
        <v>14</v>
      </c>
      <c r="D70" s="52"/>
      <c r="E70" s="52"/>
      <c r="F70" s="52"/>
      <c r="G70" s="52"/>
      <c r="H70" s="52"/>
      <c r="I70" s="52"/>
      <c r="J70" s="52"/>
      <c r="K70" s="52"/>
      <c r="L70" s="50"/>
    </row>
    <row r="71" spans="1:12" ht="22.5" customHeight="1">
      <c r="A71" s="23"/>
      <c r="B71" s="24"/>
      <c r="C71" s="52"/>
      <c r="D71" s="52"/>
      <c r="E71" s="126">
        <f>E7</f>
        <v>0</v>
      </c>
      <c r="F71" s="126"/>
      <c r="G71" s="126"/>
      <c r="H71" s="126"/>
      <c r="I71" s="52"/>
      <c r="J71" s="52"/>
      <c r="K71" s="52"/>
      <c r="L71" s="50"/>
    </row>
    <row r="72" spans="2:12" ht="15">
      <c r="B72" s="10"/>
      <c r="C72" s="55" t="s">
        <v>164</v>
      </c>
      <c r="D72" s="266"/>
      <c r="E72" s="266"/>
      <c r="F72" s="266"/>
      <c r="G72" s="266"/>
      <c r="H72" s="266"/>
      <c r="I72" s="266"/>
      <c r="J72" s="266"/>
      <c r="K72" s="266"/>
      <c r="L72" s="267"/>
    </row>
    <row r="73" spans="2:12" s="23" customFormat="1" ht="22.5" customHeight="1">
      <c r="B73" s="24"/>
      <c r="C73" s="52"/>
      <c r="D73" s="52"/>
      <c r="E73" s="126" t="s">
        <v>1273</v>
      </c>
      <c r="F73" s="126"/>
      <c r="G73" s="126"/>
      <c r="H73" s="126"/>
      <c r="I73" s="52"/>
      <c r="J73" s="52"/>
      <c r="K73" s="52"/>
      <c r="L73" s="50"/>
    </row>
    <row r="74" spans="1:12" ht="14.25" customHeight="1">
      <c r="A74" s="23"/>
      <c r="B74" s="24"/>
      <c r="C74" s="55" t="s">
        <v>489</v>
      </c>
      <c r="D74" s="52"/>
      <c r="E74" s="52"/>
      <c r="F74" s="52"/>
      <c r="G74" s="52"/>
      <c r="H74" s="52"/>
      <c r="I74" s="52"/>
      <c r="J74" s="52"/>
      <c r="K74" s="52"/>
      <c r="L74" s="50"/>
    </row>
    <row r="75" spans="1:12" ht="23.25" customHeight="1">
      <c r="A75" s="23"/>
      <c r="B75" s="24"/>
      <c r="C75" s="52"/>
      <c r="D75" s="52"/>
      <c r="E75" s="62">
        <f>E11</f>
        <v>0</v>
      </c>
      <c r="F75" s="62"/>
      <c r="G75" s="62"/>
      <c r="H75" s="62"/>
      <c r="I75" s="52"/>
      <c r="J75" s="52"/>
      <c r="K75" s="52"/>
      <c r="L75" s="50"/>
    </row>
    <row r="76" spans="1:12" ht="6.75" customHeight="1">
      <c r="A76" s="23"/>
      <c r="B76" s="24"/>
      <c r="C76" s="52"/>
      <c r="D76" s="52"/>
      <c r="E76" s="52"/>
      <c r="F76" s="52"/>
      <c r="G76" s="52"/>
      <c r="H76" s="52"/>
      <c r="I76" s="52"/>
      <c r="J76" s="52"/>
      <c r="K76" s="52"/>
      <c r="L76" s="50"/>
    </row>
    <row r="77" spans="1:12" ht="18" customHeight="1">
      <c r="A77" s="23"/>
      <c r="B77" s="24"/>
      <c r="C77" s="55" t="s">
        <v>22</v>
      </c>
      <c r="D77" s="52"/>
      <c r="E77" s="52"/>
      <c r="F77" s="155">
        <f>F14</f>
        <v>0</v>
      </c>
      <c r="G77" s="52"/>
      <c r="H77" s="52"/>
      <c r="I77" s="55" t="s">
        <v>24</v>
      </c>
      <c r="J77" s="156">
        <f>IF(J14="","",J14)</f>
        <v>0</v>
      </c>
      <c r="K77" s="52"/>
      <c r="L77" s="50"/>
    </row>
    <row r="78" spans="1:12" ht="6.75" customHeight="1">
      <c r="A78" s="23"/>
      <c r="B78" s="24"/>
      <c r="C78" s="52"/>
      <c r="D78" s="52"/>
      <c r="E78" s="52"/>
      <c r="F78" s="52"/>
      <c r="G78" s="52"/>
      <c r="H78" s="52"/>
      <c r="I78" s="52"/>
      <c r="J78" s="52"/>
      <c r="K78" s="52"/>
      <c r="L78" s="50"/>
    </row>
    <row r="79" spans="1:12" ht="15">
      <c r="A79" s="23"/>
      <c r="B79" s="24"/>
      <c r="C79" s="55" t="s">
        <v>32</v>
      </c>
      <c r="D79" s="52"/>
      <c r="E79" s="52"/>
      <c r="F79" s="155">
        <f>E17</f>
        <v>0</v>
      </c>
      <c r="G79" s="52"/>
      <c r="H79" s="52"/>
      <c r="I79" s="55" t="s">
        <v>40</v>
      </c>
      <c r="J79" s="155">
        <f>E23</f>
        <v>0</v>
      </c>
      <c r="K79" s="52"/>
      <c r="L79" s="50"/>
    </row>
    <row r="80" spans="1:12" ht="14.25" customHeight="1">
      <c r="A80" s="23"/>
      <c r="B80" s="24"/>
      <c r="C80" s="55" t="s">
        <v>38</v>
      </c>
      <c r="D80" s="52"/>
      <c r="E80" s="52"/>
      <c r="F80" s="155">
        <f>IF(E20="","",E20)</f>
        <v>0</v>
      </c>
      <c r="G80" s="52"/>
      <c r="H80" s="52"/>
      <c r="I80" s="52"/>
      <c r="J80" s="52"/>
      <c r="K80" s="52"/>
      <c r="L80" s="50"/>
    </row>
    <row r="81" spans="1:12" ht="9.75" customHeight="1">
      <c r="A81" s="23"/>
      <c r="B81" s="24"/>
      <c r="C81" s="52"/>
      <c r="D81" s="52"/>
      <c r="E81" s="52"/>
      <c r="F81" s="52"/>
      <c r="G81" s="52"/>
      <c r="H81" s="52"/>
      <c r="I81" s="52"/>
      <c r="J81" s="52"/>
      <c r="K81" s="52"/>
      <c r="L81" s="50"/>
    </row>
    <row r="82" spans="2:20" s="157" customFormat="1" ht="29.25" customHeight="1">
      <c r="B82" s="158"/>
      <c r="C82" s="159" t="s">
        <v>176</v>
      </c>
      <c r="D82" s="160" t="s">
        <v>64</v>
      </c>
      <c r="E82" s="160" t="s">
        <v>60</v>
      </c>
      <c r="F82" s="160" t="s">
        <v>177</v>
      </c>
      <c r="G82" s="160" t="s">
        <v>178</v>
      </c>
      <c r="H82" s="160" t="s">
        <v>179</v>
      </c>
      <c r="I82" s="161" t="s">
        <v>180</v>
      </c>
      <c r="J82" s="160" t="s">
        <v>171</v>
      </c>
      <c r="K82" s="162" t="s">
        <v>181</v>
      </c>
      <c r="L82" s="163"/>
      <c r="M82" s="78" t="s">
        <v>182</v>
      </c>
      <c r="N82" s="79" t="s">
        <v>49</v>
      </c>
      <c r="O82" s="79" t="s">
        <v>183</v>
      </c>
      <c r="P82" s="79" t="s">
        <v>184</v>
      </c>
      <c r="Q82" s="79" t="s">
        <v>185</v>
      </c>
      <c r="R82" s="79" t="s">
        <v>186</v>
      </c>
      <c r="S82" s="79" t="s">
        <v>187</v>
      </c>
      <c r="T82" s="80" t="s">
        <v>188</v>
      </c>
    </row>
    <row r="83" spans="2:63" s="23" customFormat="1" ht="29.25" customHeight="1">
      <c r="B83" s="24"/>
      <c r="C83" s="84" t="s">
        <v>172</v>
      </c>
      <c r="D83" s="52"/>
      <c r="E83" s="52"/>
      <c r="F83" s="52"/>
      <c r="G83" s="52"/>
      <c r="H83" s="52"/>
      <c r="I83" s="52"/>
      <c r="J83" s="164">
        <f aca="true" t="shared" si="1" ref="J83:J84">BK83</f>
        <v>0</v>
      </c>
      <c r="K83" s="52"/>
      <c r="L83" s="50"/>
      <c r="M83" s="81"/>
      <c r="N83" s="82"/>
      <c r="O83" s="82"/>
      <c r="P83" s="165">
        <f>P84</f>
        <v>11.620260000000002</v>
      </c>
      <c r="Q83" s="82"/>
      <c r="R83" s="165">
        <f>R84</f>
        <v>2.0622375</v>
      </c>
      <c r="S83" s="82"/>
      <c r="T83" s="166">
        <f>T84</f>
        <v>0</v>
      </c>
      <c r="AT83" s="6" t="s">
        <v>78</v>
      </c>
      <c r="AU83" s="6" t="s">
        <v>173</v>
      </c>
      <c r="BK83" s="167">
        <f>BK84</f>
        <v>0</v>
      </c>
    </row>
    <row r="84" spans="2:63" s="168" customFormat="1" ht="36.75" customHeight="1">
      <c r="B84" s="169"/>
      <c r="C84" s="170"/>
      <c r="D84" s="171" t="s">
        <v>78</v>
      </c>
      <c r="E84" s="172" t="s">
        <v>21</v>
      </c>
      <c r="F84" s="172" t="s">
        <v>281</v>
      </c>
      <c r="G84" s="170"/>
      <c r="H84" s="170"/>
      <c r="I84" s="170"/>
      <c r="J84" s="173">
        <f t="shared" si="1"/>
        <v>0</v>
      </c>
      <c r="K84" s="170"/>
      <c r="L84" s="174"/>
      <c r="M84" s="175"/>
      <c r="N84" s="176"/>
      <c r="O84" s="176"/>
      <c r="P84" s="177">
        <f>SUM(P85:P136)</f>
        <v>11.620260000000002</v>
      </c>
      <c r="Q84" s="176"/>
      <c r="R84" s="177">
        <f>SUM(R85:R136)</f>
        <v>2.0622375</v>
      </c>
      <c r="S84" s="176"/>
      <c r="T84" s="178">
        <f>SUM(T85:T136)</f>
        <v>0</v>
      </c>
      <c r="AR84" s="179" t="s">
        <v>191</v>
      </c>
      <c r="AT84" s="180" t="s">
        <v>78</v>
      </c>
      <c r="AU84" s="180" t="s">
        <v>79</v>
      </c>
      <c r="AY84" s="179" t="s">
        <v>192</v>
      </c>
      <c r="BK84" s="181">
        <f>SUM(BK85:BK136)</f>
        <v>0</v>
      </c>
    </row>
    <row r="85" spans="2:65" s="23" customFormat="1" ht="22.5" customHeight="1">
      <c r="B85" s="24"/>
      <c r="C85" s="182" t="s">
        <v>21</v>
      </c>
      <c r="D85" s="182" t="s">
        <v>193</v>
      </c>
      <c r="E85" s="183" t="s">
        <v>942</v>
      </c>
      <c r="F85" s="184" t="s">
        <v>943</v>
      </c>
      <c r="G85" s="185" t="s">
        <v>556</v>
      </c>
      <c r="H85" s="186">
        <v>1291.14</v>
      </c>
      <c r="I85" s="187"/>
      <c r="J85" s="187">
        <f>ROUND(I85*H85,2)</f>
        <v>0</v>
      </c>
      <c r="K85" s="184" t="s">
        <v>197</v>
      </c>
      <c r="L85" s="50"/>
      <c r="M85" s="188"/>
      <c r="N85" s="189" t="s">
        <v>50</v>
      </c>
      <c r="O85" s="190">
        <v>0</v>
      </c>
      <c r="P85" s="190">
        <f>O85*H85</f>
        <v>0</v>
      </c>
      <c r="Q85" s="190">
        <v>0</v>
      </c>
      <c r="R85" s="190">
        <f>Q85*H85</f>
        <v>0</v>
      </c>
      <c r="S85" s="190">
        <v>0</v>
      </c>
      <c r="T85" s="191">
        <f>S85*H85</f>
        <v>0</v>
      </c>
      <c r="AR85" s="6" t="s">
        <v>191</v>
      </c>
      <c r="AT85" s="6" t="s">
        <v>193</v>
      </c>
      <c r="AU85" s="6" t="s">
        <v>21</v>
      </c>
      <c r="AY85" s="6" t="s">
        <v>192</v>
      </c>
      <c r="BE85" s="192">
        <f>IF(N85="základní",J85,0)</f>
        <v>0</v>
      </c>
      <c r="BF85" s="192">
        <f>IF(N85="snížená",J85,0)</f>
        <v>0</v>
      </c>
      <c r="BG85" s="192">
        <f>IF(N85="zákl. přenesená",J85,0)</f>
        <v>0</v>
      </c>
      <c r="BH85" s="192">
        <f>IF(N85="sníž. přenesená",J85,0)</f>
        <v>0</v>
      </c>
      <c r="BI85" s="192">
        <f>IF(N85="nulová",J85,0)</f>
        <v>0</v>
      </c>
      <c r="BJ85" s="6" t="s">
        <v>21</v>
      </c>
      <c r="BK85" s="192">
        <f>ROUND(I85*H85,2)</f>
        <v>0</v>
      </c>
      <c r="BL85" s="6" t="s">
        <v>191</v>
      </c>
      <c r="BM85" s="6" t="s">
        <v>1481</v>
      </c>
    </row>
    <row r="86" spans="1:47" ht="23.25">
      <c r="A86" s="23"/>
      <c r="B86" s="24"/>
      <c r="C86" s="52"/>
      <c r="D86" s="196" t="s">
        <v>199</v>
      </c>
      <c r="E86" s="52"/>
      <c r="F86" s="197" t="s">
        <v>945</v>
      </c>
      <c r="G86" s="52"/>
      <c r="H86" s="52"/>
      <c r="I86" s="52"/>
      <c r="J86" s="52"/>
      <c r="K86" s="52"/>
      <c r="L86" s="50"/>
      <c r="M86" s="195"/>
      <c r="N86" s="25"/>
      <c r="O86" s="25"/>
      <c r="P86" s="25"/>
      <c r="Q86" s="25"/>
      <c r="R86" s="25"/>
      <c r="S86" s="25"/>
      <c r="T86" s="72"/>
      <c r="AT86" s="6" t="s">
        <v>199</v>
      </c>
      <c r="AU86" s="6" t="s">
        <v>21</v>
      </c>
    </row>
    <row r="87" spans="2:51" s="198" customFormat="1" ht="12.75">
      <c r="B87" s="199"/>
      <c r="C87" s="200"/>
      <c r="D87" s="196" t="s">
        <v>210</v>
      </c>
      <c r="E87" s="201"/>
      <c r="F87" s="202" t="s">
        <v>1276</v>
      </c>
      <c r="G87" s="200"/>
      <c r="H87" s="201"/>
      <c r="I87" s="200"/>
      <c r="J87" s="200"/>
      <c r="K87" s="200"/>
      <c r="L87" s="203"/>
      <c r="M87" s="204"/>
      <c r="N87" s="205"/>
      <c r="O87" s="205"/>
      <c r="P87" s="205"/>
      <c r="Q87" s="205"/>
      <c r="R87" s="205"/>
      <c r="S87" s="205"/>
      <c r="T87" s="206"/>
      <c r="AT87" s="207" t="s">
        <v>210</v>
      </c>
      <c r="AU87" s="207" t="s">
        <v>21</v>
      </c>
      <c r="AV87" s="198" t="s">
        <v>21</v>
      </c>
      <c r="AW87" s="198" t="s">
        <v>43</v>
      </c>
      <c r="AX87" s="198" t="s">
        <v>79</v>
      </c>
      <c r="AY87" s="207" t="s">
        <v>192</v>
      </c>
    </row>
    <row r="88" spans="2:51" s="198" customFormat="1" ht="12.75">
      <c r="B88" s="199"/>
      <c r="C88" s="200"/>
      <c r="D88" s="196" t="s">
        <v>210</v>
      </c>
      <c r="E88" s="201"/>
      <c r="F88" s="202" t="s">
        <v>517</v>
      </c>
      <c r="G88" s="200"/>
      <c r="H88" s="201"/>
      <c r="I88" s="200"/>
      <c r="J88" s="200"/>
      <c r="K88" s="200"/>
      <c r="L88" s="203"/>
      <c r="M88" s="204"/>
      <c r="N88" s="205"/>
      <c r="O88" s="205"/>
      <c r="P88" s="205"/>
      <c r="Q88" s="205"/>
      <c r="R88" s="205"/>
      <c r="S88" s="205"/>
      <c r="T88" s="206"/>
      <c r="AT88" s="207" t="s">
        <v>210</v>
      </c>
      <c r="AU88" s="207" t="s">
        <v>21</v>
      </c>
      <c r="AV88" s="198" t="s">
        <v>21</v>
      </c>
      <c r="AW88" s="198" t="s">
        <v>43</v>
      </c>
      <c r="AX88" s="198" t="s">
        <v>79</v>
      </c>
      <c r="AY88" s="207" t="s">
        <v>192</v>
      </c>
    </row>
    <row r="89" spans="2:51" s="208" customFormat="1" ht="12.75">
      <c r="B89" s="209"/>
      <c r="C89" s="210"/>
      <c r="D89" s="196" t="s">
        <v>210</v>
      </c>
      <c r="E89" s="234" t="s">
        <v>518</v>
      </c>
      <c r="F89" s="235" t="s">
        <v>1482</v>
      </c>
      <c r="G89" s="210"/>
      <c r="H89" s="236">
        <v>1291.14</v>
      </c>
      <c r="I89" s="210"/>
      <c r="J89" s="210"/>
      <c r="K89" s="210"/>
      <c r="L89" s="214"/>
      <c r="M89" s="215"/>
      <c r="N89" s="216"/>
      <c r="O89" s="216"/>
      <c r="P89" s="216"/>
      <c r="Q89" s="216"/>
      <c r="R89" s="216"/>
      <c r="S89" s="216"/>
      <c r="T89" s="217"/>
      <c r="AT89" s="218" t="s">
        <v>210</v>
      </c>
      <c r="AU89" s="218" t="s">
        <v>21</v>
      </c>
      <c r="AV89" s="208" t="s">
        <v>88</v>
      </c>
      <c r="AW89" s="208" t="s">
        <v>43</v>
      </c>
      <c r="AX89" s="208" t="s">
        <v>79</v>
      </c>
      <c r="AY89" s="218" t="s">
        <v>192</v>
      </c>
    </row>
    <row r="90" spans="2:51" s="240" customFormat="1" ht="12.75">
      <c r="B90" s="241"/>
      <c r="C90" s="242"/>
      <c r="D90" s="193" t="s">
        <v>210</v>
      </c>
      <c r="E90" s="251"/>
      <c r="F90" s="252" t="s">
        <v>280</v>
      </c>
      <c r="G90" s="242"/>
      <c r="H90" s="253">
        <v>1291.14</v>
      </c>
      <c r="I90" s="242"/>
      <c r="J90" s="242"/>
      <c r="K90" s="242"/>
      <c r="L90" s="246"/>
      <c r="M90" s="247"/>
      <c r="N90" s="248"/>
      <c r="O90" s="248"/>
      <c r="P90" s="248"/>
      <c r="Q90" s="248"/>
      <c r="R90" s="248"/>
      <c r="S90" s="248"/>
      <c r="T90" s="249"/>
      <c r="AT90" s="250" t="s">
        <v>210</v>
      </c>
      <c r="AU90" s="250" t="s">
        <v>21</v>
      </c>
      <c r="AV90" s="240" t="s">
        <v>191</v>
      </c>
      <c r="AW90" s="240" t="s">
        <v>43</v>
      </c>
      <c r="AX90" s="240" t="s">
        <v>21</v>
      </c>
      <c r="AY90" s="250" t="s">
        <v>192</v>
      </c>
    </row>
    <row r="91" spans="2:65" s="23" customFormat="1" ht="22.5" customHeight="1">
      <c r="B91" s="24"/>
      <c r="C91" s="182" t="s">
        <v>88</v>
      </c>
      <c r="D91" s="182" t="s">
        <v>193</v>
      </c>
      <c r="E91" s="183" t="s">
        <v>554</v>
      </c>
      <c r="F91" s="184" t="s">
        <v>555</v>
      </c>
      <c r="G91" s="185" t="s">
        <v>556</v>
      </c>
      <c r="H91" s="186">
        <v>1291.14</v>
      </c>
      <c r="I91" s="187"/>
      <c r="J91" s="187">
        <f>ROUND(I91*H91,2)</f>
        <v>0</v>
      </c>
      <c r="K91" s="184" t="s">
        <v>197</v>
      </c>
      <c r="L91" s="50"/>
      <c r="M91" s="188"/>
      <c r="N91" s="189" t="s">
        <v>50</v>
      </c>
      <c r="O91" s="190">
        <v>0</v>
      </c>
      <c r="P91" s="190">
        <f>O91*H91</f>
        <v>0</v>
      </c>
      <c r="Q91" s="190">
        <v>0</v>
      </c>
      <c r="R91" s="190">
        <f>Q91*H91</f>
        <v>0</v>
      </c>
      <c r="S91" s="190">
        <v>0</v>
      </c>
      <c r="T91" s="191">
        <f>S91*H91</f>
        <v>0</v>
      </c>
      <c r="AR91" s="6" t="s">
        <v>191</v>
      </c>
      <c r="AT91" s="6" t="s">
        <v>193</v>
      </c>
      <c r="AU91" s="6" t="s">
        <v>21</v>
      </c>
      <c r="AY91" s="6" t="s">
        <v>192</v>
      </c>
      <c r="BE91" s="192">
        <f>IF(N91="základní",J91,0)</f>
        <v>0</v>
      </c>
      <c r="BF91" s="192">
        <f>IF(N91="snížená",J91,0)</f>
        <v>0</v>
      </c>
      <c r="BG91" s="192">
        <f>IF(N91="zákl. přenesená",J91,0)</f>
        <v>0</v>
      </c>
      <c r="BH91" s="192">
        <f>IF(N91="sníž. přenesená",J91,0)</f>
        <v>0</v>
      </c>
      <c r="BI91" s="192">
        <f>IF(N91="nulová",J91,0)</f>
        <v>0</v>
      </c>
      <c r="BJ91" s="6" t="s">
        <v>21</v>
      </c>
      <c r="BK91" s="192">
        <f>ROUND(I91*H91,2)</f>
        <v>0</v>
      </c>
      <c r="BL91" s="6" t="s">
        <v>191</v>
      </c>
      <c r="BM91" s="6" t="s">
        <v>1483</v>
      </c>
    </row>
    <row r="92" spans="1:47" ht="34.5">
      <c r="A92" s="23"/>
      <c r="B92" s="24"/>
      <c r="C92" s="52"/>
      <c r="D92" s="196" t="s">
        <v>199</v>
      </c>
      <c r="E92" s="52"/>
      <c r="F92" s="197" t="s">
        <v>558</v>
      </c>
      <c r="G92" s="52"/>
      <c r="H92" s="52"/>
      <c r="I92" s="52"/>
      <c r="J92" s="52"/>
      <c r="K92" s="52"/>
      <c r="L92" s="50"/>
      <c r="M92" s="195"/>
      <c r="N92" s="25"/>
      <c r="O92" s="25"/>
      <c r="P92" s="25"/>
      <c r="Q92" s="25"/>
      <c r="R92" s="25"/>
      <c r="S92" s="25"/>
      <c r="T92" s="72"/>
      <c r="AT92" s="6" t="s">
        <v>199</v>
      </c>
      <c r="AU92" s="6" t="s">
        <v>21</v>
      </c>
    </row>
    <row r="93" spans="2:51" s="198" customFormat="1" ht="12.75">
      <c r="B93" s="199"/>
      <c r="C93" s="200"/>
      <c r="D93" s="196" t="s">
        <v>210</v>
      </c>
      <c r="E93" s="201"/>
      <c r="F93" s="202" t="s">
        <v>1276</v>
      </c>
      <c r="G93" s="200"/>
      <c r="H93" s="201"/>
      <c r="I93" s="200"/>
      <c r="J93" s="200"/>
      <c r="K93" s="200"/>
      <c r="L93" s="203"/>
      <c r="M93" s="204"/>
      <c r="N93" s="205"/>
      <c r="O93" s="205"/>
      <c r="P93" s="205"/>
      <c r="Q93" s="205"/>
      <c r="R93" s="205"/>
      <c r="S93" s="205"/>
      <c r="T93" s="206"/>
      <c r="AT93" s="207" t="s">
        <v>210</v>
      </c>
      <c r="AU93" s="207" t="s">
        <v>21</v>
      </c>
      <c r="AV93" s="198" t="s">
        <v>21</v>
      </c>
      <c r="AW93" s="198" t="s">
        <v>43</v>
      </c>
      <c r="AX93" s="198" t="s">
        <v>79</v>
      </c>
      <c r="AY93" s="207" t="s">
        <v>192</v>
      </c>
    </row>
    <row r="94" spans="2:51" s="198" customFormat="1" ht="12.75">
      <c r="B94" s="199"/>
      <c r="C94" s="200"/>
      <c r="D94" s="196" t="s">
        <v>210</v>
      </c>
      <c r="E94" s="201"/>
      <c r="F94" s="202" t="s">
        <v>517</v>
      </c>
      <c r="G94" s="200"/>
      <c r="H94" s="201"/>
      <c r="I94" s="200"/>
      <c r="J94" s="200"/>
      <c r="K94" s="200"/>
      <c r="L94" s="203"/>
      <c r="M94" s="204"/>
      <c r="N94" s="205"/>
      <c r="O94" s="205"/>
      <c r="P94" s="205"/>
      <c r="Q94" s="205"/>
      <c r="R94" s="205"/>
      <c r="S94" s="205"/>
      <c r="T94" s="206"/>
      <c r="AT94" s="207" t="s">
        <v>210</v>
      </c>
      <c r="AU94" s="207" t="s">
        <v>21</v>
      </c>
      <c r="AV94" s="198" t="s">
        <v>21</v>
      </c>
      <c r="AW94" s="198" t="s">
        <v>43</v>
      </c>
      <c r="AX94" s="198" t="s">
        <v>79</v>
      </c>
      <c r="AY94" s="207" t="s">
        <v>192</v>
      </c>
    </row>
    <row r="95" spans="2:51" s="208" customFormat="1" ht="12.75">
      <c r="B95" s="209"/>
      <c r="C95" s="210"/>
      <c r="D95" s="196" t="s">
        <v>210</v>
      </c>
      <c r="E95" s="234"/>
      <c r="F95" s="235" t="s">
        <v>1484</v>
      </c>
      <c r="G95" s="210"/>
      <c r="H95" s="236">
        <v>1291.14</v>
      </c>
      <c r="I95" s="210"/>
      <c r="J95" s="210"/>
      <c r="K95" s="210"/>
      <c r="L95" s="214"/>
      <c r="M95" s="215"/>
      <c r="N95" s="216"/>
      <c r="O95" s="216"/>
      <c r="P95" s="216"/>
      <c r="Q95" s="216"/>
      <c r="R95" s="216"/>
      <c r="S95" s="216"/>
      <c r="T95" s="217"/>
      <c r="AT95" s="218" t="s">
        <v>210</v>
      </c>
      <c r="AU95" s="218" t="s">
        <v>21</v>
      </c>
      <c r="AV95" s="208" t="s">
        <v>88</v>
      </c>
      <c r="AW95" s="208" t="s">
        <v>43</v>
      </c>
      <c r="AX95" s="208" t="s">
        <v>79</v>
      </c>
      <c r="AY95" s="218" t="s">
        <v>192</v>
      </c>
    </row>
    <row r="96" spans="2:51" s="240" customFormat="1" ht="12.75">
      <c r="B96" s="241"/>
      <c r="C96" s="242"/>
      <c r="D96" s="193" t="s">
        <v>210</v>
      </c>
      <c r="E96" s="251"/>
      <c r="F96" s="252" t="s">
        <v>280</v>
      </c>
      <c r="G96" s="242"/>
      <c r="H96" s="253">
        <v>1291.14</v>
      </c>
      <c r="I96" s="242"/>
      <c r="J96" s="242"/>
      <c r="K96" s="242"/>
      <c r="L96" s="246"/>
      <c r="M96" s="247"/>
      <c r="N96" s="248"/>
      <c r="O96" s="248"/>
      <c r="P96" s="248"/>
      <c r="Q96" s="248"/>
      <c r="R96" s="248"/>
      <c r="S96" s="248"/>
      <c r="T96" s="249"/>
      <c r="AT96" s="250" t="s">
        <v>210</v>
      </c>
      <c r="AU96" s="250" t="s">
        <v>21</v>
      </c>
      <c r="AV96" s="240" t="s">
        <v>191</v>
      </c>
      <c r="AW96" s="240" t="s">
        <v>43</v>
      </c>
      <c r="AX96" s="240" t="s">
        <v>21</v>
      </c>
      <c r="AY96" s="250" t="s">
        <v>192</v>
      </c>
    </row>
    <row r="97" spans="2:65" s="23" customFormat="1" ht="22.5" customHeight="1">
      <c r="B97" s="24"/>
      <c r="C97" s="182" t="s">
        <v>205</v>
      </c>
      <c r="D97" s="182" t="s">
        <v>193</v>
      </c>
      <c r="E97" s="183" t="s">
        <v>952</v>
      </c>
      <c r="F97" s="184" t="s">
        <v>953</v>
      </c>
      <c r="G97" s="185" t="s">
        <v>556</v>
      </c>
      <c r="H97" s="186">
        <v>1291.14</v>
      </c>
      <c r="I97" s="187"/>
      <c r="J97" s="187">
        <f>ROUND(I97*H97,2)</f>
        <v>0</v>
      </c>
      <c r="K97" s="184" t="s">
        <v>197</v>
      </c>
      <c r="L97" s="50"/>
      <c r="M97" s="188"/>
      <c r="N97" s="189" t="s">
        <v>50</v>
      </c>
      <c r="O97" s="190">
        <v>0</v>
      </c>
      <c r="P97" s="190">
        <f>O97*H97</f>
        <v>0</v>
      </c>
      <c r="Q97" s="190">
        <v>0</v>
      </c>
      <c r="R97" s="190">
        <f>Q97*H97</f>
        <v>0</v>
      </c>
      <c r="S97" s="190">
        <v>0</v>
      </c>
      <c r="T97" s="191">
        <f>S97*H97</f>
        <v>0</v>
      </c>
      <c r="AR97" s="6" t="s">
        <v>191</v>
      </c>
      <c r="AT97" s="6" t="s">
        <v>193</v>
      </c>
      <c r="AU97" s="6" t="s">
        <v>21</v>
      </c>
      <c r="AY97" s="6" t="s">
        <v>192</v>
      </c>
      <c r="BE97" s="192">
        <f>IF(N97="základní",J97,0)</f>
        <v>0</v>
      </c>
      <c r="BF97" s="192">
        <f>IF(N97="snížená",J97,0)</f>
        <v>0</v>
      </c>
      <c r="BG97" s="192">
        <f>IF(N97="zákl. přenesená",J97,0)</f>
        <v>0</v>
      </c>
      <c r="BH97" s="192">
        <f>IF(N97="sníž. přenesená",J97,0)</f>
        <v>0</v>
      </c>
      <c r="BI97" s="192">
        <f>IF(N97="nulová",J97,0)</f>
        <v>0</v>
      </c>
      <c r="BJ97" s="6" t="s">
        <v>21</v>
      </c>
      <c r="BK97" s="192">
        <f>ROUND(I97*H97,2)</f>
        <v>0</v>
      </c>
      <c r="BL97" s="6" t="s">
        <v>191</v>
      </c>
      <c r="BM97" s="6" t="s">
        <v>1485</v>
      </c>
    </row>
    <row r="98" spans="1:47" ht="23.25">
      <c r="A98" s="23"/>
      <c r="B98" s="24"/>
      <c r="C98" s="52"/>
      <c r="D98" s="196" t="s">
        <v>199</v>
      </c>
      <c r="E98" s="52"/>
      <c r="F98" s="197" t="s">
        <v>955</v>
      </c>
      <c r="G98" s="52"/>
      <c r="H98" s="52"/>
      <c r="I98" s="52"/>
      <c r="J98" s="52"/>
      <c r="K98" s="52"/>
      <c r="L98" s="50"/>
      <c r="M98" s="195"/>
      <c r="N98" s="25"/>
      <c r="O98" s="25"/>
      <c r="P98" s="25"/>
      <c r="Q98" s="25"/>
      <c r="R98" s="25"/>
      <c r="S98" s="25"/>
      <c r="T98" s="72"/>
      <c r="AT98" s="6" t="s">
        <v>199</v>
      </c>
      <c r="AU98" s="6" t="s">
        <v>21</v>
      </c>
    </row>
    <row r="99" spans="2:51" s="198" customFormat="1" ht="12.75">
      <c r="B99" s="199"/>
      <c r="C99" s="200"/>
      <c r="D99" s="196" t="s">
        <v>210</v>
      </c>
      <c r="E99" s="201"/>
      <c r="F99" s="202" t="s">
        <v>1276</v>
      </c>
      <c r="G99" s="200"/>
      <c r="H99" s="201"/>
      <c r="I99" s="200"/>
      <c r="J99" s="200"/>
      <c r="K99" s="200"/>
      <c r="L99" s="203"/>
      <c r="M99" s="204"/>
      <c r="N99" s="205"/>
      <c r="O99" s="205"/>
      <c r="P99" s="205"/>
      <c r="Q99" s="205"/>
      <c r="R99" s="205"/>
      <c r="S99" s="205"/>
      <c r="T99" s="206"/>
      <c r="AT99" s="207" t="s">
        <v>210</v>
      </c>
      <c r="AU99" s="207" t="s">
        <v>21</v>
      </c>
      <c r="AV99" s="198" t="s">
        <v>21</v>
      </c>
      <c r="AW99" s="198" t="s">
        <v>43</v>
      </c>
      <c r="AX99" s="198" t="s">
        <v>79</v>
      </c>
      <c r="AY99" s="207" t="s">
        <v>192</v>
      </c>
    </row>
    <row r="100" spans="2:51" s="198" customFormat="1" ht="12.75">
      <c r="B100" s="199"/>
      <c r="C100" s="200"/>
      <c r="D100" s="196" t="s">
        <v>210</v>
      </c>
      <c r="E100" s="201"/>
      <c r="F100" s="202" t="s">
        <v>517</v>
      </c>
      <c r="G100" s="200"/>
      <c r="H100" s="201"/>
      <c r="I100" s="200"/>
      <c r="J100" s="200"/>
      <c r="K100" s="200"/>
      <c r="L100" s="203"/>
      <c r="M100" s="204"/>
      <c r="N100" s="205"/>
      <c r="O100" s="205"/>
      <c r="P100" s="205"/>
      <c r="Q100" s="205"/>
      <c r="R100" s="205"/>
      <c r="S100" s="205"/>
      <c r="T100" s="206"/>
      <c r="AT100" s="207" t="s">
        <v>210</v>
      </c>
      <c r="AU100" s="207" t="s">
        <v>21</v>
      </c>
      <c r="AV100" s="198" t="s">
        <v>21</v>
      </c>
      <c r="AW100" s="198" t="s">
        <v>43</v>
      </c>
      <c r="AX100" s="198" t="s">
        <v>79</v>
      </c>
      <c r="AY100" s="207" t="s">
        <v>192</v>
      </c>
    </row>
    <row r="101" spans="2:51" s="208" customFormat="1" ht="12.75">
      <c r="B101" s="209"/>
      <c r="C101" s="210"/>
      <c r="D101" s="196" t="s">
        <v>210</v>
      </c>
      <c r="E101" s="234"/>
      <c r="F101" s="235" t="s">
        <v>1482</v>
      </c>
      <c r="G101" s="210"/>
      <c r="H101" s="236">
        <v>1291.14</v>
      </c>
      <c r="I101" s="210"/>
      <c r="J101" s="210"/>
      <c r="K101" s="210"/>
      <c r="L101" s="214"/>
      <c r="M101" s="215"/>
      <c r="N101" s="216"/>
      <c r="O101" s="216"/>
      <c r="P101" s="216"/>
      <c r="Q101" s="216"/>
      <c r="R101" s="216"/>
      <c r="S101" s="216"/>
      <c r="T101" s="217"/>
      <c r="AT101" s="218" t="s">
        <v>210</v>
      </c>
      <c r="AU101" s="218" t="s">
        <v>21</v>
      </c>
      <c r="AV101" s="208" t="s">
        <v>88</v>
      </c>
      <c r="AW101" s="208" t="s">
        <v>43</v>
      </c>
      <c r="AX101" s="208" t="s">
        <v>79</v>
      </c>
      <c r="AY101" s="218" t="s">
        <v>192</v>
      </c>
    </row>
    <row r="102" spans="2:51" s="240" customFormat="1" ht="12.75">
      <c r="B102" s="241"/>
      <c r="C102" s="242"/>
      <c r="D102" s="193" t="s">
        <v>210</v>
      </c>
      <c r="E102" s="251"/>
      <c r="F102" s="252" t="s">
        <v>280</v>
      </c>
      <c r="G102" s="242"/>
      <c r="H102" s="253">
        <v>1291.14</v>
      </c>
      <c r="I102" s="242"/>
      <c r="J102" s="242"/>
      <c r="K102" s="242"/>
      <c r="L102" s="246"/>
      <c r="M102" s="247"/>
      <c r="N102" s="248"/>
      <c r="O102" s="248"/>
      <c r="P102" s="248"/>
      <c r="Q102" s="248"/>
      <c r="R102" s="248"/>
      <c r="S102" s="248"/>
      <c r="T102" s="249"/>
      <c r="AT102" s="250" t="s">
        <v>210</v>
      </c>
      <c r="AU102" s="250" t="s">
        <v>21</v>
      </c>
      <c r="AV102" s="240" t="s">
        <v>191</v>
      </c>
      <c r="AW102" s="240" t="s">
        <v>43</v>
      </c>
      <c r="AX102" s="240" t="s">
        <v>21</v>
      </c>
      <c r="AY102" s="250" t="s">
        <v>192</v>
      </c>
    </row>
    <row r="103" spans="2:65" s="23" customFormat="1" ht="22.5" customHeight="1">
      <c r="B103" s="24"/>
      <c r="C103" s="182" t="s">
        <v>191</v>
      </c>
      <c r="D103" s="182" t="s">
        <v>193</v>
      </c>
      <c r="E103" s="183" t="s">
        <v>956</v>
      </c>
      <c r="F103" s="184" t="s">
        <v>957</v>
      </c>
      <c r="G103" s="185" t="s">
        <v>556</v>
      </c>
      <c r="H103" s="186">
        <v>1291.14</v>
      </c>
      <c r="I103" s="187"/>
      <c r="J103" s="187">
        <f>ROUND(I103*H103,2)</f>
        <v>0</v>
      </c>
      <c r="K103" s="184" t="s">
        <v>197</v>
      </c>
      <c r="L103" s="50"/>
      <c r="M103" s="188"/>
      <c r="N103" s="189" t="s">
        <v>50</v>
      </c>
      <c r="O103" s="190">
        <v>0</v>
      </c>
      <c r="P103" s="190">
        <f>O103*H103</f>
        <v>0</v>
      </c>
      <c r="Q103" s="190">
        <v>0</v>
      </c>
      <c r="R103" s="190">
        <f>Q103*H103</f>
        <v>0</v>
      </c>
      <c r="S103" s="190">
        <v>0</v>
      </c>
      <c r="T103" s="191">
        <f>S103*H103</f>
        <v>0</v>
      </c>
      <c r="AR103" s="6" t="s">
        <v>191</v>
      </c>
      <c r="AT103" s="6" t="s">
        <v>193</v>
      </c>
      <c r="AU103" s="6" t="s">
        <v>21</v>
      </c>
      <c r="AY103" s="6" t="s">
        <v>192</v>
      </c>
      <c r="BE103" s="192">
        <f>IF(N103="základní",J103,0)</f>
        <v>0</v>
      </c>
      <c r="BF103" s="192">
        <f>IF(N103="snížená",J103,0)</f>
        <v>0</v>
      </c>
      <c r="BG103" s="192">
        <f>IF(N103="zákl. přenesená",J103,0)</f>
        <v>0</v>
      </c>
      <c r="BH103" s="192">
        <f>IF(N103="sníž. přenesená",J103,0)</f>
        <v>0</v>
      </c>
      <c r="BI103" s="192">
        <f>IF(N103="nulová",J103,0)</f>
        <v>0</v>
      </c>
      <c r="BJ103" s="6" t="s">
        <v>21</v>
      </c>
      <c r="BK103" s="192">
        <f>ROUND(I103*H103,2)</f>
        <v>0</v>
      </c>
      <c r="BL103" s="6" t="s">
        <v>191</v>
      </c>
      <c r="BM103" s="6" t="s">
        <v>1486</v>
      </c>
    </row>
    <row r="104" spans="1:47" ht="34.5">
      <c r="A104" s="23"/>
      <c r="B104" s="24"/>
      <c r="C104" s="52"/>
      <c r="D104" s="196" t="s">
        <v>199</v>
      </c>
      <c r="E104" s="52"/>
      <c r="F104" s="197" t="s">
        <v>959</v>
      </c>
      <c r="G104" s="52"/>
      <c r="H104" s="52"/>
      <c r="I104" s="52"/>
      <c r="J104" s="52"/>
      <c r="K104" s="52"/>
      <c r="L104" s="50"/>
      <c r="M104" s="195"/>
      <c r="N104" s="25"/>
      <c r="O104" s="25"/>
      <c r="P104" s="25"/>
      <c r="Q104" s="25"/>
      <c r="R104" s="25"/>
      <c r="S104" s="25"/>
      <c r="T104" s="72"/>
      <c r="AT104" s="6" t="s">
        <v>199</v>
      </c>
      <c r="AU104" s="6" t="s">
        <v>21</v>
      </c>
    </row>
    <row r="105" spans="2:51" s="198" customFormat="1" ht="12.75">
      <c r="B105" s="199"/>
      <c r="C105" s="200"/>
      <c r="D105" s="196" t="s">
        <v>210</v>
      </c>
      <c r="E105" s="201"/>
      <c r="F105" s="202" t="s">
        <v>1276</v>
      </c>
      <c r="G105" s="200"/>
      <c r="H105" s="201"/>
      <c r="I105" s="200"/>
      <c r="J105" s="200"/>
      <c r="K105" s="200"/>
      <c r="L105" s="203"/>
      <c r="M105" s="204"/>
      <c r="N105" s="205"/>
      <c r="O105" s="205"/>
      <c r="P105" s="205"/>
      <c r="Q105" s="205"/>
      <c r="R105" s="205"/>
      <c r="S105" s="205"/>
      <c r="T105" s="206"/>
      <c r="AT105" s="207" t="s">
        <v>210</v>
      </c>
      <c r="AU105" s="207" t="s">
        <v>21</v>
      </c>
      <c r="AV105" s="198" t="s">
        <v>21</v>
      </c>
      <c r="AW105" s="198" t="s">
        <v>43</v>
      </c>
      <c r="AX105" s="198" t="s">
        <v>79</v>
      </c>
      <c r="AY105" s="207" t="s">
        <v>192</v>
      </c>
    </row>
    <row r="106" spans="2:51" s="198" customFormat="1" ht="12.75">
      <c r="B106" s="199"/>
      <c r="C106" s="200"/>
      <c r="D106" s="196" t="s">
        <v>210</v>
      </c>
      <c r="E106" s="201"/>
      <c r="F106" s="202" t="s">
        <v>517</v>
      </c>
      <c r="G106" s="200"/>
      <c r="H106" s="201"/>
      <c r="I106" s="200"/>
      <c r="J106" s="200"/>
      <c r="K106" s="200"/>
      <c r="L106" s="203"/>
      <c r="M106" s="204"/>
      <c r="N106" s="205"/>
      <c r="O106" s="205"/>
      <c r="P106" s="205"/>
      <c r="Q106" s="205"/>
      <c r="R106" s="205"/>
      <c r="S106" s="205"/>
      <c r="T106" s="206"/>
      <c r="AT106" s="207" t="s">
        <v>210</v>
      </c>
      <c r="AU106" s="207" t="s">
        <v>21</v>
      </c>
      <c r="AV106" s="198" t="s">
        <v>21</v>
      </c>
      <c r="AW106" s="198" t="s">
        <v>43</v>
      </c>
      <c r="AX106" s="198" t="s">
        <v>79</v>
      </c>
      <c r="AY106" s="207" t="s">
        <v>192</v>
      </c>
    </row>
    <row r="107" spans="2:51" s="208" customFormat="1" ht="12.75">
      <c r="B107" s="209"/>
      <c r="C107" s="210"/>
      <c r="D107" s="196" t="s">
        <v>210</v>
      </c>
      <c r="E107" s="234"/>
      <c r="F107" s="235" t="s">
        <v>1487</v>
      </c>
      <c r="G107" s="210"/>
      <c r="H107" s="236">
        <v>1291.14</v>
      </c>
      <c r="I107" s="210"/>
      <c r="J107" s="210"/>
      <c r="K107" s="210"/>
      <c r="L107" s="214"/>
      <c r="M107" s="215"/>
      <c r="N107" s="216"/>
      <c r="O107" s="216"/>
      <c r="P107" s="216"/>
      <c r="Q107" s="216"/>
      <c r="R107" s="216"/>
      <c r="S107" s="216"/>
      <c r="T107" s="217"/>
      <c r="AT107" s="218" t="s">
        <v>210</v>
      </c>
      <c r="AU107" s="218" t="s">
        <v>21</v>
      </c>
      <c r="AV107" s="208" t="s">
        <v>88</v>
      </c>
      <c r="AW107" s="208" t="s">
        <v>43</v>
      </c>
      <c r="AX107" s="208" t="s">
        <v>79</v>
      </c>
      <c r="AY107" s="218" t="s">
        <v>192</v>
      </c>
    </row>
    <row r="108" spans="2:51" s="240" customFormat="1" ht="12.75">
      <c r="B108" s="241"/>
      <c r="C108" s="242"/>
      <c r="D108" s="193" t="s">
        <v>210</v>
      </c>
      <c r="E108" s="251"/>
      <c r="F108" s="252" t="s">
        <v>280</v>
      </c>
      <c r="G108" s="242"/>
      <c r="H108" s="253">
        <v>1291.14</v>
      </c>
      <c r="I108" s="242"/>
      <c r="J108" s="242"/>
      <c r="K108" s="242"/>
      <c r="L108" s="246"/>
      <c r="M108" s="247"/>
      <c r="N108" s="248"/>
      <c r="O108" s="248"/>
      <c r="P108" s="248"/>
      <c r="Q108" s="248"/>
      <c r="R108" s="248"/>
      <c r="S108" s="248"/>
      <c r="T108" s="249"/>
      <c r="AT108" s="250" t="s">
        <v>210</v>
      </c>
      <c r="AU108" s="250" t="s">
        <v>21</v>
      </c>
      <c r="AV108" s="240" t="s">
        <v>191</v>
      </c>
      <c r="AW108" s="240" t="s">
        <v>43</v>
      </c>
      <c r="AX108" s="240" t="s">
        <v>21</v>
      </c>
      <c r="AY108" s="250" t="s">
        <v>192</v>
      </c>
    </row>
    <row r="109" spans="2:65" s="23" customFormat="1" ht="22.5" customHeight="1">
      <c r="B109" s="24"/>
      <c r="C109" s="182" t="s">
        <v>217</v>
      </c>
      <c r="D109" s="182" t="s">
        <v>193</v>
      </c>
      <c r="E109" s="183" t="s">
        <v>560</v>
      </c>
      <c r="F109" s="184" t="s">
        <v>561</v>
      </c>
      <c r="G109" s="185" t="s">
        <v>545</v>
      </c>
      <c r="H109" s="186">
        <v>1291.14</v>
      </c>
      <c r="I109" s="187"/>
      <c r="J109" s="187">
        <f>ROUND(I109*H109,2)</f>
        <v>0</v>
      </c>
      <c r="K109" s="184" t="s">
        <v>197</v>
      </c>
      <c r="L109" s="50"/>
      <c r="M109" s="188"/>
      <c r="N109" s="189" t="s">
        <v>50</v>
      </c>
      <c r="O109" s="190">
        <v>0.009000000000000001</v>
      </c>
      <c r="P109" s="190">
        <f>O109*H109</f>
        <v>11.620260000000002</v>
      </c>
      <c r="Q109" s="190">
        <v>0</v>
      </c>
      <c r="R109" s="190">
        <f>Q109*H109</f>
        <v>0</v>
      </c>
      <c r="S109" s="190">
        <v>0</v>
      </c>
      <c r="T109" s="191">
        <f>S109*H109</f>
        <v>0</v>
      </c>
      <c r="AR109" s="6" t="s">
        <v>191</v>
      </c>
      <c r="AT109" s="6" t="s">
        <v>193</v>
      </c>
      <c r="AU109" s="6" t="s">
        <v>21</v>
      </c>
      <c r="AY109" s="6" t="s">
        <v>192</v>
      </c>
      <c r="BE109" s="192">
        <f>IF(N109="základní",J109,0)</f>
        <v>0</v>
      </c>
      <c r="BF109" s="192">
        <f>IF(N109="snížená",J109,0)</f>
        <v>0</v>
      </c>
      <c r="BG109" s="192">
        <f>IF(N109="zákl. přenesená",J109,0)</f>
        <v>0</v>
      </c>
      <c r="BH109" s="192">
        <f>IF(N109="sníž. přenesená",J109,0)</f>
        <v>0</v>
      </c>
      <c r="BI109" s="192">
        <f>IF(N109="nulová",J109,0)</f>
        <v>0</v>
      </c>
      <c r="BJ109" s="6" t="s">
        <v>21</v>
      </c>
      <c r="BK109" s="192">
        <f>ROUND(I109*H109,2)</f>
        <v>0</v>
      </c>
      <c r="BL109" s="6" t="s">
        <v>191</v>
      </c>
      <c r="BM109" s="6" t="s">
        <v>1488</v>
      </c>
    </row>
    <row r="110" spans="1:47" ht="12.75">
      <c r="A110" s="23"/>
      <c r="B110" s="24"/>
      <c r="C110" s="52"/>
      <c r="D110" s="196" t="s">
        <v>199</v>
      </c>
      <c r="E110" s="52"/>
      <c r="F110" s="197" t="s">
        <v>561</v>
      </c>
      <c r="G110" s="52"/>
      <c r="H110" s="52"/>
      <c r="I110" s="52"/>
      <c r="J110" s="52"/>
      <c r="K110" s="52"/>
      <c r="L110" s="50"/>
      <c r="M110" s="195"/>
      <c r="N110" s="25"/>
      <c r="O110" s="25"/>
      <c r="P110" s="25"/>
      <c r="Q110" s="25"/>
      <c r="R110" s="25"/>
      <c r="S110" s="25"/>
      <c r="T110" s="72"/>
      <c r="AT110" s="6" t="s">
        <v>199</v>
      </c>
      <c r="AU110" s="6" t="s">
        <v>21</v>
      </c>
    </row>
    <row r="111" spans="2:51" s="198" customFormat="1" ht="12.75">
      <c r="B111" s="199"/>
      <c r="C111" s="200"/>
      <c r="D111" s="196" t="s">
        <v>210</v>
      </c>
      <c r="E111" s="201"/>
      <c r="F111" s="202" t="s">
        <v>1276</v>
      </c>
      <c r="G111" s="200"/>
      <c r="H111" s="201"/>
      <c r="I111" s="200"/>
      <c r="J111" s="200"/>
      <c r="K111" s="200"/>
      <c r="L111" s="203"/>
      <c r="M111" s="204"/>
      <c r="N111" s="205"/>
      <c r="O111" s="205"/>
      <c r="P111" s="205"/>
      <c r="Q111" s="205"/>
      <c r="R111" s="205"/>
      <c r="S111" s="205"/>
      <c r="T111" s="206"/>
      <c r="AT111" s="207" t="s">
        <v>210</v>
      </c>
      <c r="AU111" s="207" t="s">
        <v>21</v>
      </c>
      <c r="AV111" s="198" t="s">
        <v>21</v>
      </c>
      <c r="AW111" s="198" t="s">
        <v>43</v>
      </c>
      <c r="AX111" s="198" t="s">
        <v>79</v>
      </c>
      <c r="AY111" s="207" t="s">
        <v>192</v>
      </c>
    </row>
    <row r="112" spans="2:51" s="208" customFormat="1" ht="12.75">
      <c r="B112" s="209"/>
      <c r="C112" s="210"/>
      <c r="D112" s="193" t="s">
        <v>210</v>
      </c>
      <c r="E112" s="211"/>
      <c r="F112" s="212" t="s">
        <v>1489</v>
      </c>
      <c r="G112" s="210"/>
      <c r="H112" s="213">
        <v>1291.14</v>
      </c>
      <c r="I112" s="210"/>
      <c r="J112" s="210"/>
      <c r="K112" s="210"/>
      <c r="L112" s="214"/>
      <c r="M112" s="215"/>
      <c r="N112" s="216"/>
      <c r="O112" s="216"/>
      <c r="P112" s="216"/>
      <c r="Q112" s="216"/>
      <c r="R112" s="216"/>
      <c r="S112" s="216"/>
      <c r="T112" s="217"/>
      <c r="AT112" s="218" t="s">
        <v>210</v>
      </c>
      <c r="AU112" s="218" t="s">
        <v>21</v>
      </c>
      <c r="AV112" s="208" t="s">
        <v>88</v>
      </c>
      <c r="AW112" s="208" t="s">
        <v>43</v>
      </c>
      <c r="AX112" s="208" t="s">
        <v>21</v>
      </c>
      <c r="AY112" s="218" t="s">
        <v>192</v>
      </c>
    </row>
    <row r="113" spans="2:65" s="23" customFormat="1" ht="22.5" customHeight="1">
      <c r="B113" s="24"/>
      <c r="C113" s="182" t="s">
        <v>223</v>
      </c>
      <c r="D113" s="182" t="s">
        <v>193</v>
      </c>
      <c r="E113" s="183" t="s">
        <v>564</v>
      </c>
      <c r="F113" s="184" t="s">
        <v>565</v>
      </c>
      <c r="G113" s="185" t="s">
        <v>480</v>
      </c>
      <c r="H113" s="186">
        <v>2324.052</v>
      </c>
      <c r="I113" s="187"/>
      <c r="J113" s="187">
        <f>ROUND(I113*H113,2)</f>
        <v>0</v>
      </c>
      <c r="K113" s="184" t="s">
        <v>197</v>
      </c>
      <c r="L113" s="50"/>
      <c r="M113" s="188"/>
      <c r="N113" s="189" t="s">
        <v>50</v>
      </c>
      <c r="O113" s="190">
        <v>0</v>
      </c>
      <c r="P113" s="190">
        <f>O113*H113</f>
        <v>0</v>
      </c>
      <c r="Q113" s="190">
        <v>0</v>
      </c>
      <c r="R113" s="190">
        <f>Q113*H113</f>
        <v>0</v>
      </c>
      <c r="S113" s="190">
        <v>0</v>
      </c>
      <c r="T113" s="191">
        <f>S113*H113</f>
        <v>0</v>
      </c>
      <c r="AR113" s="6" t="s">
        <v>191</v>
      </c>
      <c r="AT113" s="6" t="s">
        <v>193</v>
      </c>
      <c r="AU113" s="6" t="s">
        <v>21</v>
      </c>
      <c r="AY113" s="6" t="s">
        <v>192</v>
      </c>
      <c r="BE113" s="192">
        <f>IF(N113="základní",J113,0)</f>
        <v>0</v>
      </c>
      <c r="BF113" s="192">
        <f>IF(N113="snížená",J113,0)</f>
        <v>0</v>
      </c>
      <c r="BG113" s="192">
        <f>IF(N113="zákl. přenesená",J113,0)</f>
        <v>0</v>
      </c>
      <c r="BH113" s="192">
        <f>IF(N113="sníž. přenesená",J113,0)</f>
        <v>0</v>
      </c>
      <c r="BI113" s="192">
        <f>IF(N113="nulová",J113,0)</f>
        <v>0</v>
      </c>
      <c r="BJ113" s="6" t="s">
        <v>21</v>
      </c>
      <c r="BK113" s="192">
        <f>ROUND(I113*H113,2)</f>
        <v>0</v>
      </c>
      <c r="BL113" s="6" t="s">
        <v>191</v>
      </c>
      <c r="BM113" s="6" t="s">
        <v>1490</v>
      </c>
    </row>
    <row r="114" spans="1:47" ht="12.75">
      <c r="A114" s="23"/>
      <c r="B114" s="24"/>
      <c r="C114" s="52"/>
      <c r="D114" s="196" t="s">
        <v>199</v>
      </c>
      <c r="E114" s="52"/>
      <c r="F114" s="197" t="s">
        <v>567</v>
      </c>
      <c r="G114" s="52"/>
      <c r="H114" s="52"/>
      <c r="I114" s="52"/>
      <c r="J114" s="52"/>
      <c r="K114" s="52"/>
      <c r="L114" s="50"/>
      <c r="M114" s="195"/>
      <c r="N114" s="25"/>
      <c r="O114" s="25"/>
      <c r="P114" s="25"/>
      <c r="Q114" s="25"/>
      <c r="R114" s="25"/>
      <c r="S114" s="25"/>
      <c r="T114" s="72"/>
      <c r="AT114" s="6" t="s">
        <v>199</v>
      </c>
      <c r="AU114" s="6" t="s">
        <v>21</v>
      </c>
    </row>
    <row r="115" spans="2:51" s="208" customFormat="1" ht="12.75">
      <c r="B115" s="209"/>
      <c r="C115" s="210"/>
      <c r="D115" s="196" t="s">
        <v>210</v>
      </c>
      <c r="E115" s="234" t="s">
        <v>584</v>
      </c>
      <c r="F115" s="235" t="s">
        <v>1491</v>
      </c>
      <c r="G115" s="210"/>
      <c r="H115" s="236">
        <v>2324.052</v>
      </c>
      <c r="I115" s="210"/>
      <c r="J115" s="210"/>
      <c r="K115" s="210"/>
      <c r="L115" s="214"/>
      <c r="M115" s="215"/>
      <c r="N115" s="216"/>
      <c r="O115" s="216"/>
      <c r="P115" s="216"/>
      <c r="Q115" s="216"/>
      <c r="R115" s="216"/>
      <c r="S115" s="216"/>
      <c r="T115" s="217"/>
      <c r="AT115" s="218" t="s">
        <v>210</v>
      </c>
      <c r="AU115" s="218" t="s">
        <v>21</v>
      </c>
      <c r="AV115" s="208" t="s">
        <v>88</v>
      </c>
      <c r="AW115" s="208" t="s">
        <v>43</v>
      </c>
      <c r="AX115" s="208" t="s">
        <v>79</v>
      </c>
      <c r="AY115" s="218" t="s">
        <v>192</v>
      </c>
    </row>
    <row r="116" spans="2:51" s="240" customFormat="1" ht="12.75">
      <c r="B116" s="241"/>
      <c r="C116" s="242"/>
      <c r="D116" s="193" t="s">
        <v>210</v>
      </c>
      <c r="E116" s="251"/>
      <c r="F116" s="252" t="s">
        <v>280</v>
      </c>
      <c r="G116" s="242"/>
      <c r="H116" s="253">
        <v>2324.052</v>
      </c>
      <c r="I116" s="242"/>
      <c r="J116" s="242"/>
      <c r="K116" s="242"/>
      <c r="L116" s="246"/>
      <c r="M116" s="247"/>
      <c r="N116" s="248"/>
      <c r="O116" s="248"/>
      <c r="P116" s="248"/>
      <c r="Q116" s="248"/>
      <c r="R116" s="248"/>
      <c r="S116" s="248"/>
      <c r="T116" s="249"/>
      <c r="AT116" s="250" t="s">
        <v>210</v>
      </c>
      <c r="AU116" s="250" t="s">
        <v>21</v>
      </c>
      <c r="AV116" s="240" t="s">
        <v>191</v>
      </c>
      <c r="AW116" s="240" t="s">
        <v>43</v>
      </c>
      <c r="AX116" s="240" t="s">
        <v>21</v>
      </c>
      <c r="AY116" s="250" t="s">
        <v>192</v>
      </c>
    </row>
    <row r="117" spans="2:65" s="23" customFormat="1" ht="22.5" customHeight="1">
      <c r="B117" s="24"/>
      <c r="C117" s="182" t="s">
        <v>229</v>
      </c>
      <c r="D117" s="182" t="s">
        <v>193</v>
      </c>
      <c r="E117" s="183" t="s">
        <v>570</v>
      </c>
      <c r="F117" s="184" t="s">
        <v>571</v>
      </c>
      <c r="G117" s="185" t="s">
        <v>514</v>
      </c>
      <c r="H117" s="186">
        <v>4483.125</v>
      </c>
      <c r="I117" s="187"/>
      <c r="J117" s="187">
        <f>ROUND(I117*H117,2)</f>
        <v>0</v>
      </c>
      <c r="K117" s="184" t="s">
        <v>197</v>
      </c>
      <c r="L117" s="50"/>
      <c r="M117" s="188"/>
      <c r="N117" s="189" t="s">
        <v>50</v>
      </c>
      <c r="O117" s="190">
        <v>0</v>
      </c>
      <c r="P117" s="190">
        <f>O117*H117</f>
        <v>0</v>
      </c>
      <c r="Q117" s="190">
        <v>0</v>
      </c>
      <c r="R117" s="190">
        <f>Q117*H117</f>
        <v>0</v>
      </c>
      <c r="S117" s="190">
        <v>0</v>
      </c>
      <c r="T117" s="191">
        <f>S117*H117</f>
        <v>0</v>
      </c>
      <c r="AR117" s="6" t="s">
        <v>191</v>
      </c>
      <c r="AT117" s="6" t="s">
        <v>193</v>
      </c>
      <c r="AU117" s="6" t="s">
        <v>21</v>
      </c>
      <c r="AY117" s="6" t="s">
        <v>192</v>
      </c>
      <c r="BE117" s="192">
        <f>IF(N117="základní",J117,0)</f>
        <v>0</v>
      </c>
      <c r="BF117" s="192">
        <f>IF(N117="snížená",J117,0)</f>
        <v>0</v>
      </c>
      <c r="BG117" s="192">
        <f>IF(N117="zákl. přenesená",J117,0)</f>
        <v>0</v>
      </c>
      <c r="BH117" s="192">
        <f>IF(N117="sníž. přenesená",J117,0)</f>
        <v>0</v>
      </c>
      <c r="BI117" s="192">
        <f>IF(N117="nulová",J117,0)</f>
        <v>0</v>
      </c>
      <c r="BJ117" s="6" t="s">
        <v>21</v>
      </c>
      <c r="BK117" s="192">
        <f>ROUND(I117*H117,2)</f>
        <v>0</v>
      </c>
      <c r="BL117" s="6" t="s">
        <v>191</v>
      </c>
      <c r="BM117" s="6" t="s">
        <v>1492</v>
      </c>
    </row>
    <row r="118" spans="1:47" ht="12.75">
      <c r="A118" s="23"/>
      <c r="B118" s="24"/>
      <c r="C118" s="52"/>
      <c r="D118" s="196" t="s">
        <v>199</v>
      </c>
      <c r="E118" s="52"/>
      <c r="F118" s="197" t="s">
        <v>573</v>
      </c>
      <c r="G118" s="52"/>
      <c r="H118" s="52"/>
      <c r="I118" s="52"/>
      <c r="J118" s="52"/>
      <c r="K118" s="52"/>
      <c r="L118" s="50"/>
      <c r="M118" s="195"/>
      <c r="N118" s="25"/>
      <c r="O118" s="25"/>
      <c r="P118" s="25"/>
      <c r="Q118" s="25"/>
      <c r="R118" s="25"/>
      <c r="S118" s="25"/>
      <c r="T118" s="72"/>
      <c r="AT118" s="6" t="s">
        <v>199</v>
      </c>
      <c r="AU118" s="6" t="s">
        <v>21</v>
      </c>
    </row>
    <row r="119" spans="2:51" s="198" customFormat="1" ht="12.75">
      <c r="B119" s="199"/>
      <c r="C119" s="200"/>
      <c r="D119" s="196" t="s">
        <v>210</v>
      </c>
      <c r="E119" s="201"/>
      <c r="F119" s="202" t="s">
        <v>1276</v>
      </c>
      <c r="G119" s="200"/>
      <c r="H119" s="201"/>
      <c r="I119" s="200"/>
      <c r="J119" s="200"/>
      <c r="K119" s="200"/>
      <c r="L119" s="203"/>
      <c r="M119" s="204"/>
      <c r="N119" s="205"/>
      <c r="O119" s="205"/>
      <c r="P119" s="205"/>
      <c r="Q119" s="205"/>
      <c r="R119" s="205"/>
      <c r="S119" s="205"/>
      <c r="T119" s="206"/>
      <c r="AT119" s="207" t="s">
        <v>210</v>
      </c>
      <c r="AU119" s="207" t="s">
        <v>21</v>
      </c>
      <c r="AV119" s="198" t="s">
        <v>21</v>
      </c>
      <c r="AW119" s="198" t="s">
        <v>43</v>
      </c>
      <c r="AX119" s="198" t="s">
        <v>79</v>
      </c>
      <c r="AY119" s="207" t="s">
        <v>192</v>
      </c>
    </row>
    <row r="120" spans="2:51" s="198" customFormat="1" ht="12.75">
      <c r="B120" s="199"/>
      <c r="C120" s="200"/>
      <c r="D120" s="196" t="s">
        <v>210</v>
      </c>
      <c r="E120" s="201"/>
      <c r="F120" s="202" t="s">
        <v>517</v>
      </c>
      <c r="G120" s="200"/>
      <c r="H120" s="201"/>
      <c r="I120" s="200"/>
      <c r="J120" s="200"/>
      <c r="K120" s="200"/>
      <c r="L120" s="203"/>
      <c r="M120" s="204"/>
      <c r="N120" s="205"/>
      <c r="O120" s="205"/>
      <c r="P120" s="205"/>
      <c r="Q120" s="205"/>
      <c r="R120" s="205"/>
      <c r="S120" s="205"/>
      <c r="T120" s="206"/>
      <c r="AT120" s="207" t="s">
        <v>210</v>
      </c>
      <c r="AU120" s="207" t="s">
        <v>21</v>
      </c>
      <c r="AV120" s="198" t="s">
        <v>21</v>
      </c>
      <c r="AW120" s="198" t="s">
        <v>43</v>
      </c>
      <c r="AX120" s="198" t="s">
        <v>79</v>
      </c>
      <c r="AY120" s="207" t="s">
        <v>192</v>
      </c>
    </row>
    <row r="121" spans="2:51" s="208" customFormat="1" ht="12.75">
      <c r="B121" s="209"/>
      <c r="C121" s="210"/>
      <c r="D121" s="196" t="s">
        <v>210</v>
      </c>
      <c r="E121" s="234"/>
      <c r="F121" s="235" t="s">
        <v>1493</v>
      </c>
      <c r="G121" s="210"/>
      <c r="H121" s="236">
        <v>4483.125</v>
      </c>
      <c r="I121" s="210"/>
      <c r="J121" s="210"/>
      <c r="K121" s="210"/>
      <c r="L121" s="214"/>
      <c r="M121" s="215"/>
      <c r="N121" s="216"/>
      <c r="O121" s="216"/>
      <c r="P121" s="216"/>
      <c r="Q121" s="216"/>
      <c r="R121" s="216"/>
      <c r="S121" s="216"/>
      <c r="T121" s="217"/>
      <c r="AT121" s="218" t="s">
        <v>210</v>
      </c>
      <c r="AU121" s="218" t="s">
        <v>21</v>
      </c>
      <c r="AV121" s="208" t="s">
        <v>88</v>
      </c>
      <c r="AW121" s="208" t="s">
        <v>43</v>
      </c>
      <c r="AX121" s="208" t="s">
        <v>79</v>
      </c>
      <c r="AY121" s="218" t="s">
        <v>192</v>
      </c>
    </row>
    <row r="122" spans="2:51" s="240" customFormat="1" ht="12.75">
      <c r="B122" s="241"/>
      <c r="C122" s="242"/>
      <c r="D122" s="193" t="s">
        <v>210</v>
      </c>
      <c r="E122" s="251"/>
      <c r="F122" s="252" t="s">
        <v>280</v>
      </c>
      <c r="G122" s="242"/>
      <c r="H122" s="253">
        <v>4483.125</v>
      </c>
      <c r="I122" s="242"/>
      <c r="J122" s="242"/>
      <c r="K122" s="242"/>
      <c r="L122" s="246"/>
      <c r="M122" s="247"/>
      <c r="N122" s="248"/>
      <c r="O122" s="248"/>
      <c r="P122" s="248"/>
      <c r="Q122" s="248"/>
      <c r="R122" s="248"/>
      <c r="S122" s="248"/>
      <c r="T122" s="249"/>
      <c r="AT122" s="250" t="s">
        <v>210</v>
      </c>
      <c r="AU122" s="250" t="s">
        <v>21</v>
      </c>
      <c r="AV122" s="240" t="s">
        <v>191</v>
      </c>
      <c r="AW122" s="240" t="s">
        <v>43</v>
      </c>
      <c r="AX122" s="240" t="s">
        <v>21</v>
      </c>
      <c r="AY122" s="250" t="s">
        <v>192</v>
      </c>
    </row>
    <row r="123" spans="2:65" s="23" customFormat="1" ht="22.5" customHeight="1">
      <c r="B123" s="24"/>
      <c r="C123" s="182" t="s">
        <v>323</v>
      </c>
      <c r="D123" s="182" t="s">
        <v>193</v>
      </c>
      <c r="E123" s="183" t="s">
        <v>971</v>
      </c>
      <c r="F123" s="184" t="s">
        <v>972</v>
      </c>
      <c r="G123" s="185" t="s">
        <v>514</v>
      </c>
      <c r="H123" s="186">
        <v>2988.75</v>
      </c>
      <c r="I123" s="187"/>
      <c r="J123" s="187">
        <f>ROUND(I123*H123,2)</f>
        <v>0</v>
      </c>
      <c r="K123" s="184" t="s">
        <v>197</v>
      </c>
      <c r="L123" s="50"/>
      <c r="M123" s="188"/>
      <c r="N123" s="189" t="s">
        <v>50</v>
      </c>
      <c r="O123" s="190">
        <v>0</v>
      </c>
      <c r="P123" s="190">
        <f>O123*H123</f>
        <v>0</v>
      </c>
      <c r="Q123" s="190">
        <v>0.0006900000000000001</v>
      </c>
      <c r="R123" s="190">
        <f>Q123*H123</f>
        <v>2.0622375</v>
      </c>
      <c r="S123" s="190">
        <v>0</v>
      </c>
      <c r="T123" s="191">
        <f>S123*H123</f>
        <v>0</v>
      </c>
      <c r="AR123" s="6" t="s">
        <v>191</v>
      </c>
      <c r="AT123" s="6" t="s">
        <v>193</v>
      </c>
      <c r="AU123" s="6" t="s">
        <v>21</v>
      </c>
      <c r="AY123" s="6" t="s">
        <v>192</v>
      </c>
      <c r="BE123" s="192">
        <f>IF(N123="základní",J123,0)</f>
        <v>0</v>
      </c>
      <c r="BF123" s="192">
        <f>IF(N123="snížená",J123,0)</f>
        <v>0</v>
      </c>
      <c r="BG123" s="192">
        <f>IF(N123="zákl. přenesená",J123,0)</f>
        <v>0</v>
      </c>
      <c r="BH123" s="192">
        <f>IF(N123="sníž. přenesená",J123,0)</f>
        <v>0</v>
      </c>
      <c r="BI123" s="192">
        <f>IF(N123="nulová",J123,0)</f>
        <v>0</v>
      </c>
      <c r="BJ123" s="6" t="s">
        <v>21</v>
      </c>
      <c r="BK123" s="192">
        <f>ROUND(I123*H123,2)</f>
        <v>0</v>
      </c>
      <c r="BL123" s="6" t="s">
        <v>191</v>
      </c>
      <c r="BM123" s="6" t="s">
        <v>1494</v>
      </c>
    </row>
    <row r="124" spans="1:47" ht="23.25">
      <c r="A124" s="23"/>
      <c r="B124" s="24"/>
      <c r="C124" s="52"/>
      <c r="D124" s="196" t="s">
        <v>199</v>
      </c>
      <c r="E124" s="52"/>
      <c r="F124" s="197" t="s">
        <v>974</v>
      </c>
      <c r="G124" s="52"/>
      <c r="H124" s="52"/>
      <c r="I124" s="52"/>
      <c r="J124" s="52"/>
      <c r="K124" s="52"/>
      <c r="L124" s="50"/>
      <c r="M124" s="195"/>
      <c r="N124" s="25"/>
      <c r="O124" s="25"/>
      <c r="P124" s="25"/>
      <c r="Q124" s="25"/>
      <c r="R124" s="25"/>
      <c r="S124" s="25"/>
      <c r="T124" s="72"/>
      <c r="AT124" s="6" t="s">
        <v>199</v>
      </c>
      <c r="AU124" s="6" t="s">
        <v>21</v>
      </c>
    </row>
    <row r="125" spans="2:51" s="198" customFormat="1" ht="12.75">
      <c r="B125" s="199"/>
      <c r="C125" s="200"/>
      <c r="D125" s="196" t="s">
        <v>210</v>
      </c>
      <c r="E125" s="201"/>
      <c r="F125" s="202" t="s">
        <v>1276</v>
      </c>
      <c r="G125" s="200"/>
      <c r="H125" s="201"/>
      <c r="I125" s="200"/>
      <c r="J125" s="200"/>
      <c r="K125" s="200"/>
      <c r="L125" s="203"/>
      <c r="M125" s="204"/>
      <c r="N125" s="205"/>
      <c r="O125" s="205"/>
      <c r="P125" s="205"/>
      <c r="Q125" s="205"/>
      <c r="R125" s="205"/>
      <c r="S125" s="205"/>
      <c r="T125" s="206"/>
      <c r="AT125" s="207" t="s">
        <v>210</v>
      </c>
      <c r="AU125" s="207" t="s">
        <v>21</v>
      </c>
      <c r="AV125" s="198" t="s">
        <v>21</v>
      </c>
      <c r="AW125" s="198" t="s">
        <v>43</v>
      </c>
      <c r="AX125" s="198" t="s">
        <v>79</v>
      </c>
      <c r="AY125" s="207" t="s">
        <v>192</v>
      </c>
    </row>
    <row r="126" spans="2:51" s="198" customFormat="1" ht="12.75">
      <c r="B126" s="199"/>
      <c r="C126" s="200"/>
      <c r="D126" s="196" t="s">
        <v>210</v>
      </c>
      <c r="E126" s="201"/>
      <c r="F126" s="202" t="s">
        <v>517</v>
      </c>
      <c r="G126" s="200"/>
      <c r="H126" s="201"/>
      <c r="I126" s="200"/>
      <c r="J126" s="200"/>
      <c r="K126" s="200"/>
      <c r="L126" s="203"/>
      <c r="M126" s="204"/>
      <c r="N126" s="205"/>
      <c r="O126" s="205"/>
      <c r="P126" s="205"/>
      <c r="Q126" s="205"/>
      <c r="R126" s="205"/>
      <c r="S126" s="205"/>
      <c r="T126" s="206"/>
      <c r="AT126" s="207" t="s">
        <v>210</v>
      </c>
      <c r="AU126" s="207" t="s">
        <v>21</v>
      </c>
      <c r="AV126" s="198" t="s">
        <v>21</v>
      </c>
      <c r="AW126" s="198" t="s">
        <v>43</v>
      </c>
      <c r="AX126" s="198" t="s">
        <v>79</v>
      </c>
      <c r="AY126" s="207" t="s">
        <v>192</v>
      </c>
    </row>
    <row r="127" spans="2:51" s="208" customFormat="1" ht="12.75">
      <c r="B127" s="209"/>
      <c r="C127" s="210"/>
      <c r="D127" s="196" t="s">
        <v>210</v>
      </c>
      <c r="E127" s="234"/>
      <c r="F127" s="235" t="s">
        <v>1495</v>
      </c>
      <c r="G127" s="210"/>
      <c r="H127" s="236">
        <v>2988.75</v>
      </c>
      <c r="I127" s="210"/>
      <c r="J127" s="210"/>
      <c r="K127" s="210"/>
      <c r="L127" s="214"/>
      <c r="M127" s="215"/>
      <c r="N127" s="216"/>
      <c r="O127" s="216"/>
      <c r="P127" s="216"/>
      <c r="Q127" s="216"/>
      <c r="R127" s="216"/>
      <c r="S127" s="216"/>
      <c r="T127" s="217"/>
      <c r="AT127" s="218" t="s">
        <v>210</v>
      </c>
      <c r="AU127" s="218" t="s">
        <v>21</v>
      </c>
      <c r="AV127" s="208" t="s">
        <v>88</v>
      </c>
      <c r="AW127" s="208" t="s">
        <v>43</v>
      </c>
      <c r="AX127" s="208" t="s">
        <v>79</v>
      </c>
      <c r="AY127" s="218" t="s">
        <v>192</v>
      </c>
    </row>
    <row r="128" spans="2:51" s="240" customFormat="1" ht="12.75">
      <c r="B128" s="241"/>
      <c r="C128" s="242"/>
      <c r="D128" s="193" t="s">
        <v>210</v>
      </c>
      <c r="E128" s="251"/>
      <c r="F128" s="252" t="s">
        <v>280</v>
      </c>
      <c r="G128" s="242"/>
      <c r="H128" s="253">
        <v>2988.75</v>
      </c>
      <c r="I128" s="242"/>
      <c r="J128" s="242"/>
      <c r="K128" s="242"/>
      <c r="L128" s="246"/>
      <c r="M128" s="247"/>
      <c r="N128" s="248"/>
      <c r="O128" s="248"/>
      <c r="P128" s="248"/>
      <c r="Q128" s="248"/>
      <c r="R128" s="248"/>
      <c r="S128" s="248"/>
      <c r="T128" s="249"/>
      <c r="AT128" s="250" t="s">
        <v>210</v>
      </c>
      <c r="AU128" s="250" t="s">
        <v>21</v>
      </c>
      <c r="AV128" s="240" t="s">
        <v>191</v>
      </c>
      <c r="AW128" s="240" t="s">
        <v>43</v>
      </c>
      <c r="AX128" s="240" t="s">
        <v>21</v>
      </c>
      <c r="AY128" s="250" t="s">
        <v>192</v>
      </c>
    </row>
    <row r="129" spans="2:65" s="23" customFormat="1" ht="22.5" customHeight="1">
      <c r="B129" s="24"/>
      <c r="C129" s="182" t="s">
        <v>329</v>
      </c>
      <c r="D129" s="182" t="s">
        <v>193</v>
      </c>
      <c r="E129" s="183" t="s">
        <v>1496</v>
      </c>
      <c r="F129" s="184" t="s">
        <v>968</v>
      </c>
      <c r="G129" s="185" t="s">
        <v>480</v>
      </c>
      <c r="H129" s="186">
        <v>2324.052</v>
      </c>
      <c r="I129" s="187"/>
      <c r="J129" s="187">
        <f>ROUND(I129*H129,2)</f>
        <v>0</v>
      </c>
      <c r="K129" s="184"/>
      <c r="L129" s="50"/>
      <c r="M129" s="188"/>
      <c r="N129" s="189" t="s">
        <v>50</v>
      </c>
      <c r="O129" s="190">
        <v>0</v>
      </c>
      <c r="P129" s="190">
        <f>O129*H129</f>
        <v>0</v>
      </c>
      <c r="Q129" s="190">
        <v>0</v>
      </c>
      <c r="R129" s="190">
        <f>Q129*H129</f>
        <v>0</v>
      </c>
      <c r="S129" s="190">
        <v>0</v>
      </c>
      <c r="T129" s="191">
        <f>S129*H129</f>
        <v>0</v>
      </c>
      <c r="AR129" s="6" t="s">
        <v>191</v>
      </c>
      <c r="AT129" s="6" t="s">
        <v>193</v>
      </c>
      <c r="AU129" s="6" t="s">
        <v>21</v>
      </c>
      <c r="AY129" s="6" t="s">
        <v>192</v>
      </c>
      <c r="BE129" s="192">
        <f>IF(N129="základní",J129,0)</f>
        <v>0</v>
      </c>
      <c r="BF129" s="192">
        <f>IF(N129="snížená",J129,0)</f>
        <v>0</v>
      </c>
      <c r="BG129" s="192">
        <f>IF(N129="zákl. přenesená",J129,0)</f>
        <v>0</v>
      </c>
      <c r="BH129" s="192">
        <f>IF(N129="sníž. přenesená",J129,0)</f>
        <v>0</v>
      </c>
      <c r="BI129" s="192">
        <f>IF(N129="nulová",J129,0)</f>
        <v>0</v>
      </c>
      <c r="BJ129" s="6" t="s">
        <v>21</v>
      </c>
      <c r="BK129" s="192">
        <f>ROUND(I129*H129,2)</f>
        <v>0</v>
      </c>
      <c r="BL129" s="6" t="s">
        <v>191</v>
      </c>
      <c r="BM129" s="6" t="s">
        <v>1497</v>
      </c>
    </row>
    <row r="130" spans="1:47" ht="12.75">
      <c r="A130" s="23"/>
      <c r="B130" s="24"/>
      <c r="C130" s="52"/>
      <c r="D130" s="196" t="s">
        <v>199</v>
      </c>
      <c r="E130" s="52"/>
      <c r="F130" s="197" t="s">
        <v>968</v>
      </c>
      <c r="G130" s="52"/>
      <c r="H130" s="52"/>
      <c r="I130" s="52"/>
      <c r="J130" s="52"/>
      <c r="K130" s="52"/>
      <c r="L130" s="50"/>
      <c r="M130" s="195"/>
      <c r="N130" s="25"/>
      <c r="O130" s="25"/>
      <c r="P130" s="25"/>
      <c r="Q130" s="25"/>
      <c r="R130" s="25"/>
      <c r="S130" s="25"/>
      <c r="T130" s="72"/>
      <c r="AT130" s="6" t="s">
        <v>199</v>
      </c>
      <c r="AU130" s="6" t="s">
        <v>21</v>
      </c>
    </row>
    <row r="131" spans="2:51" s="198" customFormat="1" ht="12.75">
      <c r="B131" s="199"/>
      <c r="C131" s="200"/>
      <c r="D131" s="196" t="s">
        <v>210</v>
      </c>
      <c r="E131" s="201"/>
      <c r="F131" s="202" t="s">
        <v>1276</v>
      </c>
      <c r="G131" s="200"/>
      <c r="H131" s="201"/>
      <c r="I131" s="200"/>
      <c r="J131" s="200"/>
      <c r="K131" s="200"/>
      <c r="L131" s="203"/>
      <c r="M131" s="204"/>
      <c r="N131" s="205"/>
      <c r="O131" s="205"/>
      <c r="P131" s="205"/>
      <c r="Q131" s="205"/>
      <c r="R131" s="205"/>
      <c r="S131" s="205"/>
      <c r="T131" s="206"/>
      <c r="AT131" s="207" t="s">
        <v>210</v>
      </c>
      <c r="AU131" s="207" t="s">
        <v>21</v>
      </c>
      <c r="AV131" s="198" t="s">
        <v>21</v>
      </c>
      <c r="AW131" s="198" t="s">
        <v>43</v>
      </c>
      <c r="AX131" s="198" t="s">
        <v>79</v>
      </c>
      <c r="AY131" s="207" t="s">
        <v>192</v>
      </c>
    </row>
    <row r="132" spans="2:51" s="208" customFormat="1" ht="12.75">
      <c r="B132" s="209"/>
      <c r="C132" s="210"/>
      <c r="D132" s="196" t="s">
        <v>210</v>
      </c>
      <c r="E132" s="234" t="s">
        <v>222</v>
      </c>
      <c r="F132" s="235" t="s">
        <v>1491</v>
      </c>
      <c r="G132" s="210"/>
      <c r="H132" s="236">
        <v>2324.052</v>
      </c>
      <c r="I132" s="210"/>
      <c r="J132" s="210"/>
      <c r="K132" s="210"/>
      <c r="L132" s="214"/>
      <c r="M132" s="215"/>
      <c r="N132" s="216"/>
      <c r="O132" s="216"/>
      <c r="P132" s="216"/>
      <c r="Q132" s="216"/>
      <c r="R132" s="216"/>
      <c r="S132" s="216"/>
      <c r="T132" s="217"/>
      <c r="AT132" s="218" t="s">
        <v>210</v>
      </c>
      <c r="AU132" s="218" t="s">
        <v>21</v>
      </c>
      <c r="AV132" s="208" t="s">
        <v>88</v>
      </c>
      <c r="AW132" s="208" t="s">
        <v>43</v>
      </c>
      <c r="AX132" s="208" t="s">
        <v>79</v>
      </c>
      <c r="AY132" s="218" t="s">
        <v>192</v>
      </c>
    </row>
    <row r="133" spans="2:51" s="240" customFormat="1" ht="12.75">
      <c r="B133" s="241"/>
      <c r="C133" s="242"/>
      <c r="D133" s="193" t="s">
        <v>210</v>
      </c>
      <c r="E133" s="251"/>
      <c r="F133" s="252" t="s">
        <v>280</v>
      </c>
      <c r="G133" s="242"/>
      <c r="H133" s="253">
        <v>2324.052</v>
      </c>
      <c r="I133" s="242"/>
      <c r="J133" s="242"/>
      <c r="K133" s="242"/>
      <c r="L133" s="246"/>
      <c r="M133" s="247"/>
      <c r="N133" s="248"/>
      <c r="O133" s="248"/>
      <c r="P133" s="248"/>
      <c r="Q133" s="248"/>
      <c r="R133" s="248"/>
      <c r="S133" s="248"/>
      <c r="T133" s="249"/>
      <c r="AT133" s="250" t="s">
        <v>210</v>
      </c>
      <c r="AU133" s="250" t="s">
        <v>21</v>
      </c>
      <c r="AV133" s="240" t="s">
        <v>191</v>
      </c>
      <c r="AW133" s="240" t="s">
        <v>43</v>
      </c>
      <c r="AX133" s="240" t="s">
        <v>21</v>
      </c>
      <c r="AY133" s="250" t="s">
        <v>192</v>
      </c>
    </row>
    <row r="134" spans="2:65" s="23" customFormat="1" ht="31.5" customHeight="1">
      <c r="B134" s="24"/>
      <c r="C134" s="182" t="s">
        <v>26</v>
      </c>
      <c r="D134" s="182" t="s">
        <v>193</v>
      </c>
      <c r="E134" s="183" t="s">
        <v>976</v>
      </c>
      <c r="F134" s="184" t="s">
        <v>977</v>
      </c>
      <c r="G134" s="185" t="s">
        <v>556</v>
      </c>
      <c r="H134" s="186">
        <v>12911.4</v>
      </c>
      <c r="I134" s="187"/>
      <c r="J134" s="187">
        <f>ROUND(I134*H134,2)</f>
        <v>0</v>
      </c>
      <c r="K134" s="184" t="s">
        <v>197</v>
      </c>
      <c r="L134" s="50"/>
      <c r="M134" s="188"/>
      <c r="N134" s="189" t="s">
        <v>50</v>
      </c>
      <c r="O134" s="190">
        <v>0</v>
      </c>
      <c r="P134" s="190">
        <f>O134*H134</f>
        <v>0</v>
      </c>
      <c r="Q134" s="190">
        <v>0</v>
      </c>
      <c r="R134" s="190">
        <f>Q134*H134</f>
        <v>0</v>
      </c>
      <c r="S134" s="190">
        <v>0</v>
      </c>
      <c r="T134" s="191">
        <f>S134*H134</f>
        <v>0</v>
      </c>
      <c r="AR134" s="6" t="s">
        <v>191</v>
      </c>
      <c r="AT134" s="6" t="s">
        <v>193</v>
      </c>
      <c r="AU134" s="6" t="s">
        <v>21</v>
      </c>
      <c r="AY134" s="6" t="s">
        <v>192</v>
      </c>
      <c r="BE134" s="192">
        <f>IF(N134="základní",J134,0)</f>
        <v>0</v>
      </c>
      <c r="BF134" s="192">
        <f>IF(N134="snížená",J134,0)</f>
        <v>0</v>
      </c>
      <c r="BG134" s="192">
        <f>IF(N134="zákl. přenesená",J134,0)</f>
        <v>0</v>
      </c>
      <c r="BH134" s="192">
        <f>IF(N134="sníž. přenesená",J134,0)</f>
        <v>0</v>
      </c>
      <c r="BI134" s="192">
        <f>IF(N134="nulová",J134,0)</f>
        <v>0</v>
      </c>
      <c r="BJ134" s="6" t="s">
        <v>21</v>
      </c>
      <c r="BK134" s="192">
        <f>ROUND(I134*H134,2)</f>
        <v>0</v>
      </c>
      <c r="BL134" s="6" t="s">
        <v>191</v>
      </c>
      <c r="BM134" s="6" t="s">
        <v>1498</v>
      </c>
    </row>
    <row r="135" spans="1:47" ht="34.5">
      <c r="A135" s="23"/>
      <c r="B135" s="24"/>
      <c r="C135" s="52"/>
      <c r="D135" s="196" t="s">
        <v>199</v>
      </c>
      <c r="E135" s="52"/>
      <c r="F135" s="197" t="s">
        <v>979</v>
      </c>
      <c r="G135" s="52"/>
      <c r="H135" s="52"/>
      <c r="I135" s="52"/>
      <c r="J135" s="52"/>
      <c r="K135" s="52"/>
      <c r="L135" s="50"/>
      <c r="M135" s="195"/>
      <c r="N135" s="25"/>
      <c r="O135" s="25"/>
      <c r="P135" s="25"/>
      <c r="Q135" s="25"/>
      <c r="R135" s="25"/>
      <c r="S135" s="25"/>
      <c r="T135" s="72"/>
      <c r="AT135" s="6" t="s">
        <v>199</v>
      </c>
      <c r="AU135" s="6" t="s">
        <v>21</v>
      </c>
    </row>
    <row r="136" spans="2:51" s="208" customFormat="1" ht="12.75">
      <c r="B136" s="209"/>
      <c r="C136" s="210"/>
      <c r="D136" s="196" t="s">
        <v>210</v>
      </c>
      <c r="E136" s="234" t="s">
        <v>689</v>
      </c>
      <c r="F136" s="235" t="s">
        <v>1499</v>
      </c>
      <c r="G136" s="210"/>
      <c r="H136" s="236">
        <v>12911.4</v>
      </c>
      <c r="I136" s="210"/>
      <c r="J136" s="210"/>
      <c r="K136" s="210"/>
      <c r="L136" s="214"/>
      <c r="M136" s="237"/>
      <c r="N136" s="238"/>
      <c r="O136" s="238"/>
      <c r="P136" s="238"/>
      <c r="Q136" s="238"/>
      <c r="R136" s="238"/>
      <c r="S136" s="238"/>
      <c r="T136" s="239"/>
      <c r="AT136" s="218" t="s">
        <v>210</v>
      </c>
      <c r="AU136" s="218" t="s">
        <v>21</v>
      </c>
      <c r="AV136" s="208" t="s">
        <v>88</v>
      </c>
      <c r="AW136" s="208" t="s">
        <v>43</v>
      </c>
      <c r="AX136" s="208" t="s">
        <v>21</v>
      </c>
      <c r="AY136" s="218" t="s">
        <v>192</v>
      </c>
    </row>
    <row r="137" spans="2:12" s="23" customFormat="1" ht="6.75" customHeight="1">
      <c r="B137" s="45"/>
      <c r="C137" s="46"/>
      <c r="D137" s="46"/>
      <c r="E137" s="46"/>
      <c r="F137" s="46"/>
      <c r="G137" s="46"/>
      <c r="H137" s="46"/>
      <c r="I137" s="46"/>
      <c r="J137" s="46"/>
      <c r="K137" s="46"/>
      <c r="L137" s="50"/>
    </row>
  </sheetData>
  <sheetProtection selectLockedCells="1" selectUnlockedCells="1"/>
  <mergeCells count="12">
    <mergeCell ref="G1:H1"/>
    <mergeCell ref="L2:V2"/>
    <mergeCell ref="E7:H7"/>
    <mergeCell ref="E9:H9"/>
    <mergeCell ref="E11:H11"/>
    <mergeCell ref="E26:H26"/>
    <mergeCell ref="E47:H47"/>
    <mergeCell ref="E49:H49"/>
    <mergeCell ref="E51:H51"/>
    <mergeCell ref="E71:H71"/>
    <mergeCell ref="E73:H73"/>
    <mergeCell ref="E75:H75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scale="90"/>
  <rowBreaks count="2" manualBreakCount="2">
    <brk id="41" max="255" man="1"/>
    <brk id="64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BR128"/>
  <sheetViews>
    <sheetView showGridLines="0" view="pageBreakPreview" zoomScaleSheetLayoutView="100" workbookViewId="0" topLeftCell="A1">
      <pane ySplit="1" topLeftCell="A91" activePane="bottomLeft" state="frozen"/>
      <selection pane="topLeft" activeCell="A1" sqref="A1"/>
      <selection pane="bottomLeft" activeCell="I85" sqref="I85"/>
    </sheetView>
  </sheetViews>
  <sheetFormatPr defaultColWidth="8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4.8320312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2" max="12" width="8.8320312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32" max="43" width="8.83203125" style="0" customWidth="1"/>
    <col min="44" max="65" width="9.33203125" style="0" hidden="1" customWidth="1"/>
    <col min="66" max="16384" width="8.83203125" style="0" customWidth="1"/>
  </cols>
  <sheetData>
    <row r="1" spans="1:70" ht="21.75" customHeight="1">
      <c r="A1" s="2"/>
      <c r="B1" s="2"/>
      <c r="C1" s="2"/>
      <c r="D1" s="3" t="s">
        <v>1</v>
      </c>
      <c r="E1" s="2"/>
      <c r="F1" s="2"/>
      <c r="G1" s="125"/>
      <c r="H1" s="125"/>
      <c r="I1" s="2"/>
      <c r="J1" s="2"/>
      <c r="K1" s="3" t="s">
        <v>162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</row>
    <row r="2" spans="12:46" ht="36.75" customHeight="1">
      <c r="L2" s="5"/>
      <c r="M2" s="5"/>
      <c r="N2" s="5"/>
      <c r="O2" s="5"/>
      <c r="P2" s="5"/>
      <c r="Q2" s="5"/>
      <c r="R2" s="5"/>
      <c r="S2" s="5"/>
      <c r="T2" s="5"/>
      <c r="U2" s="5"/>
      <c r="V2" s="5"/>
      <c r="AT2" s="6" t="s">
        <v>139</v>
      </c>
    </row>
    <row r="3" spans="2:46" ht="6.7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6" t="s">
        <v>88</v>
      </c>
    </row>
    <row r="4" spans="2:46" ht="36.75" customHeight="1">
      <c r="B4" s="10"/>
      <c r="C4" s="11"/>
      <c r="D4" s="12" t="s">
        <v>163</v>
      </c>
      <c r="E4" s="11"/>
      <c r="F4" s="11"/>
      <c r="G4" s="11"/>
      <c r="H4" s="11"/>
      <c r="I4" s="11"/>
      <c r="J4" s="11"/>
      <c r="K4" s="13"/>
      <c r="M4" s="14" t="s">
        <v>10</v>
      </c>
      <c r="AT4" s="6" t="s">
        <v>4</v>
      </c>
    </row>
    <row r="5" spans="2:11" ht="6.75" customHeight="1">
      <c r="B5" s="10"/>
      <c r="C5" s="11"/>
      <c r="D5" s="11"/>
      <c r="E5" s="11"/>
      <c r="F5" s="11"/>
      <c r="G5" s="11"/>
      <c r="H5" s="11"/>
      <c r="I5" s="11"/>
      <c r="J5" s="11"/>
      <c r="K5" s="13"/>
    </row>
    <row r="6" spans="2:11" ht="15">
      <c r="B6" s="10"/>
      <c r="C6" s="11"/>
      <c r="D6" s="19" t="s">
        <v>14</v>
      </c>
      <c r="E6" s="11"/>
      <c r="F6" s="11"/>
      <c r="G6" s="11"/>
      <c r="H6" s="11"/>
      <c r="I6" s="11"/>
      <c r="J6" s="11"/>
      <c r="K6" s="13"/>
    </row>
    <row r="7" spans="2:11" ht="22.5" customHeight="1">
      <c r="B7" s="10"/>
      <c r="C7" s="11"/>
      <c r="D7" s="11"/>
      <c r="E7" s="126">
        <f>'Rekapitulace stavby'!K6</f>
        <v>0</v>
      </c>
      <c r="F7" s="126"/>
      <c r="G7" s="126"/>
      <c r="H7" s="126"/>
      <c r="I7" s="11"/>
      <c r="J7" s="11"/>
      <c r="K7" s="13"/>
    </row>
    <row r="8" spans="2:11" ht="15">
      <c r="B8" s="10"/>
      <c r="C8" s="11"/>
      <c r="D8" s="19" t="s">
        <v>164</v>
      </c>
      <c r="E8" s="11"/>
      <c r="F8" s="11"/>
      <c r="G8" s="11"/>
      <c r="H8" s="11"/>
      <c r="I8" s="11"/>
      <c r="J8" s="11"/>
      <c r="K8" s="13"/>
    </row>
    <row r="9" spans="2:11" s="23" customFormat="1" ht="22.5" customHeight="1">
      <c r="B9" s="24"/>
      <c r="C9" s="25"/>
      <c r="D9" s="25"/>
      <c r="E9" s="126" t="s">
        <v>1273</v>
      </c>
      <c r="F9" s="126"/>
      <c r="G9" s="126"/>
      <c r="H9" s="126"/>
      <c r="I9" s="25"/>
      <c r="J9" s="25"/>
      <c r="K9" s="29"/>
    </row>
    <row r="10" spans="1:11" ht="15">
      <c r="A10" s="23"/>
      <c r="B10" s="24"/>
      <c r="C10" s="25"/>
      <c r="D10" s="19" t="s">
        <v>489</v>
      </c>
      <c r="E10" s="25"/>
      <c r="F10" s="25"/>
      <c r="G10" s="25"/>
      <c r="H10" s="25"/>
      <c r="I10" s="25"/>
      <c r="J10" s="25"/>
      <c r="K10" s="29"/>
    </row>
    <row r="11" spans="1:11" ht="36.75" customHeight="1">
      <c r="A11" s="23"/>
      <c r="B11" s="24"/>
      <c r="C11" s="25"/>
      <c r="D11" s="25"/>
      <c r="E11" s="62" t="s">
        <v>1500</v>
      </c>
      <c r="F11" s="62"/>
      <c r="G11" s="62"/>
      <c r="H11" s="62"/>
      <c r="I11" s="25"/>
      <c r="J11" s="25"/>
      <c r="K11" s="29"/>
    </row>
    <row r="12" spans="1:11" ht="13.5">
      <c r="A12" s="23"/>
      <c r="B12" s="24"/>
      <c r="C12" s="25"/>
      <c r="D12" s="25"/>
      <c r="E12" s="25"/>
      <c r="F12" s="25"/>
      <c r="G12" s="25"/>
      <c r="H12" s="25"/>
      <c r="I12" s="25"/>
      <c r="J12" s="25"/>
      <c r="K12" s="29"/>
    </row>
    <row r="13" spans="1:11" ht="14.25" customHeight="1">
      <c r="A13" s="23"/>
      <c r="B13" s="24"/>
      <c r="C13" s="25"/>
      <c r="D13" s="19" t="s">
        <v>17</v>
      </c>
      <c r="E13" s="25"/>
      <c r="F13" s="16"/>
      <c r="G13" s="25"/>
      <c r="H13" s="25"/>
      <c r="I13" s="19" t="s">
        <v>19</v>
      </c>
      <c r="J13" s="16"/>
      <c r="K13" s="29"/>
    </row>
    <row r="14" spans="1:11" ht="14.25" customHeight="1">
      <c r="A14" s="23"/>
      <c r="B14" s="24"/>
      <c r="C14" s="25"/>
      <c r="D14" s="19" t="s">
        <v>22</v>
      </c>
      <c r="E14" s="25"/>
      <c r="F14" s="16" t="s">
        <v>39</v>
      </c>
      <c r="G14" s="25"/>
      <c r="H14" s="25"/>
      <c r="I14" s="19" t="s">
        <v>24</v>
      </c>
      <c r="J14" s="65">
        <f>'Rekapitulace stavby'!AN8</f>
        <v>0</v>
      </c>
      <c r="K14" s="29"/>
    </row>
    <row r="15" spans="1:11" ht="10.5" customHeight="1">
      <c r="A15" s="23"/>
      <c r="B15" s="24"/>
      <c r="C15" s="25"/>
      <c r="D15" s="25"/>
      <c r="E15" s="25"/>
      <c r="F15" s="25"/>
      <c r="G15" s="25"/>
      <c r="H15" s="25"/>
      <c r="I15" s="25"/>
      <c r="J15" s="25"/>
      <c r="K15" s="29"/>
    </row>
    <row r="16" spans="1:11" ht="14.25" customHeight="1">
      <c r="A16" s="23"/>
      <c r="B16" s="24"/>
      <c r="C16" s="25"/>
      <c r="D16" s="19" t="s">
        <v>32</v>
      </c>
      <c r="E16" s="25"/>
      <c r="F16" s="25"/>
      <c r="G16" s="25"/>
      <c r="H16" s="25"/>
      <c r="I16" s="19" t="s">
        <v>33</v>
      </c>
      <c r="J16" s="16">
        <f>IF('Rekapitulace stavby'!AN10="","",'Rekapitulace stavby'!AN10)</f>
        <v>0</v>
      </c>
      <c r="K16" s="29"/>
    </row>
    <row r="17" spans="1:11" ht="18" customHeight="1">
      <c r="A17" s="23"/>
      <c r="B17" s="24"/>
      <c r="C17" s="25"/>
      <c r="D17" s="25"/>
      <c r="E17" s="16">
        <f>IF('Rekapitulace stavby'!E11="","",'Rekapitulace stavby'!E11)</f>
        <v>0</v>
      </c>
      <c r="F17" s="25"/>
      <c r="G17" s="25"/>
      <c r="H17" s="25"/>
      <c r="I17" s="19" t="s">
        <v>36</v>
      </c>
      <c r="J17" s="16">
        <f>IF('Rekapitulace stavby'!AN11="","",'Rekapitulace stavby'!AN11)</f>
        <v>0</v>
      </c>
      <c r="K17" s="29"/>
    </row>
    <row r="18" spans="1:11" ht="6.75" customHeight="1">
      <c r="A18" s="23"/>
      <c r="B18" s="24"/>
      <c r="C18" s="25"/>
      <c r="D18" s="25"/>
      <c r="E18" s="25"/>
      <c r="F18" s="25"/>
      <c r="G18" s="25"/>
      <c r="H18" s="25"/>
      <c r="I18" s="25"/>
      <c r="J18" s="25"/>
      <c r="K18" s="29"/>
    </row>
    <row r="19" spans="1:11" ht="14.25" customHeight="1">
      <c r="A19" s="23"/>
      <c r="B19" s="24"/>
      <c r="C19" s="25"/>
      <c r="D19" s="19" t="s">
        <v>38</v>
      </c>
      <c r="E19" s="25"/>
      <c r="F19" s="25"/>
      <c r="G19" s="25"/>
      <c r="H19" s="25"/>
      <c r="I19" s="19" t="s">
        <v>33</v>
      </c>
      <c r="J19" s="16">
        <f>IF('Rekapitulace stavby'!AN13="Vyplň údaj","",IF('Rekapitulace stavby'!AN13="","",'Rekapitulace stavby'!AN13))</f>
        <v>0</v>
      </c>
      <c r="K19" s="29"/>
    </row>
    <row r="20" spans="1:11" ht="18" customHeight="1">
      <c r="A20" s="23"/>
      <c r="B20" s="24"/>
      <c r="C20" s="25"/>
      <c r="D20" s="25"/>
      <c r="E20" s="16">
        <f>IF('Rekapitulace stavby'!E14="Vyplň údaj","",IF('Rekapitulace stavby'!E14="","",'Rekapitulace stavby'!E14))</f>
        <v>0</v>
      </c>
      <c r="F20" s="25"/>
      <c r="G20" s="25"/>
      <c r="H20" s="25"/>
      <c r="I20" s="19" t="s">
        <v>36</v>
      </c>
      <c r="J20" s="16">
        <f>IF('Rekapitulace stavby'!AN14="Vyplň údaj","",IF('Rekapitulace stavby'!AN14="","",'Rekapitulace stavby'!AN14))</f>
        <v>0</v>
      </c>
      <c r="K20" s="29"/>
    </row>
    <row r="21" spans="1:11" ht="6.75" customHeight="1">
      <c r="A21" s="23"/>
      <c r="B21" s="24"/>
      <c r="C21" s="25"/>
      <c r="D21" s="25"/>
      <c r="E21" s="25"/>
      <c r="F21" s="25"/>
      <c r="G21" s="25"/>
      <c r="H21" s="25"/>
      <c r="I21" s="25"/>
      <c r="J21" s="25"/>
      <c r="K21" s="29"/>
    </row>
    <row r="22" spans="1:11" ht="14.25" customHeight="1">
      <c r="A22" s="23"/>
      <c r="B22" s="24"/>
      <c r="C22" s="25"/>
      <c r="D22" s="19" t="s">
        <v>40</v>
      </c>
      <c r="E22" s="25"/>
      <c r="F22" s="25"/>
      <c r="G22" s="25"/>
      <c r="H22" s="25"/>
      <c r="I22" s="19" t="s">
        <v>33</v>
      </c>
      <c r="J22" s="16">
        <f>IF('Rekapitulace stavby'!AN16="","",'Rekapitulace stavby'!AN16)</f>
        <v>0</v>
      </c>
      <c r="K22" s="29"/>
    </row>
    <row r="23" spans="1:11" ht="18" customHeight="1">
      <c r="A23" s="23"/>
      <c r="B23" s="24"/>
      <c r="C23" s="25"/>
      <c r="D23" s="25"/>
      <c r="E23" s="16">
        <f>IF('Rekapitulace stavby'!E17="","",'Rekapitulace stavby'!E17)</f>
        <v>0</v>
      </c>
      <c r="F23" s="25"/>
      <c r="G23" s="25"/>
      <c r="H23" s="25"/>
      <c r="I23" s="19" t="s">
        <v>36</v>
      </c>
      <c r="J23" s="16">
        <f>IF('Rekapitulace stavby'!AN17="","",'Rekapitulace stavby'!AN17)</f>
        <v>0</v>
      </c>
      <c r="K23" s="29"/>
    </row>
    <row r="24" spans="1:11" ht="6.75" customHeight="1">
      <c r="A24" s="23"/>
      <c r="B24" s="24"/>
      <c r="C24" s="25"/>
      <c r="D24" s="25"/>
      <c r="E24" s="25"/>
      <c r="F24" s="25"/>
      <c r="G24" s="25"/>
      <c r="H24" s="25"/>
      <c r="I24" s="25"/>
      <c r="J24" s="25"/>
      <c r="K24" s="29"/>
    </row>
    <row r="25" spans="1:11" ht="14.25" customHeight="1">
      <c r="A25" s="23"/>
      <c r="B25" s="24"/>
      <c r="C25" s="25"/>
      <c r="D25" s="19" t="s">
        <v>44</v>
      </c>
      <c r="E25" s="25"/>
      <c r="F25" s="25"/>
      <c r="G25" s="25"/>
      <c r="H25" s="25"/>
      <c r="I25" s="25"/>
      <c r="J25" s="25"/>
      <c r="K25" s="29"/>
    </row>
    <row r="26" spans="2:11" s="127" customFormat="1" ht="22.5" customHeight="1">
      <c r="B26" s="128"/>
      <c r="C26" s="129"/>
      <c r="D26" s="129"/>
      <c r="E26" s="21"/>
      <c r="F26" s="21"/>
      <c r="G26" s="21"/>
      <c r="H26" s="21"/>
      <c r="I26" s="129"/>
      <c r="J26" s="129"/>
      <c r="K26" s="130"/>
    </row>
    <row r="27" spans="2:11" s="23" customFormat="1" ht="6.75" customHeight="1">
      <c r="B27" s="24"/>
      <c r="C27" s="25"/>
      <c r="D27" s="25"/>
      <c r="E27" s="25"/>
      <c r="F27" s="25"/>
      <c r="G27" s="25"/>
      <c r="H27" s="25"/>
      <c r="I27" s="25"/>
      <c r="J27" s="25"/>
      <c r="K27" s="29"/>
    </row>
    <row r="28" spans="1:11" ht="6.75" customHeight="1">
      <c r="A28" s="23"/>
      <c r="B28" s="24"/>
      <c r="C28" s="25"/>
      <c r="D28" s="82"/>
      <c r="E28" s="82"/>
      <c r="F28" s="82"/>
      <c r="G28" s="82"/>
      <c r="H28" s="82"/>
      <c r="I28" s="82"/>
      <c r="J28" s="82"/>
      <c r="K28" s="131"/>
    </row>
    <row r="29" spans="1:11" ht="24.75" customHeight="1">
      <c r="A29" s="23"/>
      <c r="B29" s="24"/>
      <c r="C29" s="25"/>
      <c r="D29" s="132" t="s">
        <v>45</v>
      </c>
      <c r="E29" s="25"/>
      <c r="F29" s="25"/>
      <c r="G29" s="25"/>
      <c r="H29" s="25"/>
      <c r="I29" s="25"/>
      <c r="J29" s="87">
        <f>ROUND(J83,2)</f>
        <v>0</v>
      </c>
      <c r="K29" s="29"/>
    </row>
    <row r="30" spans="1:11" ht="6.75" customHeight="1">
      <c r="A30" s="23"/>
      <c r="B30" s="24"/>
      <c r="C30" s="25"/>
      <c r="D30" s="82"/>
      <c r="E30" s="82"/>
      <c r="F30" s="82"/>
      <c r="G30" s="82"/>
      <c r="H30" s="82"/>
      <c r="I30" s="82"/>
      <c r="J30" s="82"/>
      <c r="K30" s="131"/>
    </row>
    <row r="31" spans="1:11" ht="14.25" customHeight="1">
      <c r="A31" s="23"/>
      <c r="B31" s="24"/>
      <c r="C31" s="25"/>
      <c r="D31" s="25"/>
      <c r="E31" s="25"/>
      <c r="F31" s="30" t="s">
        <v>47</v>
      </c>
      <c r="G31" s="25"/>
      <c r="H31" s="25"/>
      <c r="I31" s="30" t="s">
        <v>46</v>
      </c>
      <c r="J31" s="30" t="s">
        <v>48</v>
      </c>
      <c r="K31" s="29"/>
    </row>
    <row r="32" spans="1:11" ht="14.25" customHeight="1">
      <c r="A32" s="23"/>
      <c r="B32" s="24"/>
      <c r="C32" s="25"/>
      <c r="D32" s="34" t="s">
        <v>49</v>
      </c>
      <c r="E32" s="34" t="s">
        <v>50</v>
      </c>
      <c r="F32" s="133">
        <f>ROUND(SUM(BE83:BE127),2)</f>
        <v>0</v>
      </c>
      <c r="G32" s="25"/>
      <c r="H32" s="25"/>
      <c r="I32" s="134">
        <v>0.21</v>
      </c>
      <c r="J32" s="133">
        <f>ROUND(ROUND((SUM(BE83:BE127)),2)*I32,2)</f>
        <v>0</v>
      </c>
      <c r="K32" s="29"/>
    </row>
    <row r="33" spans="1:11" ht="14.25" customHeight="1">
      <c r="A33" s="23"/>
      <c r="B33" s="24"/>
      <c r="C33" s="25"/>
      <c r="D33" s="25"/>
      <c r="E33" s="34" t="s">
        <v>51</v>
      </c>
      <c r="F33" s="133">
        <f>ROUND(SUM(BF83:BF127),2)</f>
        <v>0</v>
      </c>
      <c r="G33" s="25"/>
      <c r="H33" s="25"/>
      <c r="I33" s="134">
        <v>0.15</v>
      </c>
      <c r="J33" s="133">
        <f>ROUND(ROUND((SUM(BF83:BF127)),2)*I33,2)</f>
        <v>0</v>
      </c>
      <c r="K33" s="29"/>
    </row>
    <row r="34" spans="1:11" ht="14.25" customHeight="1" hidden="1">
      <c r="A34" s="23"/>
      <c r="B34" s="24"/>
      <c r="C34" s="25"/>
      <c r="D34" s="25"/>
      <c r="E34" s="34" t="s">
        <v>52</v>
      </c>
      <c r="F34" s="133">
        <f>ROUND(SUM(BG83:BG127),2)</f>
        <v>0</v>
      </c>
      <c r="G34" s="25"/>
      <c r="H34" s="25"/>
      <c r="I34" s="134">
        <v>0.21</v>
      </c>
      <c r="J34" s="133">
        <v>0</v>
      </c>
      <c r="K34" s="29"/>
    </row>
    <row r="35" spans="1:11" ht="14.25" customHeight="1" hidden="1">
      <c r="A35" s="23"/>
      <c r="B35" s="24"/>
      <c r="C35" s="25"/>
      <c r="D35" s="25"/>
      <c r="E35" s="34" t="s">
        <v>53</v>
      </c>
      <c r="F35" s="133">
        <f>ROUND(SUM(BH83:BH127),2)</f>
        <v>0</v>
      </c>
      <c r="G35" s="25"/>
      <c r="H35" s="25"/>
      <c r="I35" s="134">
        <v>0.15</v>
      </c>
      <c r="J35" s="133">
        <v>0</v>
      </c>
      <c r="K35" s="29"/>
    </row>
    <row r="36" spans="1:11" ht="14.25" customHeight="1" hidden="1">
      <c r="A36" s="23"/>
      <c r="B36" s="24"/>
      <c r="C36" s="25"/>
      <c r="D36" s="25"/>
      <c r="E36" s="34" t="s">
        <v>54</v>
      </c>
      <c r="F36" s="133">
        <f>ROUND(SUM(BI83:BI127),2)</f>
        <v>0</v>
      </c>
      <c r="G36" s="25"/>
      <c r="H36" s="25"/>
      <c r="I36" s="134">
        <v>0</v>
      </c>
      <c r="J36" s="133">
        <v>0</v>
      </c>
      <c r="K36" s="29"/>
    </row>
    <row r="37" spans="1:11" ht="6.75" customHeight="1">
      <c r="A37" s="23"/>
      <c r="B37" s="24"/>
      <c r="C37" s="25"/>
      <c r="D37" s="25"/>
      <c r="E37" s="25"/>
      <c r="F37" s="25"/>
      <c r="G37" s="25"/>
      <c r="H37" s="25"/>
      <c r="I37" s="25"/>
      <c r="J37" s="25"/>
      <c r="K37" s="29"/>
    </row>
    <row r="38" spans="1:11" ht="24.75" customHeight="1">
      <c r="A38" s="23"/>
      <c r="B38" s="24"/>
      <c r="C38" s="135"/>
      <c r="D38" s="136" t="s">
        <v>55</v>
      </c>
      <c r="E38" s="74"/>
      <c r="F38" s="74"/>
      <c r="G38" s="137" t="s">
        <v>56</v>
      </c>
      <c r="H38" s="138" t="s">
        <v>57</v>
      </c>
      <c r="I38" s="74"/>
      <c r="J38" s="139">
        <f>SUM(J29:J36)</f>
        <v>0</v>
      </c>
      <c r="K38" s="140"/>
    </row>
    <row r="39" spans="1:11" ht="14.25" customHeight="1">
      <c r="A39" s="23"/>
      <c r="B39" s="45"/>
      <c r="C39" s="46"/>
      <c r="D39" s="46"/>
      <c r="E39" s="46"/>
      <c r="F39" s="46"/>
      <c r="G39" s="46"/>
      <c r="H39" s="46"/>
      <c r="I39" s="46"/>
      <c r="J39" s="46"/>
      <c r="K39" s="47"/>
    </row>
    <row r="43" spans="2:11" s="23" customFormat="1" ht="6.75" customHeight="1">
      <c r="B43" s="141"/>
      <c r="C43" s="142"/>
      <c r="D43" s="142"/>
      <c r="E43" s="142"/>
      <c r="F43" s="142"/>
      <c r="G43" s="142"/>
      <c r="H43" s="142"/>
      <c r="I43" s="142"/>
      <c r="J43" s="142"/>
      <c r="K43" s="143"/>
    </row>
    <row r="44" spans="1:11" ht="36.75" customHeight="1">
      <c r="A44" s="23"/>
      <c r="B44" s="24"/>
      <c r="C44" s="12" t="s">
        <v>169</v>
      </c>
      <c r="D44" s="25"/>
      <c r="E44" s="25"/>
      <c r="F44" s="25"/>
      <c r="G44" s="25"/>
      <c r="H44" s="25"/>
      <c r="I44" s="25"/>
      <c r="J44" s="25"/>
      <c r="K44" s="29"/>
    </row>
    <row r="45" spans="1:11" ht="6.75" customHeight="1">
      <c r="A45" s="23"/>
      <c r="B45" s="24"/>
      <c r="C45" s="25"/>
      <c r="D45" s="25"/>
      <c r="E45" s="25"/>
      <c r="F45" s="25"/>
      <c r="G45" s="25"/>
      <c r="H45" s="25"/>
      <c r="I45" s="25"/>
      <c r="J45" s="25"/>
      <c r="K45" s="29"/>
    </row>
    <row r="46" spans="1:11" ht="14.25" customHeight="1">
      <c r="A46" s="23"/>
      <c r="B46" s="24"/>
      <c r="C46" s="19" t="s">
        <v>14</v>
      </c>
      <c r="D46" s="25"/>
      <c r="E46" s="25"/>
      <c r="F46" s="25"/>
      <c r="G46" s="25"/>
      <c r="H46" s="25"/>
      <c r="I46" s="25"/>
      <c r="J46" s="25"/>
      <c r="K46" s="29"/>
    </row>
    <row r="47" spans="1:11" ht="22.5" customHeight="1">
      <c r="A47" s="23"/>
      <c r="B47" s="24"/>
      <c r="C47" s="25"/>
      <c r="D47" s="25"/>
      <c r="E47" s="126">
        <f>E7</f>
        <v>0</v>
      </c>
      <c r="F47" s="126"/>
      <c r="G47" s="126"/>
      <c r="H47" s="126"/>
      <c r="I47" s="25"/>
      <c r="J47" s="25"/>
      <c r="K47" s="29"/>
    </row>
    <row r="48" spans="2:11" ht="15">
      <c r="B48" s="10"/>
      <c r="C48" s="19" t="s">
        <v>164</v>
      </c>
      <c r="D48" s="11"/>
      <c r="E48" s="11"/>
      <c r="F48" s="11"/>
      <c r="G48" s="11"/>
      <c r="H48" s="11"/>
      <c r="I48" s="11"/>
      <c r="J48" s="11"/>
      <c r="K48" s="13"/>
    </row>
    <row r="49" spans="2:11" s="23" customFormat="1" ht="22.5" customHeight="1">
      <c r="B49" s="24"/>
      <c r="C49" s="25"/>
      <c r="D49" s="25"/>
      <c r="E49" s="126" t="s">
        <v>1273</v>
      </c>
      <c r="F49" s="126"/>
      <c r="G49" s="126"/>
      <c r="H49" s="126"/>
      <c r="I49" s="25"/>
      <c r="J49" s="25"/>
      <c r="K49" s="29"/>
    </row>
    <row r="50" spans="1:11" ht="14.25" customHeight="1">
      <c r="A50" s="23"/>
      <c r="B50" s="24"/>
      <c r="C50" s="19" t="s">
        <v>489</v>
      </c>
      <c r="D50" s="25"/>
      <c r="E50" s="25"/>
      <c r="F50" s="25"/>
      <c r="G50" s="25"/>
      <c r="H50" s="25"/>
      <c r="I50" s="25"/>
      <c r="J50" s="25"/>
      <c r="K50" s="29"/>
    </row>
    <row r="51" spans="1:11" ht="23.25" customHeight="1">
      <c r="A51" s="23"/>
      <c r="B51" s="24"/>
      <c r="C51" s="25"/>
      <c r="D51" s="25"/>
      <c r="E51" s="62">
        <f>E11</f>
        <v>0</v>
      </c>
      <c r="F51" s="62"/>
      <c r="G51" s="62"/>
      <c r="H51" s="62"/>
      <c r="I51" s="25"/>
      <c r="J51" s="25"/>
      <c r="K51" s="29"/>
    </row>
    <row r="52" spans="1:11" ht="6.75" customHeight="1">
      <c r="A52" s="23"/>
      <c r="B52" s="24"/>
      <c r="C52" s="25"/>
      <c r="D52" s="25"/>
      <c r="E52" s="25"/>
      <c r="F52" s="25"/>
      <c r="G52" s="25"/>
      <c r="H52" s="25"/>
      <c r="I52" s="25"/>
      <c r="J52" s="25"/>
      <c r="K52" s="29"/>
    </row>
    <row r="53" spans="1:11" ht="18" customHeight="1">
      <c r="A53" s="23"/>
      <c r="B53" s="24"/>
      <c r="C53" s="19" t="s">
        <v>22</v>
      </c>
      <c r="D53" s="25"/>
      <c r="E53" s="25"/>
      <c r="F53" s="16">
        <f>F14</f>
        <v>0</v>
      </c>
      <c r="G53" s="25"/>
      <c r="H53" s="25"/>
      <c r="I53" s="19" t="s">
        <v>24</v>
      </c>
      <c r="J53" s="65">
        <f>IF(J14="","",J14)</f>
        <v>0</v>
      </c>
      <c r="K53" s="29"/>
    </row>
    <row r="54" spans="1:11" ht="6.75" customHeight="1">
      <c r="A54" s="23"/>
      <c r="B54" s="24"/>
      <c r="C54" s="25"/>
      <c r="D54" s="25"/>
      <c r="E54" s="25"/>
      <c r="F54" s="25"/>
      <c r="G54" s="25"/>
      <c r="H54" s="25"/>
      <c r="I54" s="25"/>
      <c r="J54" s="25"/>
      <c r="K54" s="29"/>
    </row>
    <row r="55" spans="1:11" ht="15">
      <c r="A55" s="23"/>
      <c r="B55" s="24"/>
      <c r="C55" s="19" t="s">
        <v>32</v>
      </c>
      <c r="D55" s="25"/>
      <c r="E55" s="25"/>
      <c r="F55" s="16">
        <f>E17</f>
        <v>0</v>
      </c>
      <c r="G55" s="25"/>
      <c r="H55" s="25"/>
      <c r="I55" s="19" t="s">
        <v>40</v>
      </c>
      <c r="J55" s="16">
        <f>E23</f>
        <v>0</v>
      </c>
      <c r="K55" s="29"/>
    </row>
    <row r="56" spans="1:11" ht="14.25" customHeight="1">
      <c r="A56" s="23"/>
      <c r="B56" s="24"/>
      <c r="C56" s="19" t="s">
        <v>38</v>
      </c>
      <c r="D56" s="25"/>
      <c r="E56" s="25"/>
      <c r="F56" s="16">
        <f>IF(E20="","",E20)</f>
        <v>0</v>
      </c>
      <c r="G56" s="25"/>
      <c r="H56" s="25"/>
      <c r="I56" s="25"/>
      <c r="J56" s="25"/>
      <c r="K56" s="29"/>
    </row>
    <row r="57" spans="1:11" ht="9.75" customHeight="1">
      <c r="A57" s="23"/>
      <c r="B57" s="24"/>
      <c r="C57" s="25"/>
      <c r="D57" s="25"/>
      <c r="E57" s="25"/>
      <c r="F57" s="25"/>
      <c r="G57" s="25"/>
      <c r="H57" s="25"/>
      <c r="I57" s="25"/>
      <c r="J57" s="25"/>
      <c r="K57" s="29"/>
    </row>
    <row r="58" spans="1:11" ht="29.25" customHeight="1">
      <c r="A58" s="23"/>
      <c r="B58" s="24"/>
      <c r="C58" s="144" t="s">
        <v>170</v>
      </c>
      <c r="D58" s="135"/>
      <c r="E58" s="135"/>
      <c r="F58" s="135"/>
      <c r="G58" s="135"/>
      <c r="H58" s="135"/>
      <c r="I58" s="135"/>
      <c r="J58" s="145" t="s">
        <v>171</v>
      </c>
      <c r="K58" s="146"/>
    </row>
    <row r="59" spans="1:11" ht="9.75" customHeight="1">
      <c r="A59" s="23"/>
      <c r="B59" s="24"/>
      <c r="C59" s="25"/>
      <c r="D59" s="25"/>
      <c r="E59" s="25"/>
      <c r="F59" s="25"/>
      <c r="G59" s="25"/>
      <c r="H59" s="25"/>
      <c r="I59" s="25"/>
      <c r="J59" s="25"/>
      <c r="K59" s="29"/>
    </row>
    <row r="60" spans="1:47" ht="29.25" customHeight="1">
      <c r="A60" s="23"/>
      <c r="B60" s="24"/>
      <c r="C60" s="147" t="s">
        <v>172</v>
      </c>
      <c r="D60" s="25"/>
      <c r="E60" s="25"/>
      <c r="F60" s="25"/>
      <c r="G60" s="25"/>
      <c r="H60" s="25"/>
      <c r="I60" s="25"/>
      <c r="J60" s="87">
        <f aca="true" t="shared" si="0" ref="J60:J61">J83</f>
        <v>0</v>
      </c>
      <c r="K60" s="29"/>
      <c r="AU60" s="6" t="s">
        <v>173</v>
      </c>
    </row>
    <row r="61" spans="2:11" s="148" customFormat="1" ht="24.75" customHeight="1">
      <c r="B61" s="149"/>
      <c r="C61" s="150"/>
      <c r="D61" s="151" t="s">
        <v>494</v>
      </c>
      <c r="E61" s="152"/>
      <c r="F61" s="152"/>
      <c r="G61" s="152"/>
      <c r="H61" s="152"/>
      <c r="I61" s="152"/>
      <c r="J61" s="153">
        <f t="shared" si="0"/>
        <v>0</v>
      </c>
      <c r="K61" s="154"/>
    </row>
    <row r="62" spans="2:11" s="23" customFormat="1" ht="21.75" customHeight="1">
      <c r="B62" s="24"/>
      <c r="C62" s="25"/>
      <c r="D62" s="25"/>
      <c r="E62" s="25"/>
      <c r="F62" s="25"/>
      <c r="G62" s="25"/>
      <c r="H62" s="25"/>
      <c r="I62" s="25"/>
      <c r="J62" s="25"/>
      <c r="K62" s="29"/>
    </row>
    <row r="63" spans="1:11" ht="6.75" customHeight="1">
      <c r="A63" s="23"/>
      <c r="B63" s="45"/>
      <c r="C63" s="46"/>
      <c r="D63" s="46"/>
      <c r="E63" s="46"/>
      <c r="F63" s="46"/>
      <c r="G63" s="46"/>
      <c r="H63" s="46"/>
      <c r="I63" s="46"/>
      <c r="J63" s="46"/>
      <c r="K63" s="47"/>
    </row>
    <row r="67" spans="2:12" s="23" customFormat="1" ht="6.75" customHeight="1"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50"/>
    </row>
    <row r="68" spans="1:12" ht="36.75" customHeight="1">
      <c r="A68" s="23"/>
      <c r="B68" s="24"/>
      <c r="C68" s="51" t="s">
        <v>175</v>
      </c>
      <c r="D68" s="52"/>
      <c r="E68" s="52"/>
      <c r="F68" s="52"/>
      <c r="G68" s="52"/>
      <c r="H68" s="52"/>
      <c r="I68" s="52"/>
      <c r="J68" s="52"/>
      <c r="K68" s="52"/>
      <c r="L68" s="50"/>
    </row>
    <row r="69" spans="1:12" ht="6.75" customHeight="1">
      <c r="A69" s="23"/>
      <c r="B69" s="24"/>
      <c r="C69" s="52"/>
      <c r="D69" s="52"/>
      <c r="E69" s="52"/>
      <c r="F69" s="52"/>
      <c r="G69" s="52"/>
      <c r="H69" s="52"/>
      <c r="I69" s="52"/>
      <c r="J69" s="52"/>
      <c r="K69" s="52"/>
      <c r="L69" s="50"/>
    </row>
    <row r="70" spans="1:12" ht="14.25" customHeight="1">
      <c r="A70" s="23"/>
      <c r="B70" s="24"/>
      <c r="C70" s="55" t="s">
        <v>14</v>
      </c>
      <c r="D70" s="52"/>
      <c r="E70" s="52"/>
      <c r="F70" s="52"/>
      <c r="G70" s="52"/>
      <c r="H70" s="52"/>
      <c r="I70" s="52"/>
      <c r="J70" s="52"/>
      <c r="K70" s="52"/>
      <c r="L70" s="50"/>
    </row>
    <row r="71" spans="1:12" ht="22.5" customHeight="1">
      <c r="A71" s="23"/>
      <c r="B71" s="24"/>
      <c r="C71" s="52"/>
      <c r="D71" s="52"/>
      <c r="E71" s="126">
        <f>E7</f>
        <v>0</v>
      </c>
      <c r="F71" s="126"/>
      <c r="G71" s="126"/>
      <c r="H71" s="126"/>
      <c r="I71" s="52"/>
      <c r="J71" s="52"/>
      <c r="K71" s="52"/>
      <c r="L71" s="50"/>
    </row>
    <row r="72" spans="2:12" ht="15">
      <c r="B72" s="10"/>
      <c r="C72" s="55" t="s">
        <v>164</v>
      </c>
      <c r="D72" s="266"/>
      <c r="E72" s="266"/>
      <c r="F72" s="266"/>
      <c r="G72" s="266"/>
      <c r="H72" s="266"/>
      <c r="I72" s="266"/>
      <c r="J72" s="266"/>
      <c r="K72" s="266"/>
      <c r="L72" s="267"/>
    </row>
    <row r="73" spans="2:12" s="23" customFormat="1" ht="22.5" customHeight="1">
      <c r="B73" s="24"/>
      <c r="C73" s="52"/>
      <c r="D73" s="52"/>
      <c r="E73" s="126" t="s">
        <v>1273</v>
      </c>
      <c r="F73" s="126"/>
      <c r="G73" s="126"/>
      <c r="H73" s="126"/>
      <c r="I73" s="52"/>
      <c r="J73" s="52"/>
      <c r="K73" s="52"/>
      <c r="L73" s="50"/>
    </row>
    <row r="74" spans="1:12" ht="14.25" customHeight="1">
      <c r="A74" s="23"/>
      <c r="B74" s="24"/>
      <c r="C74" s="55" t="s">
        <v>489</v>
      </c>
      <c r="D74" s="52"/>
      <c r="E74" s="52"/>
      <c r="F74" s="52"/>
      <c r="G74" s="52"/>
      <c r="H74" s="52"/>
      <c r="I74" s="52"/>
      <c r="J74" s="52"/>
      <c r="K74" s="52"/>
      <c r="L74" s="50"/>
    </row>
    <row r="75" spans="1:12" ht="23.25" customHeight="1">
      <c r="A75" s="23"/>
      <c r="B75" s="24"/>
      <c r="C75" s="52"/>
      <c r="D75" s="52"/>
      <c r="E75" s="62">
        <f>E11</f>
        <v>0</v>
      </c>
      <c r="F75" s="62"/>
      <c r="G75" s="62"/>
      <c r="H75" s="62"/>
      <c r="I75" s="52"/>
      <c r="J75" s="52"/>
      <c r="K75" s="52"/>
      <c r="L75" s="50"/>
    </row>
    <row r="76" spans="1:12" ht="6.75" customHeight="1">
      <c r="A76" s="23"/>
      <c r="B76" s="24"/>
      <c r="C76" s="52"/>
      <c r="D76" s="52"/>
      <c r="E76" s="52"/>
      <c r="F76" s="52"/>
      <c r="G76" s="52"/>
      <c r="H76" s="52"/>
      <c r="I76" s="52"/>
      <c r="J76" s="52"/>
      <c r="K76" s="52"/>
      <c r="L76" s="50"/>
    </row>
    <row r="77" spans="1:12" ht="18" customHeight="1">
      <c r="A77" s="23"/>
      <c r="B77" s="24"/>
      <c r="C77" s="55" t="s">
        <v>22</v>
      </c>
      <c r="D77" s="52"/>
      <c r="E77" s="52"/>
      <c r="F77" s="155">
        <f>F14</f>
        <v>0</v>
      </c>
      <c r="G77" s="52"/>
      <c r="H77" s="52"/>
      <c r="I77" s="55" t="s">
        <v>24</v>
      </c>
      <c r="J77" s="156">
        <f>IF(J14="","",J14)</f>
        <v>0</v>
      </c>
      <c r="K77" s="52"/>
      <c r="L77" s="50"/>
    </row>
    <row r="78" spans="1:12" ht="6.75" customHeight="1">
      <c r="A78" s="23"/>
      <c r="B78" s="24"/>
      <c r="C78" s="52"/>
      <c r="D78" s="52"/>
      <c r="E78" s="52"/>
      <c r="F78" s="52"/>
      <c r="G78" s="52"/>
      <c r="H78" s="52"/>
      <c r="I78" s="52"/>
      <c r="J78" s="52"/>
      <c r="K78" s="52"/>
      <c r="L78" s="50"/>
    </row>
    <row r="79" spans="1:12" ht="15">
      <c r="A79" s="23"/>
      <c r="B79" s="24"/>
      <c r="C79" s="55" t="s">
        <v>32</v>
      </c>
      <c r="D79" s="52"/>
      <c r="E79" s="52"/>
      <c r="F79" s="155">
        <f>E17</f>
        <v>0</v>
      </c>
      <c r="G79" s="52"/>
      <c r="H79" s="52"/>
      <c r="I79" s="55" t="s">
        <v>40</v>
      </c>
      <c r="J79" s="155">
        <f>E23</f>
        <v>0</v>
      </c>
      <c r="K79" s="52"/>
      <c r="L79" s="50"/>
    </row>
    <row r="80" spans="1:12" ht="14.25" customHeight="1">
      <c r="A80" s="23"/>
      <c r="B80" s="24"/>
      <c r="C80" s="55" t="s">
        <v>38</v>
      </c>
      <c r="D80" s="52"/>
      <c r="E80" s="52"/>
      <c r="F80" s="155">
        <f>IF(E20="","",E20)</f>
        <v>0</v>
      </c>
      <c r="G80" s="52"/>
      <c r="H80" s="52"/>
      <c r="I80" s="52"/>
      <c r="J80" s="52"/>
      <c r="K80" s="52"/>
      <c r="L80" s="50"/>
    </row>
    <row r="81" spans="1:12" ht="9.75" customHeight="1">
      <c r="A81" s="23"/>
      <c r="B81" s="24"/>
      <c r="C81" s="52"/>
      <c r="D81" s="52"/>
      <c r="E81" s="52"/>
      <c r="F81" s="52"/>
      <c r="G81" s="52"/>
      <c r="H81" s="52"/>
      <c r="I81" s="52"/>
      <c r="J81" s="52"/>
      <c r="K81" s="52"/>
      <c r="L81" s="50"/>
    </row>
    <row r="82" spans="2:20" s="157" customFormat="1" ht="29.25" customHeight="1">
      <c r="B82" s="158"/>
      <c r="C82" s="159" t="s">
        <v>176</v>
      </c>
      <c r="D82" s="160" t="s">
        <v>64</v>
      </c>
      <c r="E82" s="160" t="s">
        <v>60</v>
      </c>
      <c r="F82" s="160" t="s">
        <v>177</v>
      </c>
      <c r="G82" s="160" t="s">
        <v>178</v>
      </c>
      <c r="H82" s="160" t="s">
        <v>179</v>
      </c>
      <c r="I82" s="161" t="s">
        <v>180</v>
      </c>
      <c r="J82" s="160" t="s">
        <v>171</v>
      </c>
      <c r="K82" s="162" t="s">
        <v>181</v>
      </c>
      <c r="L82" s="163"/>
      <c r="M82" s="78" t="s">
        <v>182</v>
      </c>
      <c r="N82" s="79" t="s">
        <v>49</v>
      </c>
      <c r="O82" s="79" t="s">
        <v>183</v>
      </c>
      <c r="P82" s="79" t="s">
        <v>184</v>
      </c>
      <c r="Q82" s="79" t="s">
        <v>185</v>
      </c>
      <c r="R82" s="79" t="s">
        <v>186</v>
      </c>
      <c r="S82" s="79" t="s">
        <v>187</v>
      </c>
      <c r="T82" s="80" t="s">
        <v>188</v>
      </c>
    </row>
    <row r="83" spans="2:63" s="23" customFormat="1" ht="29.25" customHeight="1">
      <c r="B83" s="24"/>
      <c r="C83" s="84" t="s">
        <v>172</v>
      </c>
      <c r="D83" s="52"/>
      <c r="E83" s="52"/>
      <c r="F83" s="52"/>
      <c r="G83" s="52"/>
      <c r="H83" s="52"/>
      <c r="I83" s="52"/>
      <c r="J83" s="164">
        <f aca="true" t="shared" si="1" ref="J83:J84">BK83</f>
        <v>0</v>
      </c>
      <c r="K83" s="52"/>
      <c r="L83" s="50"/>
      <c r="M83" s="81"/>
      <c r="N83" s="82"/>
      <c r="O83" s="82"/>
      <c r="P83" s="165">
        <f>P84</f>
        <v>0.7875</v>
      </c>
      <c r="Q83" s="82"/>
      <c r="R83" s="165">
        <f>R84</f>
        <v>3.1663242000000005</v>
      </c>
      <c r="S83" s="82"/>
      <c r="T83" s="166">
        <f>T84</f>
        <v>0</v>
      </c>
      <c r="AT83" s="6" t="s">
        <v>78</v>
      </c>
      <c r="AU83" s="6" t="s">
        <v>173</v>
      </c>
      <c r="BK83" s="167">
        <f>BK84</f>
        <v>0</v>
      </c>
    </row>
    <row r="84" spans="2:63" s="168" customFormat="1" ht="36.75" customHeight="1">
      <c r="B84" s="169"/>
      <c r="C84" s="170"/>
      <c r="D84" s="171" t="s">
        <v>78</v>
      </c>
      <c r="E84" s="172" t="s">
        <v>329</v>
      </c>
      <c r="F84" s="172" t="s">
        <v>740</v>
      </c>
      <c r="G84" s="170"/>
      <c r="H84" s="170"/>
      <c r="I84" s="170"/>
      <c r="J84" s="173">
        <f t="shared" si="1"/>
        <v>0</v>
      </c>
      <c r="K84" s="170"/>
      <c r="L84" s="174"/>
      <c r="M84" s="175"/>
      <c r="N84" s="176"/>
      <c r="O84" s="176"/>
      <c r="P84" s="177">
        <f>SUM(P85:P127)</f>
        <v>0.7875</v>
      </c>
      <c r="Q84" s="176"/>
      <c r="R84" s="177">
        <f>SUM(R85:R127)</f>
        <v>3.1663242000000005</v>
      </c>
      <c r="S84" s="176"/>
      <c r="T84" s="178">
        <f>SUM(T85:T127)</f>
        <v>0</v>
      </c>
      <c r="AR84" s="179" t="s">
        <v>21</v>
      </c>
      <c r="AT84" s="180" t="s">
        <v>78</v>
      </c>
      <c r="AU84" s="180" t="s">
        <v>79</v>
      </c>
      <c r="AY84" s="179" t="s">
        <v>192</v>
      </c>
      <c r="BK84" s="181">
        <f>SUM(BK85:BK127)</f>
        <v>0</v>
      </c>
    </row>
    <row r="85" spans="2:65" s="23" customFormat="1" ht="22.5" customHeight="1">
      <c r="B85" s="24"/>
      <c r="C85" s="182" t="s">
        <v>21</v>
      </c>
      <c r="D85" s="182" t="s">
        <v>193</v>
      </c>
      <c r="E85" s="183" t="s">
        <v>990</v>
      </c>
      <c r="F85" s="184" t="s">
        <v>991</v>
      </c>
      <c r="G85" s="185" t="s">
        <v>498</v>
      </c>
      <c r="H85" s="186">
        <v>11.6</v>
      </c>
      <c r="I85" s="187"/>
      <c r="J85" s="187">
        <f>ROUND(I85*H85,2)</f>
        <v>0</v>
      </c>
      <c r="K85" s="184"/>
      <c r="L85" s="50"/>
      <c r="M85" s="188"/>
      <c r="N85" s="189" t="s">
        <v>50</v>
      </c>
      <c r="O85" s="190">
        <v>0</v>
      </c>
      <c r="P85" s="190">
        <f>O85*H85</f>
        <v>0</v>
      </c>
      <c r="Q85" s="190">
        <v>0.00117</v>
      </c>
      <c r="R85" s="190">
        <f>Q85*H85</f>
        <v>0.013572</v>
      </c>
      <c r="S85" s="190">
        <v>0</v>
      </c>
      <c r="T85" s="191">
        <f>S85*H85</f>
        <v>0</v>
      </c>
      <c r="AR85" s="6" t="s">
        <v>191</v>
      </c>
      <c r="AT85" s="6" t="s">
        <v>193</v>
      </c>
      <c r="AU85" s="6" t="s">
        <v>21</v>
      </c>
      <c r="AY85" s="6" t="s">
        <v>192</v>
      </c>
      <c r="BE85" s="192">
        <f>IF(N85="základní",J85,0)</f>
        <v>0</v>
      </c>
      <c r="BF85" s="192">
        <f>IF(N85="snížená",J85,0)</f>
        <v>0</v>
      </c>
      <c r="BG85" s="192">
        <f>IF(N85="zákl. přenesená",J85,0)</f>
        <v>0</v>
      </c>
      <c r="BH85" s="192">
        <f>IF(N85="sníž. přenesená",J85,0)</f>
        <v>0</v>
      </c>
      <c r="BI85" s="192">
        <f>IF(N85="nulová",J85,0)</f>
        <v>0</v>
      </c>
      <c r="BJ85" s="6" t="s">
        <v>21</v>
      </c>
      <c r="BK85" s="192">
        <f>ROUND(I85*H85,2)</f>
        <v>0</v>
      </c>
      <c r="BL85" s="6" t="s">
        <v>191</v>
      </c>
      <c r="BM85" s="6" t="s">
        <v>1501</v>
      </c>
    </row>
    <row r="86" spans="1:47" ht="12.75">
      <c r="A86" s="23"/>
      <c r="B86" s="24"/>
      <c r="C86" s="52"/>
      <c r="D86" s="196" t="s">
        <v>199</v>
      </c>
      <c r="E86" s="52"/>
      <c r="F86" s="197" t="s">
        <v>993</v>
      </c>
      <c r="G86" s="52"/>
      <c r="H86" s="52"/>
      <c r="I86" s="52"/>
      <c r="J86" s="52"/>
      <c r="K86" s="52"/>
      <c r="L86" s="50"/>
      <c r="M86" s="195"/>
      <c r="N86" s="25"/>
      <c r="O86" s="25"/>
      <c r="P86" s="25"/>
      <c r="Q86" s="25"/>
      <c r="R86" s="25"/>
      <c r="S86" s="25"/>
      <c r="T86" s="72"/>
      <c r="AT86" s="6" t="s">
        <v>199</v>
      </c>
      <c r="AU86" s="6" t="s">
        <v>21</v>
      </c>
    </row>
    <row r="87" spans="2:51" s="208" customFormat="1" ht="12.75">
      <c r="B87" s="209"/>
      <c r="C87" s="210"/>
      <c r="D87" s="193" t="s">
        <v>210</v>
      </c>
      <c r="E87" s="211"/>
      <c r="F87" s="212" t="s">
        <v>1502</v>
      </c>
      <c r="G87" s="210"/>
      <c r="H87" s="213">
        <v>11.6</v>
      </c>
      <c r="I87" s="210"/>
      <c r="J87" s="210"/>
      <c r="K87" s="210"/>
      <c r="L87" s="214"/>
      <c r="M87" s="215"/>
      <c r="N87" s="216"/>
      <c r="O87" s="216"/>
      <c r="P87" s="216"/>
      <c r="Q87" s="216"/>
      <c r="R87" s="216"/>
      <c r="S87" s="216"/>
      <c r="T87" s="217"/>
      <c r="AT87" s="218" t="s">
        <v>210</v>
      </c>
      <c r="AU87" s="218" t="s">
        <v>21</v>
      </c>
      <c r="AV87" s="208" t="s">
        <v>88</v>
      </c>
      <c r="AW87" s="208" t="s">
        <v>43</v>
      </c>
      <c r="AX87" s="208" t="s">
        <v>21</v>
      </c>
      <c r="AY87" s="218" t="s">
        <v>192</v>
      </c>
    </row>
    <row r="88" spans="2:65" s="23" customFormat="1" ht="22.5" customHeight="1">
      <c r="B88" s="24"/>
      <c r="C88" s="182" t="s">
        <v>88</v>
      </c>
      <c r="D88" s="182" t="s">
        <v>193</v>
      </c>
      <c r="E88" s="183" t="s">
        <v>994</v>
      </c>
      <c r="F88" s="184" t="s">
        <v>995</v>
      </c>
      <c r="G88" s="185" t="s">
        <v>498</v>
      </c>
      <c r="H88" s="186">
        <v>11.6</v>
      </c>
      <c r="I88" s="187"/>
      <c r="J88" s="187">
        <f>ROUND(I88*H88,2)</f>
        <v>0</v>
      </c>
      <c r="K88" s="184"/>
      <c r="L88" s="50"/>
      <c r="M88" s="188"/>
      <c r="N88" s="189" t="s">
        <v>50</v>
      </c>
      <c r="O88" s="190">
        <v>0</v>
      </c>
      <c r="P88" s="190">
        <f>O88*H88</f>
        <v>0</v>
      </c>
      <c r="Q88" s="190">
        <v>0.0006600000000000001</v>
      </c>
      <c r="R88" s="190">
        <f>Q88*H88</f>
        <v>0.007656000000000001</v>
      </c>
      <c r="S88" s="190">
        <v>0</v>
      </c>
      <c r="T88" s="191">
        <f>S88*H88</f>
        <v>0</v>
      </c>
      <c r="AR88" s="6" t="s">
        <v>191</v>
      </c>
      <c r="AT88" s="6" t="s">
        <v>193</v>
      </c>
      <c r="AU88" s="6" t="s">
        <v>21</v>
      </c>
      <c r="AY88" s="6" t="s">
        <v>192</v>
      </c>
      <c r="BE88" s="192">
        <f>IF(N88="základní",J88,0)</f>
        <v>0</v>
      </c>
      <c r="BF88" s="192">
        <f>IF(N88="snížená",J88,0)</f>
        <v>0</v>
      </c>
      <c r="BG88" s="192">
        <f>IF(N88="zákl. přenesená",J88,0)</f>
        <v>0</v>
      </c>
      <c r="BH88" s="192">
        <f>IF(N88="sníž. přenesená",J88,0)</f>
        <v>0</v>
      </c>
      <c r="BI88" s="192">
        <f>IF(N88="nulová",J88,0)</f>
        <v>0</v>
      </c>
      <c r="BJ88" s="6" t="s">
        <v>21</v>
      </c>
      <c r="BK88" s="192">
        <f>ROUND(I88*H88,2)</f>
        <v>0</v>
      </c>
      <c r="BL88" s="6" t="s">
        <v>191</v>
      </c>
      <c r="BM88" s="6" t="s">
        <v>1503</v>
      </c>
    </row>
    <row r="89" spans="1:47" ht="12.75">
      <c r="A89" s="23"/>
      <c r="B89" s="24"/>
      <c r="C89" s="52"/>
      <c r="D89" s="196" t="s">
        <v>199</v>
      </c>
      <c r="E89" s="52"/>
      <c r="F89" s="197" t="s">
        <v>997</v>
      </c>
      <c r="G89" s="52"/>
      <c r="H89" s="52"/>
      <c r="I89" s="52"/>
      <c r="J89" s="52"/>
      <c r="K89" s="52"/>
      <c r="L89" s="50"/>
      <c r="M89" s="195"/>
      <c r="N89" s="25"/>
      <c r="O89" s="25"/>
      <c r="P89" s="25"/>
      <c r="Q89" s="25"/>
      <c r="R89" s="25"/>
      <c r="S89" s="25"/>
      <c r="T89" s="72"/>
      <c r="AT89" s="6" t="s">
        <v>199</v>
      </c>
      <c r="AU89" s="6" t="s">
        <v>21</v>
      </c>
    </row>
    <row r="90" spans="2:51" s="208" customFormat="1" ht="12.75">
      <c r="B90" s="209"/>
      <c r="C90" s="210"/>
      <c r="D90" s="193" t="s">
        <v>210</v>
      </c>
      <c r="E90" s="211"/>
      <c r="F90" s="212" t="s">
        <v>1502</v>
      </c>
      <c r="G90" s="210"/>
      <c r="H90" s="213">
        <v>11.6</v>
      </c>
      <c r="I90" s="210"/>
      <c r="J90" s="210"/>
      <c r="K90" s="210"/>
      <c r="L90" s="214"/>
      <c r="M90" s="215"/>
      <c r="N90" s="216"/>
      <c r="O90" s="216"/>
      <c r="P90" s="216"/>
      <c r="Q90" s="216"/>
      <c r="R90" s="216"/>
      <c r="S90" s="216"/>
      <c r="T90" s="217"/>
      <c r="AT90" s="218" t="s">
        <v>210</v>
      </c>
      <c r="AU90" s="218" t="s">
        <v>21</v>
      </c>
      <c r="AV90" s="208" t="s">
        <v>88</v>
      </c>
      <c r="AW90" s="208" t="s">
        <v>43</v>
      </c>
      <c r="AX90" s="208" t="s">
        <v>21</v>
      </c>
      <c r="AY90" s="218" t="s">
        <v>192</v>
      </c>
    </row>
    <row r="91" spans="2:65" s="23" customFormat="1" ht="22.5" customHeight="1">
      <c r="B91" s="24"/>
      <c r="C91" s="182" t="s">
        <v>205</v>
      </c>
      <c r="D91" s="182" t="s">
        <v>193</v>
      </c>
      <c r="E91" s="183" t="s">
        <v>998</v>
      </c>
      <c r="F91" s="184" t="s">
        <v>999</v>
      </c>
      <c r="G91" s="185" t="s">
        <v>284</v>
      </c>
      <c r="H91" s="186">
        <v>2</v>
      </c>
      <c r="I91" s="187"/>
      <c r="J91" s="187">
        <f>ROUND(I91*H91,2)</f>
        <v>0</v>
      </c>
      <c r="K91" s="184"/>
      <c r="L91" s="50"/>
      <c r="M91" s="188"/>
      <c r="N91" s="189" t="s">
        <v>50</v>
      </c>
      <c r="O91" s="190">
        <v>0</v>
      </c>
      <c r="P91" s="190">
        <f>O91*H91</f>
        <v>0</v>
      </c>
      <c r="Q91" s="190">
        <v>0.08542000000000001</v>
      </c>
      <c r="R91" s="190">
        <f>Q91*H91</f>
        <v>0.17084000000000002</v>
      </c>
      <c r="S91" s="190">
        <v>0</v>
      </c>
      <c r="T91" s="191">
        <f>S91*H91</f>
        <v>0</v>
      </c>
      <c r="AR91" s="6" t="s">
        <v>191</v>
      </c>
      <c r="AT91" s="6" t="s">
        <v>193</v>
      </c>
      <c r="AU91" s="6" t="s">
        <v>21</v>
      </c>
      <c r="AY91" s="6" t="s">
        <v>192</v>
      </c>
      <c r="BE91" s="192">
        <f>IF(N91="základní",J91,0)</f>
        <v>0</v>
      </c>
      <c r="BF91" s="192">
        <f>IF(N91="snížená",J91,0)</f>
        <v>0</v>
      </c>
      <c r="BG91" s="192">
        <f>IF(N91="zákl. přenesená",J91,0)</f>
        <v>0</v>
      </c>
      <c r="BH91" s="192">
        <f>IF(N91="sníž. přenesená",J91,0)</f>
        <v>0</v>
      </c>
      <c r="BI91" s="192">
        <f>IF(N91="nulová",J91,0)</f>
        <v>0</v>
      </c>
      <c r="BJ91" s="6" t="s">
        <v>21</v>
      </c>
      <c r="BK91" s="192">
        <f>ROUND(I91*H91,2)</f>
        <v>0</v>
      </c>
      <c r="BL91" s="6" t="s">
        <v>191</v>
      </c>
      <c r="BM91" s="6" t="s">
        <v>1504</v>
      </c>
    </row>
    <row r="92" spans="1:47" ht="12.75">
      <c r="A92" s="23"/>
      <c r="B92" s="24"/>
      <c r="C92" s="52"/>
      <c r="D92" s="193" t="s">
        <v>199</v>
      </c>
      <c r="E92" s="52"/>
      <c r="F92" s="194" t="s">
        <v>1001</v>
      </c>
      <c r="G92" s="52"/>
      <c r="H92" s="52"/>
      <c r="I92" s="52"/>
      <c r="J92" s="52"/>
      <c r="K92" s="52"/>
      <c r="L92" s="50"/>
      <c r="M92" s="195"/>
      <c r="N92" s="25"/>
      <c r="O92" s="25"/>
      <c r="P92" s="25"/>
      <c r="Q92" s="25"/>
      <c r="R92" s="25"/>
      <c r="S92" s="25"/>
      <c r="T92" s="72"/>
      <c r="AT92" s="6" t="s">
        <v>199</v>
      </c>
      <c r="AU92" s="6" t="s">
        <v>21</v>
      </c>
    </row>
    <row r="93" spans="1:65" ht="22.5" customHeight="1">
      <c r="A93" s="23"/>
      <c r="B93" s="24"/>
      <c r="C93" s="182" t="s">
        <v>191</v>
      </c>
      <c r="D93" s="182" t="s">
        <v>193</v>
      </c>
      <c r="E93" s="183" t="s">
        <v>1002</v>
      </c>
      <c r="F93" s="184" t="s">
        <v>1003</v>
      </c>
      <c r="G93" s="185" t="s">
        <v>267</v>
      </c>
      <c r="H93" s="186">
        <v>30.02</v>
      </c>
      <c r="I93" s="187"/>
      <c r="J93" s="187">
        <f>ROUND(I93*H93,2)</f>
        <v>0</v>
      </c>
      <c r="K93" s="184"/>
      <c r="L93" s="50"/>
      <c r="M93" s="188"/>
      <c r="N93" s="189" t="s">
        <v>50</v>
      </c>
      <c r="O93" s="190">
        <v>0</v>
      </c>
      <c r="P93" s="190">
        <f>O93*H93</f>
        <v>0</v>
      </c>
      <c r="Q93" s="190">
        <v>0</v>
      </c>
      <c r="R93" s="190">
        <f>Q93*H93</f>
        <v>0</v>
      </c>
      <c r="S93" s="190">
        <v>0</v>
      </c>
      <c r="T93" s="191">
        <f>S93*H93</f>
        <v>0</v>
      </c>
      <c r="AR93" s="6" t="s">
        <v>191</v>
      </c>
      <c r="AT93" s="6" t="s">
        <v>193</v>
      </c>
      <c r="AU93" s="6" t="s">
        <v>21</v>
      </c>
      <c r="AY93" s="6" t="s">
        <v>192</v>
      </c>
      <c r="BE93" s="192">
        <f>IF(N93="základní",J93,0)</f>
        <v>0</v>
      </c>
      <c r="BF93" s="192">
        <f>IF(N93="snížená",J93,0)</f>
        <v>0</v>
      </c>
      <c r="BG93" s="192">
        <f>IF(N93="zákl. přenesená",J93,0)</f>
        <v>0</v>
      </c>
      <c r="BH93" s="192">
        <f>IF(N93="sníž. přenesená",J93,0)</f>
        <v>0</v>
      </c>
      <c r="BI93" s="192">
        <f>IF(N93="nulová",J93,0)</f>
        <v>0</v>
      </c>
      <c r="BJ93" s="6" t="s">
        <v>21</v>
      </c>
      <c r="BK93" s="192">
        <f>ROUND(I93*H93,2)</f>
        <v>0</v>
      </c>
      <c r="BL93" s="6" t="s">
        <v>191</v>
      </c>
      <c r="BM93" s="6" t="s">
        <v>1505</v>
      </c>
    </row>
    <row r="94" spans="1:47" ht="12.75">
      <c r="A94" s="23"/>
      <c r="B94" s="24"/>
      <c r="C94" s="52"/>
      <c r="D94" s="196" t="s">
        <v>199</v>
      </c>
      <c r="E94" s="52"/>
      <c r="F94" s="197" t="s">
        <v>1003</v>
      </c>
      <c r="G94" s="52"/>
      <c r="H94" s="52"/>
      <c r="I94" s="52"/>
      <c r="J94" s="52"/>
      <c r="K94" s="52"/>
      <c r="L94" s="50"/>
      <c r="M94" s="195"/>
      <c r="N94" s="25"/>
      <c r="O94" s="25"/>
      <c r="P94" s="25"/>
      <c r="Q94" s="25"/>
      <c r="R94" s="25"/>
      <c r="S94" s="25"/>
      <c r="T94" s="72"/>
      <c r="AT94" s="6" t="s">
        <v>199</v>
      </c>
      <c r="AU94" s="6" t="s">
        <v>21</v>
      </c>
    </row>
    <row r="95" spans="2:51" s="208" customFormat="1" ht="12.75">
      <c r="B95" s="209"/>
      <c r="C95" s="210"/>
      <c r="D95" s="193" t="s">
        <v>210</v>
      </c>
      <c r="E95" s="211"/>
      <c r="F95" s="212" t="s">
        <v>1506</v>
      </c>
      <c r="G95" s="210"/>
      <c r="H95" s="213">
        <v>30.02</v>
      </c>
      <c r="I95" s="210"/>
      <c r="J95" s="210"/>
      <c r="K95" s="210"/>
      <c r="L95" s="214"/>
      <c r="M95" s="215"/>
      <c r="N95" s="216"/>
      <c r="O95" s="216"/>
      <c r="P95" s="216"/>
      <c r="Q95" s="216"/>
      <c r="R95" s="216"/>
      <c r="S95" s="216"/>
      <c r="T95" s="217"/>
      <c r="AT95" s="218" t="s">
        <v>210</v>
      </c>
      <c r="AU95" s="218" t="s">
        <v>21</v>
      </c>
      <c r="AV95" s="208" t="s">
        <v>88</v>
      </c>
      <c r="AW95" s="208" t="s">
        <v>43</v>
      </c>
      <c r="AX95" s="208" t="s">
        <v>21</v>
      </c>
      <c r="AY95" s="218" t="s">
        <v>192</v>
      </c>
    </row>
    <row r="96" spans="2:65" s="23" customFormat="1" ht="31.5" customHeight="1">
      <c r="B96" s="24"/>
      <c r="C96" s="182" t="s">
        <v>217</v>
      </c>
      <c r="D96" s="182" t="s">
        <v>193</v>
      </c>
      <c r="E96" s="183" t="s">
        <v>1006</v>
      </c>
      <c r="F96" s="184" t="s">
        <v>1007</v>
      </c>
      <c r="G96" s="185" t="s">
        <v>267</v>
      </c>
      <c r="H96" s="186">
        <v>20</v>
      </c>
      <c r="I96" s="187"/>
      <c r="J96" s="187">
        <f>ROUND(I96*H96,2)</f>
        <v>0</v>
      </c>
      <c r="K96" s="184"/>
      <c r="L96" s="50"/>
      <c r="M96" s="188"/>
      <c r="N96" s="189" t="s">
        <v>50</v>
      </c>
      <c r="O96" s="190">
        <v>0</v>
      </c>
      <c r="P96" s="190">
        <f>O96*H96</f>
        <v>0</v>
      </c>
      <c r="Q96" s="190">
        <v>0</v>
      </c>
      <c r="R96" s="190">
        <f>Q96*H96</f>
        <v>0</v>
      </c>
      <c r="S96" s="190">
        <v>0</v>
      </c>
      <c r="T96" s="191">
        <f>S96*H96</f>
        <v>0</v>
      </c>
      <c r="AR96" s="6" t="s">
        <v>191</v>
      </c>
      <c r="AT96" s="6" t="s">
        <v>193</v>
      </c>
      <c r="AU96" s="6" t="s">
        <v>21</v>
      </c>
      <c r="AY96" s="6" t="s">
        <v>192</v>
      </c>
      <c r="BE96" s="192">
        <f>IF(N96="základní",J96,0)</f>
        <v>0</v>
      </c>
      <c r="BF96" s="192">
        <f>IF(N96="snížená",J96,0)</f>
        <v>0</v>
      </c>
      <c r="BG96" s="192">
        <f>IF(N96="zákl. přenesená",J96,0)</f>
        <v>0</v>
      </c>
      <c r="BH96" s="192">
        <f>IF(N96="sníž. přenesená",J96,0)</f>
        <v>0</v>
      </c>
      <c r="BI96" s="192">
        <f>IF(N96="nulová",J96,0)</f>
        <v>0</v>
      </c>
      <c r="BJ96" s="6" t="s">
        <v>21</v>
      </c>
      <c r="BK96" s="192">
        <f>ROUND(I96*H96,2)</f>
        <v>0</v>
      </c>
      <c r="BL96" s="6" t="s">
        <v>191</v>
      </c>
      <c r="BM96" s="6" t="s">
        <v>1507</v>
      </c>
    </row>
    <row r="97" spans="1:47" ht="23.25">
      <c r="A97" s="23"/>
      <c r="B97" s="24"/>
      <c r="C97" s="52"/>
      <c r="D97" s="196" t="s">
        <v>199</v>
      </c>
      <c r="E97" s="52"/>
      <c r="F97" s="197" t="s">
        <v>1009</v>
      </c>
      <c r="G97" s="52"/>
      <c r="H97" s="52"/>
      <c r="I97" s="52"/>
      <c r="J97" s="52"/>
      <c r="K97" s="52"/>
      <c r="L97" s="50"/>
      <c r="M97" s="195"/>
      <c r="N97" s="25"/>
      <c r="O97" s="25"/>
      <c r="P97" s="25"/>
      <c r="Q97" s="25"/>
      <c r="R97" s="25"/>
      <c r="S97" s="25"/>
      <c r="T97" s="72"/>
      <c r="AT97" s="6" t="s">
        <v>199</v>
      </c>
      <c r="AU97" s="6" t="s">
        <v>21</v>
      </c>
    </row>
    <row r="98" spans="2:51" s="208" customFormat="1" ht="12.75">
      <c r="B98" s="209"/>
      <c r="C98" s="210"/>
      <c r="D98" s="193" t="s">
        <v>210</v>
      </c>
      <c r="E98" s="211"/>
      <c r="F98" s="212" t="s">
        <v>1508</v>
      </c>
      <c r="G98" s="210"/>
      <c r="H98" s="213">
        <v>20</v>
      </c>
      <c r="I98" s="210"/>
      <c r="J98" s="210"/>
      <c r="K98" s="210"/>
      <c r="L98" s="214"/>
      <c r="M98" s="215"/>
      <c r="N98" s="216"/>
      <c r="O98" s="216"/>
      <c r="P98" s="216"/>
      <c r="Q98" s="216"/>
      <c r="R98" s="216"/>
      <c r="S98" s="216"/>
      <c r="T98" s="217"/>
      <c r="AT98" s="218" t="s">
        <v>210</v>
      </c>
      <c r="AU98" s="218" t="s">
        <v>21</v>
      </c>
      <c r="AV98" s="208" t="s">
        <v>88</v>
      </c>
      <c r="AW98" s="208" t="s">
        <v>43</v>
      </c>
      <c r="AX98" s="208" t="s">
        <v>21</v>
      </c>
      <c r="AY98" s="218" t="s">
        <v>192</v>
      </c>
    </row>
    <row r="99" spans="2:65" s="23" customFormat="1" ht="22.5" customHeight="1">
      <c r="B99" s="24"/>
      <c r="C99" s="182" t="s">
        <v>223</v>
      </c>
      <c r="D99" s="182" t="s">
        <v>193</v>
      </c>
      <c r="E99" s="183" t="s">
        <v>1010</v>
      </c>
      <c r="F99" s="184" t="s">
        <v>1011</v>
      </c>
      <c r="G99" s="185" t="s">
        <v>498</v>
      </c>
      <c r="H99" s="186">
        <v>1</v>
      </c>
      <c r="I99" s="187"/>
      <c r="J99" s="187">
        <f>ROUND(I99*H99,2)</f>
        <v>0</v>
      </c>
      <c r="K99" s="184"/>
      <c r="L99" s="50"/>
      <c r="M99" s="188"/>
      <c r="N99" s="189" t="s">
        <v>50</v>
      </c>
      <c r="O99" s="190">
        <v>0</v>
      </c>
      <c r="P99" s="190">
        <f>O99*H99</f>
        <v>0</v>
      </c>
      <c r="Q99" s="190">
        <v>8E-05</v>
      </c>
      <c r="R99" s="190">
        <f>Q99*H99</f>
        <v>8E-05</v>
      </c>
      <c r="S99" s="190">
        <v>0</v>
      </c>
      <c r="T99" s="191">
        <f>S99*H99</f>
        <v>0</v>
      </c>
      <c r="AR99" s="6" t="s">
        <v>191</v>
      </c>
      <c r="AT99" s="6" t="s">
        <v>193</v>
      </c>
      <c r="AU99" s="6" t="s">
        <v>21</v>
      </c>
      <c r="AY99" s="6" t="s">
        <v>192</v>
      </c>
      <c r="BE99" s="192">
        <f>IF(N99="základní",J99,0)</f>
        <v>0</v>
      </c>
      <c r="BF99" s="192">
        <f>IF(N99="snížená",J99,0)</f>
        <v>0</v>
      </c>
      <c r="BG99" s="192">
        <f>IF(N99="zákl. přenesená",J99,0)</f>
        <v>0</v>
      </c>
      <c r="BH99" s="192">
        <f>IF(N99="sníž. přenesená",J99,0)</f>
        <v>0</v>
      </c>
      <c r="BI99" s="192">
        <f>IF(N99="nulová",J99,0)</f>
        <v>0</v>
      </c>
      <c r="BJ99" s="6" t="s">
        <v>21</v>
      </c>
      <c r="BK99" s="192">
        <f>ROUND(I99*H99,2)</f>
        <v>0</v>
      </c>
      <c r="BL99" s="6" t="s">
        <v>191</v>
      </c>
      <c r="BM99" s="6" t="s">
        <v>1509</v>
      </c>
    </row>
    <row r="100" spans="1:47" ht="12.75">
      <c r="A100" s="23"/>
      <c r="B100" s="24"/>
      <c r="C100" s="52"/>
      <c r="D100" s="193" t="s">
        <v>199</v>
      </c>
      <c r="E100" s="52"/>
      <c r="F100" s="194" t="s">
        <v>1013</v>
      </c>
      <c r="G100" s="52"/>
      <c r="H100" s="52"/>
      <c r="I100" s="52"/>
      <c r="J100" s="52"/>
      <c r="K100" s="52"/>
      <c r="L100" s="50"/>
      <c r="M100" s="195"/>
      <c r="N100" s="25"/>
      <c r="O100" s="25"/>
      <c r="P100" s="25"/>
      <c r="Q100" s="25"/>
      <c r="R100" s="25"/>
      <c r="S100" s="25"/>
      <c r="T100" s="72"/>
      <c r="AT100" s="6" t="s">
        <v>199</v>
      </c>
      <c r="AU100" s="6" t="s">
        <v>21</v>
      </c>
    </row>
    <row r="101" spans="1:65" ht="22.5" customHeight="1">
      <c r="A101" s="23"/>
      <c r="B101" s="24"/>
      <c r="C101" s="182" t="s">
        <v>229</v>
      </c>
      <c r="D101" s="182" t="s">
        <v>193</v>
      </c>
      <c r="E101" s="183" t="s">
        <v>1015</v>
      </c>
      <c r="F101" s="184" t="s">
        <v>1016</v>
      </c>
      <c r="G101" s="185" t="s">
        <v>267</v>
      </c>
      <c r="H101" s="186">
        <v>45.82</v>
      </c>
      <c r="I101" s="187"/>
      <c r="J101" s="187">
        <f>ROUND(I101*H101,2)</f>
        <v>0</v>
      </c>
      <c r="K101" s="184"/>
      <c r="L101" s="50"/>
      <c r="M101" s="188"/>
      <c r="N101" s="189" t="s">
        <v>50</v>
      </c>
      <c r="O101" s="190">
        <v>0</v>
      </c>
      <c r="P101" s="190">
        <f>O101*H101</f>
        <v>0</v>
      </c>
      <c r="Q101" s="190">
        <v>0</v>
      </c>
      <c r="R101" s="190">
        <f>Q101*H101</f>
        <v>0</v>
      </c>
      <c r="S101" s="190">
        <v>0</v>
      </c>
      <c r="T101" s="191">
        <f>S101*H101</f>
        <v>0</v>
      </c>
      <c r="AR101" s="6" t="s">
        <v>191</v>
      </c>
      <c r="AT101" s="6" t="s">
        <v>193</v>
      </c>
      <c r="AU101" s="6" t="s">
        <v>21</v>
      </c>
      <c r="AY101" s="6" t="s">
        <v>192</v>
      </c>
      <c r="BE101" s="192">
        <f>IF(N101="základní",J101,0)</f>
        <v>0</v>
      </c>
      <c r="BF101" s="192">
        <f>IF(N101="snížená",J101,0)</f>
        <v>0</v>
      </c>
      <c r="BG101" s="192">
        <f>IF(N101="zákl. přenesená",J101,0)</f>
        <v>0</v>
      </c>
      <c r="BH101" s="192">
        <f>IF(N101="sníž. přenesená",J101,0)</f>
        <v>0</v>
      </c>
      <c r="BI101" s="192">
        <f>IF(N101="nulová",J101,0)</f>
        <v>0</v>
      </c>
      <c r="BJ101" s="6" t="s">
        <v>21</v>
      </c>
      <c r="BK101" s="192">
        <f>ROUND(I101*H101,2)</f>
        <v>0</v>
      </c>
      <c r="BL101" s="6" t="s">
        <v>191</v>
      </c>
      <c r="BM101" s="6" t="s">
        <v>1510</v>
      </c>
    </row>
    <row r="102" spans="1:47" ht="12.75">
      <c r="A102" s="23"/>
      <c r="B102" s="24"/>
      <c r="C102" s="52"/>
      <c r="D102" s="196" t="s">
        <v>199</v>
      </c>
      <c r="E102" s="52"/>
      <c r="F102" s="197" t="s">
        <v>1016</v>
      </c>
      <c r="G102" s="52"/>
      <c r="H102" s="52"/>
      <c r="I102" s="52"/>
      <c r="J102" s="52"/>
      <c r="K102" s="52"/>
      <c r="L102" s="50"/>
      <c r="M102" s="195"/>
      <c r="N102" s="25"/>
      <c r="O102" s="25"/>
      <c r="P102" s="25"/>
      <c r="Q102" s="25"/>
      <c r="R102" s="25"/>
      <c r="S102" s="25"/>
      <c r="T102" s="72"/>
      <c r="AT102" s="6" t="s">
        <v>199</v>
      </c>
      <c r="AU102" s="6" t="s">
        <v>21</v>
      </c>
    </row>
    <row r="103" spans="2:51" s="208" customFormat="1" ht="12.75">
      <c r="B103" s="209"/>
      <c r="C103" s="210"/>
      <c r="D103" s="193" t="s">
        <v>210</v>
      </c>
      <c r="E103" s="211"/>
      <c r="F103" s="212" t="s">
        <v>1511</v>
      </c>
      <c r="G103" s="210"/>
      <c r="H103" s="213">
        <v>45.82</v>
      </c>
      <c r="I103" s="210"/>
      <c r="J103" s="210"/>
      <c r="K103" s="210"/>
      <c r="L103" s="214"/>
      <c r="M103" s="215"/>
      <c r="N103" s="216"/>
      <c r="O103" s="216"/>
      <c r="P103" s="216"/>
      <c r="Q103" s="216"/>
      <c r="R103" s="216"/>
      <c r="S103" s="216"/>
      <c r="T103" s="217"/>
      <c r="AT103" s="218" t="s">
        <v>210</v>
      </c>
      <c r="AU103" s="218" t="s">
        <v>21</v>
      </c>
      <c r="AV103" s="208" t="s">
        <v>88</v>
      </c>
      <c r="AW103" s="208" t="s">
        <v>43</v>
      </c>
      <c r="AX103" s="208" t="s">
        <v>21</v>
      </c>
      <c r="AY103" s="218" t="s">
        <v>192</v>
      </c>
    </row>
    <row r="104" spans="2:65" s="23" customFormat="1" ht="22.5" customHeight="1">
      <c r="B104" s="24"/>
      <c r="C104" s="182" t="s">
        <v>323</v>
      </c>
      <c r="D104" s="182" t="s">
        <v>193</v>
      </c>
      <c r="E104" s="183" t="s">
        <v>1021</v>
      </c>
      <c r="F104" s="184" t="s">
        <v>1022</v>
      </c>
      <c r="G104" s="185" t="s">
        <v>267</v>
      </c>
      <c r="H104" s="186">
        <v>45.82</v>
      </c>
      <c r="I104" s="187"/>
      <c r="J104" s="187">
        <f>ROUND(I104*H104,2)</f>
        <v>0</v>
      </c>
      <c r="K104" s="184"/>
      <c r="L104" s="50"/>
      <c r="M104" s="188"/>
      <c r="N104" s="189" t="s">
        <v>50</v>
      </c>
      <c r="O104" s="190">
        <v>0</v>
      </c>
      <c r="P104" s="190">
        <f>O104*H104</f>
        <v>0</v>
      </c>
      <c r="Q104" s="190">
        <v>0</v>
      </c>
      <c r="R104" s="190">
        <f>Q104*H104</f>
        <v>0</v>
      </c>
      <c r="S104" s="190">
        <v>0</v>
      </c>
      <c r="T104" s="191">
        <f>S104*H104</f>
        <v>0</v>
      </c>
      <c r="AR104" s="6" t="s">
        <v>191</v>
      </c>
      <c r="AT104" s="6" t="s">
        <v>193</v>
      </c>
      <c r="AU104" s="6" t="s">
        <v>21</v>
      </c>
      <c r="AY104" s="6" t="s">
        <v>192</v>
      </c>
      <c r="BE104" s="192">
        <f>IF(N104="základní",J104,0)</f>
        <v>0</v>
      </c>
      <c r="BF104" s="192">
        <f>IF(N104="snížená",J104,0)</f>
        <v>0</v>
      </c>
      <c r="BG104" s="192">
        <f>IF(N104="zákl. přenesená",J104,0)</f>
        <v>0</v>
      </c>
      <c r="BH104" s="192">
        <f>IF(N104="sníž. přenesená",J104,0)</f>
        <v>0</v>
      </c>
      <c r="BI104" s="192">
        <f>IF(N104="nulová",J104,0)</f>
        <v>0</v>
      </c>
      <c r="BJ104" s="6" t="s">
        <v>21</v>
      </c>
      <c r="BK104" s="192">
        <f>ROUND(I104*H104,2)</f>
        <v>0</v>
      </c>
      <c r="BL104" s="6" t="s">
        <v>191</v>
      </c>
      <c r="BM104" s="6" t="s">
        <v>1512</v>
      </c>
    </row>
    <row r="105" spans="1:47" ht="12.75">
      <c r="A105" s="23"/>
      <c r="B105" s="24"/>
      <c r="C105" s="52"/>
      <c r="D105" s="196" t="s">
        <v>199</v>
      </c>
      <c r="E105" s="52"/>
      <c r="F105" s="197" t="s">
        <v>1024</v>
      </c>
      <c r="G105" s="52"/>
      <c r="H105" s="52"/>
      <c r="I105" s="52"/>
      <c r="J105" s="52"/>
      <c r="K105" s="52"/>
      <c r="L105" s="50"/>
      <c r="M105" s="195"/>
      <c r="N105" s="25"/>
      <c r="O105" s="25"/>
      <c r="P105" s="25"/>
      <c r="Q105" s="25"/>
      <c r="R105" s="25"/>
      <c r="S105" s="25"/>
      <c r="T105" s="72"/>
      <c r="AT105" s="6" t="s">
        <v>199</v>
      </c>
      <c r="AU105" s="6" t="s">
        <v>21</v>
      </c>
    </row>
    <row r="106" spans="2:51" s="208" customFormat="1" ht="12.75">
      <c r="B106" s="209"/>
      <c r="C106" s="210"/>
      <c r="D106" s="193" t="s">
        <v>210</v>
      </c>
      <c r="E106" s="211"/>
      <c r="F106" s="212" t="s">
        <v>1511</v>
      </c>
      <c r="G106" s="210"/>
      <c r="H106" s="213">
        <v>45.82</v>
      </c>
      <c r="I106" s="210"/>
      <c r="J106" s="210"/>
      <c r="K106" s="210"/>
      <c r="L106" s="214"/>
      <c r="M106" s="215"/>
      <c r="N106" s="216"/>
      <c r="O106" s="216"/>
      <c r="P106" s="216"/>
      <c r="Q106" s="216"/>
      <c r="R106" s="216"/>
      <c r="S106" s="216"/>
      <c r="T106" s="217"/>
      <c r="AT106" s="218" t="s">
        <v>210</v>
      </c>
      <c r="AU106" s="218" t="s">
        <v>21</v>
      </c>
      <c r="AV106" s="208" t="s">
        <v>88</v>
      </c>
      <c r="AW106" s="208" t="s">
        <v>43</v>
      </c>
      <c r="AX106" s="208" t="s">
        <v>21</v>
      </c>
      <c r="AY106" s="218" t="s">
        <v>192</v>
      </c>
    </row>
    <row r="107" spans="2:65" s="23" customFormat="1" ht="22.5" customHeight="1">
      <c r="B107" s="24"/>
      <c r="C107" s="182" t="s">
        <v>329</v>
      </c>
      <c r="D107" s="182" t="s">
        <v>193</v>
      </c>
      <c r="E107" s="183" t="s">
        <v>1027</v>
      </c>
      <c r="F107" s="184" t="s">
        <v>1028</v>
      </c>
      <c r="G107" s="185" t="s">
        <v>267</v>
      </c>
      <c r="H107" s="186">
        <v>45.82</v>
      </c>
      <c r="I107" s="187"/>
      <c r="J107" s="187">
        <f>ROUND(I107*H107,2)</f>
        <v>0</v>
      </c>
      <c r="K107" s="184"/>
      <c r="L107" s="50"/>
      <c r="M107" s="188"/>
      <c r="N107" s="189" t="s">
        <v>50</v>
      </c>
      <c r="O107" s="190">
        <v>0</v>
      </c>
      <c r="P107" s="190">
        <f>O107*H107</f>
        <v>0</v>
      </c>
      <c r="Q107" s="190">
        <v>0.058280000000000005</v>
      </c>
      <c r="R107" s="190">
        <f>Q107*H107</f>
        <v>2.6703896000000005</v>
      </c>
      <c r="S107" s="190">
        <v>0</v>
      </c>
      <c r="T107" s="191">
        <f>S107*H107</f>
        <v>0</v>
      </c>
      <c r="AR107" s="6" t="s">
        <v>191</v>
      </c>
      <c r="AT107" s="6" t="s">
        <v>193</v>
      </c>
      <c r="AU107" s="6" t="s">
        <v>21</v>
      </c>
      <c r="AY107" s="6" t="s">
        <v>192</v>
      </c>
      <c r="BE107" s="192">
        <f>IF(N107="základní",J107,0)</f>
        <v>0</v>
      </c>
      <c r="BF107" s="192">
        <f>IF(N107="snížená",J107,0)</f>
        <v>0</v>
      </c>
      <c r="BG107" s="192">
        <f>IF(N107="zákl. přenesená",J107,0)</f>
        <v>0</v>
      </c>
      <c r="BH107" s="192">
        <f>IF(N107="sníž. přenesená",J107,0)</f>
        <v>0</v>
      </c>
      <c r="BI107" s="192">
        <f>IF(N107="nulová",J107,0)</f>
        <v>0</v>
      </c>
      <c r="BJ107" s="6" t="s">
        <v>21</v>
      </c>
      <c r="BK107" s="192">
        <f>ROUND(I107*H107,2)</f>
        <v>0</v>
      </c>
      <c r="BL107" s="6" t="s">
        <v>191</v>
      </c>
      <c r="BM107" s="6" t="s">
        <v>1513</v>
      </c>
    </row>
    <row r="108" spans="1:47" ht="23.25">
      <c r="A108" s="23"/>
      <c r="B108" s="24"/>
      <c r="C108" s="52"/>
      <c r="D108" s="196" t="s">
        <v>199</v>
      </c>
      <c r="E108" s="52"/>
      <c r="F108" s="197" t="s">
        <v>1030</v>
      </c>
      <c r="G108" s="52"/>
      <c r="H108" s="52"/>
      <c r="I108" s="52"/>
      <c r="J108" s="52"/>
      <c r="K108" s="52"/>
      <c r="L108" s="50"/>
      <c r="M108" s="195"/>
      <c r="N108" s="25"/>
      <c r="O108" s="25"/>
      <c r="P108" s="25"/>
      <c r="Q108" s="25"/>
      <c r="R108" s="25"/>
      <c r="S108" s="25"/>
      <c r="T108" s="72"/>
      <c r="AT108" s="6" t="s">
        <v>199</v>
      </c>
      <c r="AU108" s="6" t="s">
        <v>21</v>
      </c>
    </row>
    <row r="109" spans="2:51" s="208" customFormat="1" ht="12.75">
      <c r="B109" s="209"/>
      <c r="C109" s="210"/>
      <c r="D109" s="193" t="s">
        <v>210</v>
      </c>
      <c r="E109" s="211"/>
      <c r="F109" s="212" t="s">
        <v>1511</v>
      </c>
      <c r="G109" s="210"/>
      <c r="H109" s="213">
        <v>45.82</v>
      </c>
      <c r="I109" s="210"/>
      <c r="J109" s="210"/>
      <c r="K109" s="210"/>
      <c r="L109" s="214"/>
      <c r="M109" s="215"/>
      <c r="N109" s="216"/>
      <c r="O109" s="216"/>
      <c r="P109" s="216"/>
      <c r="Q109" s="216"/>
      <c r="R109" s="216"/>
      <c r="S109" s="216"/>
      <c r="T109" s="217"/>
      <c r="AT109" s="218" t="s">
        <v>210</v>
      </c>
      <c r="AU109" s="218" t="s">
        <v>21</v>
      </c>
      <c r="AV109" s="208" t="s">
        <v>88</v>
      </c>
      <c r="AW109" s="208" t="s">
        <v>43</v>
      </c>
      <c r="AX109" s="208" t="s">
        <v>21</v>
      </c>
      <c r="AY109" s="218" t="s">
        <v>192</v>
      </c>
    </row>
    <row r="110" spans="2:65" s="23" customFormat="1" ht="22.5" customHeight="1">
      <c r="B110" s="24"/>
      <c r="C110" s="182" t="s">
        <v>26</v>
      </c>
      <c r="D110" s="182" t="s">
        <v>193</v>
      </c>
      <c r="E110" s="183" t="s">
        <v>1032</v>
      </c>
      <c r="F110" s="184" t="s">
        <v>1033</v>
      </c>
      <c r="G110" s="185" t="s">
        <v>267</v>
      </c>
      <c r="H110" s="186">
        <v>45.82</v>
      </c>
      <c r="I110" s="187"/>
      <c r="J110" s="187">
        <f>ROUND(I110*H110,2)</f>
        <v>0</v>
      </c>
      <c r="K110" s="184"/>
      <c r="L110" s="50"/>
      <c r="M110" s="188"/>
      <c r="N110" s="189" t="s">
        <v>50</v>
      </c>
      <c r="O110" s="190">
        <v>0</v>
      </c>
      <c r="P110" s="190">
        <f>O110*H110</f>
        <v>0</v>
      </c>
      <c r="Q110" s="190">
        <v>0.0035600000000000002</v>
      </c>
      <c r="R110" s="190">
        <f>Q110*H110</f>
        <v>0.16311920000000002</v>
      </c>
      <c r="S110" s="190">
        <v>0</v>
      </c>
      <c r="T110" s="191">
        <f>S110*H110</f>
        <v>0</v>
      </c>
      <c r="AR110" s="6" t="s">
        <v>191</v>
      </c>
      <c r="AT110" s="6" t="s">
        <v>193</v>
      </c>
      <c r="AU110" s="6" t="s">
        <v>21</v>
      </c>
      <c r="AY110" s="6" t="s">
        <v>192</v>
      </c>
      <c r="BE110" s="192">
        <f>IF(N110="základní",J110,0)</f>
        <v>0</v>
      </c>
      <c r="BF110" s="192">
        <f>IF(N110="snížená",J110,0)</f>
        <v>0</v>
      </c>
      <c r="BG110" s="192">
        <f>IF(N110="zákl. přenesená",J110,0)</f>
        <v>0</v>
      </c>
      <c r="BH110" s="192">
        <f>IF(N110="sníž. přenesená",J110,0)</f>
        <v>0</v>
      </c>
      <c r="BI110" s="192">
        <f>IF(N110="nulová",J110,0)</f>
        <v>0</v>
      </c>
      <c r="BJ110" s="6" t="s">
        <v>21</v>
      </c>
      <c r="BK110" s="192">
        <f>ROUND(I110*H110,2)</f>
        <v>0</v>
      </c>
      <c r="BL110" s="6" t="s">
        <v>191</v>
      </c>
      <c r="BM110" s="6" t="s">
        <v>1514</v>
      </c>
    </row>
    <row r="111" spans="1:47" ht="12.75">
      <c r="A111" s="23"/>
      <c r="B111" s="24"/>
      <c r="C111" s="52"/>
      <c r="D111" s="196" t="s">
        <v>199</v>
      </c>
      <c r="E111" s="52"/>
      <c r="F111" s="197" t="s">
        <v>1035</v>
      </c>
      <c r="G111" s="52"/>
      <c r="H111" s="52"/>
      <c r="I111" s="52"/>
      <c r="J111" s="52"/>
      <c r="K111" s="52"/>
      <c r="L111" s="50"/>
      <c r="M111" s="195"/>
      <c r="N111" s="25"/>
      <c r="O111" s="25"/>
      <c r="P111" s="25"/>
      <c r="Q111" s="25"/>
      <c r="R111" s="25"/>
      <c r="S111" s="25"/>
      <c r="T111" s="72"/>
      <c r="AT111" s="6" t="s">
        <v>199</v>
      </c>
      <c r="AU111" s="6" t="s">
        <v>21</v>
      </c>
    </row>
    <row r="112" spans="2:51" s="208" customFormat="1" ht="12.75">
      <c r="B112" s="209"/>
      <c r="C112" s="210"/>
      <c r="D112" s="193" t="s">
        <v>210</v>
      </c>
      <c r="E112" s="211"/>
      <c r="F112" s="212" t="s">
        <v>1511</v>
      </c>
      <c r="G112" s="210"/>
      <c r="H112" s="213">
        <v>45.82</v>
      </c>
      <c r="I112" s="210"/>
      <c r="J112" s="210"/>
      <c r="K112" s="210"/>
      <c r="L112" s="214"/>
      <c r="M112" s="215"/>
      <c r="N112" s="216"/>
      <c r="O112" s="216"/>
      <c r="P112" s="216"/>
      <c r="Q112" s="216"/>
      <c r="R112" s="216"/>
      <c r="S112" s="216"/>
      <c r="T112" s="217"/>
      <c r="AT112" s="218" t="s">
        <v>210</v>
      </c>
      <c r="AU112" s="218" t="s">
        <v>21</v>
      </c>
      <c r="AV112" s="208" t="s">
        <v>88</v>
      </c>
      <c r="AW112" s="208" t="s">
        <v>43</v>
      </c>
      <c r="AX112" s="208" t="s">
        <v>21</v>
      </c>
      <c r="AY112" s="218" t="s">
        <v>192</v>
      </c>
    </row>
    <row r="113" spans="2:65" s="23" customFormat="1" ht="22.5" customHeight="1">
      <c r="B113" s="24"/>
      <c r="C113" s="182" t="s">
        <v>339</v>
      </c>
      <c r="D113" s="182" t="s">
        <v>193</v>
      </c>
      <c r="E113" s="183" t="s">
        <v>1515</v>
      </c>
      <c r="F113" s="184" t="s">
        <v>1516</v>
      </c>
      <c r="G113" s="185" t="s">
        <v>267</v>
      </c>
      <c r="H113" s="186">
        <v>45.82</v>
      </c>
      <c r="I113" s="187"/>
      <c r="J113" s="187">
        <f>ROUND(I113*H113,2)</f>
        <v>0</v>
      </c>
      <c r="K113" s="184"/>
      <c r="L113" s="50"/>
      <c r="M113" s="188"/>
      <c r="N113" s="189" t="s">
        <v>50</v>
      </c>
      <c r="O113" s="190">
        <v>0</v>
      </c>
      <c r="P113" s="190">
        <f>O113*H113</f>
        <v>0</v>
      </c>
      <c r="Q113" s="190">
        <v>0.00099</v>
      </c>
      <c r="R113" s="190">
        <f>Q113*H113</f>
        <v>0.0453618</v>
      </c>
      <c r="S113" s="190">
        <v>0</v>
      </c>
      <c r="T113" s="191">
        <f>S113*H113</f>
        <v>0</v>
      </c>
      <c r="AR113" s="6" t="s">
        <v>191</v>
      </c>
      <c r="AT113" s="6" t="s">
        <v>193</v>
      </c>
      <c r="AU113" s="6" t="s">
        <v>21</v>
      </c>
      <c r="AY113" s="6" t="s">
        <v>192</v>
      </c>
      <c r="BE113" s="192">
        <f>IF(N113="základní",J113,0)</f>
        <v>0</v>
      </c>
      <c r="BF113" s="192">
        <f>IF(N113="snížená",J113,0)</f>
        <v>0</v>
      </c>
      <c r="BG113" s="192">
        <f>IF(N113="zákl. přenesená",J113,0)</f>
        <v>0</v>
      </c>
      <c r="BH113" s="192">
        <f>IF(N113="sníž. přenesená",J113,0)</f>
        <v>0</v>
      </c>
      <c r="BI113" s="192">
        <f>IF(N113="nulová",J113,0)</f>
        <v>0</v>
      </c>
      <c r="BJ113" s="6" t="s">
        <v>21</v>
      </c>
      <c r="BK113" s="192">
        <f>ROUND(I113*H113,2)</f>
        <v>0</v>
      </c>
      <c r="BL113" s="6" t="s">
        <v>191</v>
      </c>
      <c r="BM113" s="6" t="s">
        <v>1517</v>
      </c>
    </row>
    <row r="114" spans="1:47" ht="23.25">
      <c r="A114" s="23"/>
      <c r="B114" s="24"/>
      <c r="C114" s="52"/>
      <c r="D114" s="196" t="s">
        <v>199</v>
      </c>
      <c r="E114" s="52"/>
      <c r="F114" s="197" t="s">
        <v>1518</v>
      </c>
      <c r="G114" s="52"/>
      <c r="H114" s="52"/>
      <c r="I114" s="52"/>
      <c r="J114" s="52"/>
      <c r="K114" s="52"/>
      <c r="L114" s="50"/>
      <c r="M114" s="195"/>
      <c r="N114" s="25"/>
      <c r="O114" s="25"/>
      <c r="P114" s="25"/>
      <c r="Q114" s="25"/>
      <c r="R114" s="25"/>
      <c r="S114" s="25"/>
      <c r="T114" s="72"/>
      <c r="AT114" s="6" t="s">
        <v>199</v>
      </c>
      <c r="AU114" s="6" t="s">
        <v>21</v>
      </c>
    </row>
    <row r="115" spans="2:51" s="208" customFormat="1" ht="12.75">
      <c r="B115" s="209"/>
      <c r="C115" s="210"/>
      <c r="D115" s="193" t="s">
        <v>210</v>
      </c>
      <c r="E115" s="211"/>
      <c r="F115" s="212" t="s">
        <v>1511</v>
      </c>
      <c r="G115" s="210"/>
      <c r="H115" s="213">
        <v>45.82</v>
      </c>
      <c r="I115" s="210"/>
      <c r="J115" s="210"/>
      <c r="K115" s="210"/>
      <c r="L115" s="214"/>
      <c r="M115" s="215"/>
      <c r="N115" s="216"/>
      <c r="O115" s="216"/>
      <c r="P115" s="216"/>
      <c r="Q115" s="216"/>
      <c r="R115" s="216"/>
      <c r="S115" s="216"/>
      <c r="T115" s="217"/>
      <c r="AT115" s="218" t="s">
        <v>210</v>
      </c>
      <c r="AU115" s="218" t="s">
        <v>21</v>
      </c>
      <c r="AV115" s="208" t="s">
        <v>88</v>
      </c>
      <c r="AW115" s="208" t="s">
        <v>43</v>
      </c>
      <c r="AX115" s="208" t="s">
        <v>21</v>
      </c>
      <c r="AY115" s="218" t="s">
        <v>192</v>
      </c>
    </row>
    <row r="116" spans="2:65" s="23" customFormat="1" ht="22.5" customHeight="1">
      <c r="B116" s="24"/>
      <c r="C116" s="182" t="s">
        <v>344</v>
      </c>
      <c r="D116" s="182" t="s">
        <v>193</v>
      </c>
      <c r="E116" s="183" t="s">
        <v>1519</v>
      </c>
      <c r="F116" s="184" t="s">
        <v>1520</v>
      </c>
      <c r="G116" s="185" t="s">
        <v>267</v>
      </c>
      <c r="H116" s="186">
        <v>45.82</v>
      </c>
      <c r="I116" s="187"/>
      <c r="J116" s="187">
        <f>ROUND(I116*H116,2)</f>
        <v>0</v>
      </c>
      <c r="K116" s="184"/>
      <c r="L116" s="50"/>
      <c r="M116" s="188"/>
      <c r="N116" s="189" t="s">
        <v>50</v>
      </c>
      <c r="O116" s="190">
        <v>0</v>
      </c>
      <c r="P116" s="190">
        <f>O116*H116</f>
        <v>0</v>
      </c>
      <c r="Q116" s="190">
        <v>0.00158</v>
      </c>
      <c r="R116" s="190">
        <f>Q116*H116</f>
        <v>0.0723956</v>
      </c>
      <c r="S116" s="190">
        <v>0</v>
      </c>
      <c r="T116" s="191">
        <f>S116*H116</f>
        <v>0</v>
      </c>
      <c r="AR116" s="6" t="s">
        <v>191</v>
      </c>
      <c r="AT116" s="6" t="s">
        <v>193</v>
      </c>
      <c r="AU116" s="6" t="s">
        <v>21</v>
      </c>
      <c r="AY116" s="6" t="s">
        <v>192</v>
      </c>
      <c r="BE116" s="192">
        <f>IF(N116="základní",J116,0)</f>
        <v>0</v>
      </c>
      <c r="BF116" s="192">
        <f>IF(N116="snížená",J116,0)</f>
        <v>0</v>
      </c>
      <c r="BG116" s="192">
        <f>IF(N116="zákl. přenesená",J116,0)</f>
        <v>0</v>
      </c>
      <c r="BH116" s="192">
        <f>IF(N116="sníž. přenesená",J116,0)</f>
        <v>0</v>
      </c>
      <c r="BI116" s="192">
        <f>IF(N116="nulová",J116,0)</f>
        <v>0</v>
      </c>
      <c r="BJ116" s="6" t="s">
        <v>21</v>
      </c>
      <c r="BK116" s="192">
        <f>ROUND(I116*H116,2)</f>
        <v>0</v>
      </c>
      <c r="BL116" s="6" t="s">
        <v>191</v>
      </c>
      <c r="BM116" s="6" t="s">
        <v>1521</v>
      </c>
    </row>
    <row r="117" spans="1:47" ht="12.75">
      <c r="A117" s="23"/>
      <c r="B117" s="24"/>
      <c r="C117" s="52"/>
      <c r="D117" s="196" t="s">
        <v>199</v>
      </c>
      <c r="E117" s="52"/>
      <c r="F117" s="197" t="s">
        <v>1522</v>
      </c>
      <c r="G117" s="52"/>
      <c r="H117" s="52"/>
      <c r="I117" s="52"/>
      <c r="J117" s="52"/>
      <c r="K117" s="52"/>
      <c r="L117" s="50"/>
      <c r="M117" s="195"/>
      <c r="N117" s="25"/>
      <c r="O117" s="25"/>
      <c r="P117" s="25"/>
      <c r="Q117" s="25"/>
      <c r="R117" s="25"/>
      <c r="S117" s="25"/>
      <c r="T117" s="72"/>
      <c r="AT117" s="6" t="s">
        <v>199</v>
      </c>
      <c r="AU117" s="6" t="s">
        <v>21</v>
      </c>
    </row>
    <row r="118" spans="2:51" s="208" customFormat="1" ht="12.75">
      <c r="B118" s="209"/>
      <c r="C118" s="210"/>
      <c r="D118" s="193" t="s">
        <v>210</v>
      </c>
      <c r="E118" s="211"/>
      <c r="F118" s="212" t="s">
        <v>1511</v>
      </c>
      <c r="G118" s="210"/>
      <c r="H118" s="213">
        <v>45.82</v>
      </c>
      <c r="I118" s="210"/>
      <c r="J118" s="210"/>
      <c r="K118" s="210"/>
      <c r="L118" s="214"/>
      <c r="M118" s="215"/>
      <c r="N118" s="216"/>
      <c r="O118" s="216"/>
      <c r="P118" s="216"/>
      <c r="Q118" s="216"/>
      <c r="R118" s="216"/>
      <c r="S118" s="216"/>
      <c r="T118" s="217"/>
      <c r="AT118" s="218" t="s">
        <v>210</v>
      </c>
      <c r="AU118" s="218" t="s">
        <v>21</v>
      </c>
      <c r="AV118" s="208" t="s">
        <v>88</v>
      </c>
      <c r="AW118" s="208" t="s">
        <v>43</v>
      </c>
      <c r="AX118" s="208" t="s">
        <v>21</v>
      </c>
      <c r="AY118" s="218" t="s">
        <v>192</v>
      </c>
    </row>
    <row r="119" spans="2:65" s="23" customFormat="1" ht="22.5" customHeight="1">
      <c r="B119" s="24"/>
      <c r="C119" s="182" t="s">
        <v>349</v>
      </c>
      <c r="D119" s="182" t="s">
        <v>193</v>
      </c>
      <c r="E119" s="183" t="s">
        <v>1523</v>
      </c>
      <c r="F119" s="184" t="s">
        <v>1524</v>
      </c>
      <c r="G119" s="185" t="s">
        <v>267</v>
      </c>
      <c r="H119" s="186">
        <v>45.82</v>
      </c>
      <c r="I119" s="187"/>
      <c r="J119" s="187">
        <f>ROUND(I119*H119,2)</f>
        <v>0</v>
      </c>
      <c r="K119" s="184"/>
      <c r="L119" s="50"/>
      <c r="M119" s="188"/>
      <c r="N119" s="189" t="s">
        <v>50</v>
      </c>
      <c r="O119" s="190">
        <v>0</v>
      </c>
      <c r="P119" s="190">
        <f>O119*H119</f>
        <v>0</v>
      </c>
      <c r="Q119" s="190">
        <v>0.0005</v>
      </c>
      <c r="R119" s="190">
        <f>Q119*H119</f>
        <v>0.02291</v>
      </c>
      <c r="S119" s="190">
        <v>0</v>
      </c>
      <c r="T119" s="191">
        <f>S119*H119</f>
        <v>0</v>
      </c>
      <c r="AR119" s="6" t="s">
        <v>191</v>
      </c>
      <c r="AT119" s="6" t="s">
        <v>193</v>
      </c>
      <c r="AU119" s="6" t="s">
        <v>21</v>
      </c>
      <c r="AY119" s="6" t="s">
        <v>192</v>
      </c>
      <c r="BE119" s="192">
        <f>IF(N119="základní",J119,0)</f>
        <v>0</v>
      </c>
      <c r="BF119" s="192">
        <f>IF(N119="snížená",J119,0)</f>
        <v>0</v>
      </c>
      <c r="BG119" s="192">
        <f>IF(N119="zákl. přenesená",J119,0)</f>
        <v>0</v>
      </c>
      <c r="BH119" s="192">
        <f>IF(N119="sníž. přenesená",J119,0)</f>
        <v>0</v>
      </c>
      <c r="BI119" s="192">
        <f>IF(N119="nulová",J119,0)</f>
        <v>0</v>
      </c>
      <c r="BJ119" s="6" t="s">
        <v>21</v>
      </c>
      <c r="BK119" s="192">
        <f>ROUND(I119*H119,2)</f>
        <v>0</v>
      </c>
      <c r="BL119" s="6" t="s">
        <v>191</v>
      </c>
      <c r="BM119" s="6" t="s">
        <v>1525</v>
      </c>
    </row>
    <row r="120" spans="1:47" ht="12.75">
      <c r="A120" s="23"/>
      <c r="B120" s="24"/>
      <c r="C120" s="52"/>
      <c r="D120" s="196" t="s">
        <v>199</v>
      </c>
      <c r="E120" s="52"/>
      <c r="F120" s="197" t="s">
        <v>1526</v>
      </c>
      <c r="G120" s="52"/>
      <c r="H120" s="52"/>
      <c r="I120" s="52"/>
      <c r="J120" s="52"/>
      <c r="K120" s="52"/>
      <c r="L120" s="50"/>
      <c r="M120" s="195"/>
      <c r="N120" s="25"/>
      <c r="O120" s="25"/>
      <c r="P120" s="25"/>
      <c r="Q120" s="25"/>
      <c r="R120" s="25"/>
      <c r="S120" s="25"/>
      <c r="T120" s="72"/>
      <c r="AT120" s="6" t="s">
        <v>199</v>
      </c>
      <c r="AU120" s="6" t="s">
        <v>21</v>
      </c>
    </row>
    <row r="121" spans="2:51" s="208" customFormat="1" ht="12.75">
      <c r="B121" s="209"/>
      <c r="C121" s="210"/>
      <c r="D121" s="193" t="s">
        <v>210</v>
      </c>
      <c r="E121" s="211"/>
      <c r="F121" s="212" t="s">
        <v>1511</v>
      </c>
      <c r="G121" s="210"/>
      <c r="H121" s="213">
        <v>45.82</v>
      </c>
      <c r="I121" s="210"/>
      <c r="J121" s="210"/>
      <c r="K121" s="210"/>
      <c r="L121" s="214"/>
      <c r="M121" s="215"/>
      <c r="N121" s="216"/>
      <c r="O121" s="216"/>
      <c r="P121" s="216"/>
      <c r="Q121" s="216"/>
      <c r="R121" s="216"/>
      <c r="S121" s="216"/>
      <c r="T121" s="217"/>
      <c r="AT121" s="218" t="s">
        <v>210</v>
      </c>
      <c r="AU121" s="218" t="s">
        <v>21</v>
      </c>
      <c r="AV121" s="208" t="s">
        <v>88</v>
      </c>
      <c r="AW121" s="208" t="s">
        <v>43</v>
      </c>
      <c r="AX121" s="208" t="s">
        <v>21</v>
      </c>
      <c r="AY121" s="218" t="s">
        <v>192</v>
      </c>
    </row>
    <row r="122" spans="2:65" s="23" customFormat="1" ht="22.5" customHeight="1">
      <c r="B122" s="24"/>
      <c r="C122" s="182" t="s">
        <v>354</v>
      </c>
      <c r="D122" s="182" t="s">
        <v>193</v>
      </c>
      <c r="E122" s="183" t="s">
        <v>914</v>
      </c>
      <c r="F122" s="184" t="s">
        <v>915</v>
      </c>
      <c r="G122" s="185" t="s">
        <v>474</v>
      </c>
      <c r="H122" s="186">
        <v>0.9</v>
      </c>
      <c r="I122" s="187"/>
      <c r="J122" s="187">
        <f>ROUND(I122*H122,2)</f>
        <v>0</v>
      </c>
      <c r="K122" s="184" t="s">
        <v>197</v>
      </c>
      <c r="L122" s="50"/>
      <c r="M122" s="188"/>
      <c r="N122" s="189" t="s">
        <v>50</v>
      </c>
      <c r="O122" s="190">
        <v>0.835</v>
      </c>
      <c r="P122" s="190">
        <f>O122*H122</f>
        <v>0.7515</v>
      </c>
      <c r="Q122" s="190">
        <v>0</v>
      </c>
      <c r="R122" s="190">
        <f>Q122*H122</f>
        <v>0</v>
      </c>
      <c r="S122" s="190">
        <v>0</v>
      </c>
      <c r="T122" s="191">
        <f>S122*H122</f>
        <v>0</v>
      </c>
      <c r="AR122" s="6" t="s">
        <v>191</v>
      </c>
      <c r="AT122" s="6" t="s">
        <v>193</v>
      </c>
      <c r="AU122" s="6" t="s">
        <v>21</v>
      </c>
      <c r="AY122" s="6" t="s">
        <v>192</v>
      </c>
      <c r="BE122" s="192">
        <f>IF(N122="základní",J122,0)</f>
        <v>0</v>
      </c>
      <c r="BF122" s="192">
        <f>IF(N122="snížená",J122,0)</f>
        <v>0</v>
      </c>
      <c r="BG122" s="192">
        <f>IF(N122="zákl. přenesená",J122,0)</f>
        <v>0</v>
      </c>
      <c r="BH122" s="192">
        <f>IF(N122="sníž. přenesená",J122,0)</f>
        <v>0</v>
      </c>
      <c r="BI122" s="192">
        <f>IF(N122="nulová",J122,0)</f>
        <v>0</v>
      </c>
      <c r="BJ122" s="6" t="s">
        <v>21</v>
      </c>
      <c r="BK122" s="192">
        <f>ROUND(I122*H122,2)</f>
        <v>0</v>
      </c>
      <c r="BL122" s="6" t="s">
        <v>191</v>
      </c>
      <c r="BM122" s="6" t="s">
        <v>1527</v>
      </c>
    </row>
    <row r="123" spans="1:47" ht="23.25">
      <c r="A123" s="23"/>
      <c r="B123" s="24"/>
      <c r="C123" s="52"/>
      <c r="D123" s="196" t="s">
        <v>199</v>
      </c>
      <c r="E123" s="52"/>
      <c r="F123" s="197" t="s">
        <v>917</v>
      </c>
      <c r="G123" s="52"/>
      <c r="H123" s="52"/>
      <c r="I123" s="52"/>
      <c r="J123" s="52"/>
      <c r="K123" s="52"/>
      <c r="L123" s="50"/>
      <c r="M123" s="195"/>
      <c r="N123" s="25"/>
      <c r="O123" s="25"/>
      <c r="P123" s="25"/>
      <c r="Q123" s="25"/>
      <c r="R123" s="25"/>
      <c r="S123" s="25"/>
      <c r="T123" s="72"/>
      <c r="AT123" s="6" t="s">
        <v>199</v>
      </c>
      <c r="AU123" s="6" t="s">
        <v>21</v>
      </c>
    </row>
    <row r="124" spans="2:51" s="208" customFormat="1" ht="12.75">
      <c r="B124" s="209"/>
      <c r="C124" s="210"/>
      <c r="D124" s="193" t="s">
        <v>210</v>
      </c>
      <c r="E124" s="211"/>
      <c r="F124" s="212" t="s">
        <v>1039</v>
      </c>
      <c r="G124" s="210"/>
      <c r="H124" s="213">
        <v>0.9</v>
      </c>
      <c r="I124" s="210"/>
      <c r="J124" s="210"/>
      <c r="K124" s="210"/>
      <c r="L124" s="214"/>
      <c r="M124" s="215"/>
      <c r="N124" s="216"/>
      <c r="O124" s="216"/>
      <c r="P124" s="216"/>
      <c r="Q124" s="216"/>
      <c r="R124" s="216"/>
      <c r="S124" s="216"/>
      <c r="T124" s="217"/>
      <c r="AT124" s="218" t="s">
        <v>210</v>
      </c>
      <c r="AU124" s="218" t="s">
        <v>21</v>
      </c>
      <c r="AV124" s="208" t="s">
        <v>88</v>
      </c>
      <c r="AW124" s="208" t="s">
        <v>43</v>
      </c>
      <c r="AX124" s="208" t="s">
        <v>21</v>
      </c>
      <c r="AY124" s="218" t="s">
        <v>192</v>
      </c>
    </row>
    <row r="125" spans="2:65" s="23" customFormat="1" ht="22.5" customHeight="1">
      <c r="B125" s="24"/>
      <c r="C125" s="182" t="s">
        <v>8</v>
      </c>
      <c r="D125" s="182" t="s">
        <v>193</v>
      </c>
      <c r="E125" s="183" t="s">
        <v>920</v>
      </c>
      <c r="F125" s="184" t="s">
        <v>921</v>
      </c>
      <c r="G125" s="185" t="s">
        <v>474</v>
      </c>
      <c r="H125" s="186">
        <v>9</v>
      </c>
      <c r="I125" s="187"/>
      <c r="J125" s="187">
        <f>ROUND(I125*H125,2)</f>
        <v>0</v>
      </c>
      <c r="K125" s="184" t="s">
        <v>197</v>
      </c>
      <c r="L125" s="50"/>
      <c r="M125" s="188"/>
      <c r="N125" s="189" t="s">
        <v>50</v>
      </c>
      <c r="O125" s="190">
        <v>0.004</v>
      </c>
      <c r="P125" s="190">
        <f>O125*H125</f>
        <v>0.036000000000000004</v>
      </c>
      <c r="Q125" s="190">
        <v>0</v>
      </c>
      <c r="R125" s="190">
        <f>Q125*H125</f>
        <v>0</v>
      </c>
      <c r="S125" s="190">
        <v>0</v>
      </c>
      <c r="T125" s="191">
        <f>S125*H125</f>
        <v>0</v>
      </c>
      <c r="AR125" s="6" t="s">
        <v>191</v>
      </c>
      <c r="AT125" s="6" t="s">
        <v>193</v>
      </c>
      <c r="AU125" s="6" t="s">
        <v>21</v>
      </c>
      <c r="AY125" s="6" t="s">
        <v>192</v>
      </c>
      <c r="BE125" s="192">
        <f>IF(N125="základní",J125,0)</f>
        <v>0</v>
      </c>
      <c r="BF125" s="192">
        <f>IF(N125="snížená",J125,0)</f>
        <v>0</v>
      </c>
      <c r="BG125" s="192">
        <f>IF(N125="zákl. přenesená",J125,0)</f>
        <v>0</v>
      </c>
      <c r="BH125" s="192">
        <f>IF(N125="sníž. přenesená",J125,0)</f>
        <v>0</v>
      </c>
      <c r="BI125" s="192">
        <f>IF(N125="nulová",J125,0)</f>
        <v>0</v>
      </c>
      <c r="BJ125" s="6" t="s">
        <v>21</v>
      </c>
      <c r="BK125" s="192">
        <f>ROUND(I125*H125,2)</f>
        <v>0</v>
      </c>
      <c r="BL125" s="6" t="s">
        <v>191</v>
      </c>
      <c r="BM125" s="6" t="s">
        <v>1528</v>
      </c>
    </row>
    <row r="126" spans="1:47" ht="23.25">
      <c r="A126" s="23"/>
      <c r="B126" s="24"/>
      <c r="C126" s="52"/>
      <c r="D126" s="196" t="s">
        <v>199</v>
      </c>
      <c r="E126" s="52"/>
      <c r="F126" s="197" t="s">
        <v>923</v>
      </c>
      <c r="G126" s="52"/>
      <c r="H126" s="52"/>
      <c r="I126" s="52"/>
      <c r="J126" s="52"/>
      <c r="K126" s="52"/>
      <c r="L126" s="50"/>
      <c r="M126" s="195"/>
      <c r="N126" s="25"/>
      <c r="O126" s="25"/>
      <c r="P126" s="25"/>
      <c r="Q126" s="25"/>
      <c r="R126" s="25"/>
      <c r="S126" s="25"/>
      <c r="T126" s="72"/>
      <c r="AT126" s="6" t="s">
        <v>199</v>
      </c>
      <c r="AU126" s="6" t="s">
        <v>21</v>
      </c>
    </row>
    <row r="127" spans="2:51" s="208" customFormat="1" ht="12.75">
      <c r="B127" s="209"/>
      <c r="C127" s="210"/>
      <c r="D127" s="196" t="s">
        <v>210</v>
      </c>
      <c r="E127" s="234"/>
      <c r="F127" s="235" t="s">
        <v>1041</v>
      </c>
      <c r="G127" s="210"/>
      <c r="H127" s="236">
        <v>9</v>
      </c>
      <c r="I127" s="210"/>
      <c r="J127" s="210"/>
      <c r="K127" s="210"/>
      <c r="L127" s="214"/>
      <c r="M127" s="237"/>
      <c r="N127" s="238"/>
      <c r="O127" s="238"/>
      <c r="P127" s="238"/>
      <c r="Q127" s="238"/>
      <c r="R127" s="238"/>
      <c r="S127" s="238"/>
      <c r="T127" s="239"/>
      <c r="AT127" s="218" t="s">
        <v>210</v>
      </c>
      <c r="AU127" s="218" t="s">
        <v>21</v>
      </c>
      <c r="AV127" s="208" t="s">
        <v>88</v>
      </c>
      <c r="AW127" s="208" t="s">
        <v>43</v>
      </c>
      <c r="AX127" s="208" t="s">
        <v>21</v>
      </c>
      <c r="AY127" s="218" t="s">
        <v>192</v>
      </c>
    </row>
    <row r="128" spans="2:12" s="23" customFormat="1" ht="6.75" customHeight="1">
      <c r="B128" s="45"/>
      <c r="C128" s="46"/>
      <c r="D128" s="46"/>
      <c r="E128" s="46"/>
      <c r="F128" s="46"/>
      <c r="G128" s="46"/>
      <c r="H128" s="46"/>
      <c r="I128" s="46"/>
      <c r="J128" s="46"/>
      <c r="K128" s="46"/>
      <c r="L128" s="50"/>
    </row>
    <row r="129" ht="12.75"/>
  </sheetData>
  <sheetProtection selectLockedCells="1" selectUnlockedCells="1"/>
  <mergeCells count="12">
    <mergeCell ref="G1:H1"/>
    <mergeCell ref="L2:V2"/>
    <mergeCell ref="E7:H7"/>
    <mergeCell ref="E9:H9"/>
    <mergeCell ref="E11:H11"/>
    <mergeCell ref="E26:H26"/>
    <mergeCell ref="E47:H47"/>
    <mergeCell ref="E49:H49"/>
    <mergeCell ref="E51:H51"/>
    <mergeCell ref="E71:H71"/>
    <mergeCell ref="E73:H73"/>
    <mergeCell ref="E75:H75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scale="90"/>
  <rowBreaks count="2" manualBreakCount="2">
    <brk id="41" max="255" man="1"/>
    <brk id="64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BR124"/>
  <sheetViews>
    <sheetView showGridLines="0" view="pageBreakPreview" zoomScaleSheetLayoutView="100" workbookViewId="0" topLeftCell="A1">
      <pane ySplit="1" topLeftCell="A2" activePane="bottomLeft" state="frozen"/>
      <selection pane="topLeft" activeCell="A1" sqref="A1"/>
      <selection pane="bottomLeft" activeCell="I85" sqref="I85"/>
    </sheetView>
  </sheetViews>
  <sheetFormatPr defaultColWidth="8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4.8320312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2" max="12" width="8.8320312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32" max="43" width="8.83203125" style="0" customWidth="1"/>
    <col min="44" max="65" width="9.33203125" style="0" hidden="1" customWidth="1"/>
    <col min="66" max="16384" width="8.83203125" style="0" customWidth="1"/>
  </cols>
  <sheetData>
    <row r="1" spans="1:70" ht="21.75" customHeight="1">
      <c r="A1" s="2"/>
      <c r="B1" s="2"/>
      <c r="C1" s="2"/>
      <c r="D1" s="3" t="s">
        <v>1</v>
      </c>
      <c r="E1" s="2"/>
      <c r="F1" s="2"/>
      <c r="G1" s="125"/>
      <c r="H1" s="125"/>
      <c r="I1" s="2"/>
      <c r="J1" s="2"/>
      <c r="K1" s="3" t="s">
        <v>162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</row>
    <row r="2" spans="12:46" ht="36.75" customHeight="1">
      <c r="L2" s="5"/>
      <c r="M2" s="5"/>
      <c r="N2" s="5"/>
      <c r="O2" s="5"/>
      <c r="P2" s="5"/>
      <c r="Q2" s="5"/>
      <c r="R2" s="5"/>
      <c r="S2" s="5"/>
      <c r="T2" s="5"/>
      <c r="U2" s="5"/>
      <c r="V2" s="5"/>
      <c r="AT2" s="6" t="s">
        <v>142</v>
      </c>
    </row>
    <row r="3" spans="2:46" ht="6.7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6" t="s">
        <v>88</v>
      </c>
    </row>
    <row r="4" spans="2:46" ht="36.75" customHeight="1">
      <c r="B4" s="10"/>
      <c r="C4" s="11"/>
      <c r="D4" s="12" t="s">
        <v>163</v>
      </c>
      <c r="E4" s="11"/>
      <c r="F4" s="11"/>
      <c r="G4" s="11"/>
      <c r="H4" s="11"/>
      <c r="I4" s="11"/>
      <c r="J4" s="11"/>
      <c r="K4" s="13"/>
      <c r="M4" s="14" t="s">
        <v>10</v>
      </c>
      <c r="AT4" s="6" t="s">
        <v>4</v>
      </c>
    </row>
    <row r="5" spans="2:11" ht="6.75" customHeight="1">
      <c r="B5" s="10"/>
      <c r="C5" s="11"/>
      <c r="D5" s="11"/>
      <c r="E5" s="11"/>
      <c r="F5" s="11"/>
      <c r="G5" s="11"/>
      <c r="H5" s="11"/>
      <c r="I5" s="11"/>
      <c r="J5" s="11"/>
      <c r="K5" s="13"/>
    </row>
    <row r="6" spans="2:11" ht="15">
      <c r="B6" s="10"/>
      <c r="C6" s="11"/>
      <c r="D6" s="19" t="s">
        <v>14</v>
      </c>
      <c r="E6" s="11"/>
      <c r="F6" s="11"/>
      <c r="G6" s="11"/>
      <c r="H6" s="11"/>
      <c r="I6" s="11"/>
      <c r="J6" s="11"/>
      <c r="K6" s="13"/>
    </row>
    <row r="7" spans="2:11" ht="22.5" customHeight="1">
      <c r="B7" s="10"/>
      <c r="C7" s="11"/>
      <c r="D7" s="11"/>
      <c r="E7" s="126">
        <f>'Rekapitulace stavby'!K6</f>
        <v>0</v>
      </c>
      <c r="F7" s="126"/>
      <c r="G7" s="126"/>
      <c r="H7" s="126"/>
      <c r="I7" s="11"/>
      <c r="J7" s="11"/>
      <c r="K7" s="13"/>
    </row>
    <row r="8" spans="2:11" ht="15">
      <c r="B8" s="10"/>
      <c r="C8" s="11"/>
      <c r="D8" s="19" t="s">
        <v>164</v>
      </c>
      <c r="E8" s="11"/>
      <c r="F8" s="11"/>
      <c r="G8" s="11"/>
      <c r="H8" s="11"/>
      <c r="I8" s="11"/>
      <c r="J8" s="11"/>
      <c r="K8" s="13"/>
    </row>
    <row r="9" spans="2:11" s="23" customFormat="1" ht="22.5" customHeight="1">
      <c r="B9" s="24"/>
      <c r="C9" s="25"/>
      <c r="D9" s="25"/>
      <c r="E9" s="126" t="s">
        <v>1273</v>
      </c>
      <c r="F9" s="126"/>
      <c r="G9" s="126"/>
      <c r="H9" s="126"/>
      <c r="I9" s="25"/>
      <c r="J9" s="25"/>
      <c r="K9" s="29"/>
    </row>
    <row r="10" spans="1:11" ht="15">
      <c r="A10" s="23"/>
      <c r="B10" s="24"/>
      <c r="C10" s="25"/>
      <c r="D10" s="19" t="s">
        <v>489</v>
      </c>
      <c r="E10" s="25"/>
      <c r="F10" s="25"/>
      <c r="G10" s="25"/>
      <c r="H10" s="25"/>
      <c r="I10" s="25"/>
      <c r="J10" s="25"/>
      <c r="K10" s="29"/>
    </row>
    <row r="11" spans="1:11" ht="36.75" customHeight="1">
      <c r="A11" s="23"/>
      <c r="B11" s="24"/>
      <c r="C11" s="25"/>
      <c r="D11" s="25"/>
      <c r="E11" s="62" t="s">
        <v>1529</v>
      </c>
      <c r="F11" s="62"/>
      <c r="G11" s="62"/>
      <c r="H11" s="62"/>
      <c r="I11" s="25"/>
      <c r="J11" s="25"/>
      <c r="K11" s="29"/>
    </row>
    <row r="12" spans="1:11" ht="13.5">
      <c r="A12" s="23"/>
      <c r="B12" s="24"/>
      <c r="C12" s="25"/>
      <c r="D12" s="25"/>
      <c r="E12" s="25"/>
      <c r="F12" s="25"/>
      <c r="G12" s="25"/>
      <c r="H12" s="25"/>
      <c r="I12" s="25"/>
      <c r="J12" s="25"/>
      <c r="K12" s="29"/>
    </row>
    <row r="13" spans="1:11" ht="14.25" customHeight="1">
      <c r="A13" s="23"/>
      <c r="B13" s="24"/>
      <c r="C13" s="25"/>
      <c r="D13" s="19" t="s">
        <v>17</v>
      </c>
      <c r="E13" s="25"/>
      <c r="F13" s="16"/>
      <c r="G13" s="25"/>
      <c r="H13" s="25"/>
      <c r="I13" s="19" t="s">
        <v>19</v>
      </c>
      <c r="J13" s="16"/>
      <c r="K13" s="29"/>
    </row>
    <row r="14" spans="1:11" ht="14.25" customHeight="1">
      <c r="A14" s="23"/>
      <c r="B14" s="24"/>
      <c r="C14" s="25"/>
      <c r="D14" s="19" t="s">
        <v>22</v>
      </c>
      <c r="E14" s="25"/>
      <c r="F14" s="16" t="s">
        <v>39</v>
      </c>
      <c r="G14" s="25"/>
      <c r="H14" s="25"/>
      <c r="I14" s="19" t="s">
        <v>24</v>
      </c>
      <c r="J14" s="65">
        <f>'Rekapitulace stavby'!AN8</f>
        <v>0</v>
      </c>
      <c r="K14" s="29"/>
    </row>
    <row r="15" spans="1:11" ht="10.5" customHeight="1">
      <c r="A15" s="23"/>
      <c r="B15" s="24"/>
      <c r="C15" s="25"/>
      <c r="D15" s="25"/>
      <c r="E15" s="25"/>
      <c r="F15" s="25"/>
      <c r="G15" s="25"/>
      <c r="H15" s="25"/>
      <c r="I15" s="25"/>
      <c r="J15" s="25"/>
      <c r="K15" s="29"/>
    </row>
    <row r="16" spans="1:11" ht="14.25" customHeight="1">
      <c r="A16" s="23"/>
      <c r="B16" s="24"/>
      <c r="C16" s="25"/>
      <c r="D16" s="19" t="s">
        <v>32</v>
      </c>
      <c r="E16" s="25"/>
      <c r="F16" s="25"/>
      <c r="G16" s="25"/>
      <c r="H16" s="25"/>
      <c r="I16" s="19" t="s">
        <v>33</v>
      </c>
      <c r="J16" s="16">
        <f>IF('Rekapitulace stavby'!AN10="","",'Rekapitulace stavby'!AN10)</f>
        <v>0</v>
      </c>
      <c r="K16" s="29"/>
    </row>
    <row r="17" spans="1:11" ht="18" customHeight="1">
      <c r="A17" s="23"/>
      <c r="B17" s="24"/>
      <c r="C17" s="25"/>
      <c r="D17" s="25"/>
      <c r="E17" s="16">
        <f>IF('Rekapitulace stavby'!E11="","",'Rekapitulace stavby'!E11)</f>
        <v>0</v>
      </c>
      <c r="F17" s="25"/>
      <c r="G17" s="25"/>
      <c r="H17" s="25"/>
      <c r="I17" s="19" t="s">
        <v>36</v>
      </c>
      <c r="J17" s="16">
        <f>IF('Rekapitulace stavby'!AN11="","",'Rekapitulace stavby'!AN11)</f>
        <v>0</v>
      </c>
      <c r="K17" s="29"/>
    </row>
    <row r="18" spans="1:11" ht="6.75" customHeight="1">
      <c r="A18" s="23"/>
      <c r="B18" s="24"/>
      <c r="C18" s="25"/>
      <c r="D18" s="25"/>
      <c r="E18" s="25"/>
      <c r="F18" s="25"/>
      <c r="G18" s="25"/>
      <c r="H18" s="25"/>
      <c r="I18" s="25"/>
      <c r="J18" s="25"/>
      <c r="K18" s="29"/>
    </row>
    <row r="19" spans="1:11" ht="14.25" customHeight="1">
      <c r="A19" s="23"/>
      <c r="B19" s="24"/>
      <c r="C19" s="25"/>
      <c r="D19" s="19" t="s">
        <v>38</v>
      </c>
      <c r="E19" s="25"/>
      <c r="F19" s="25"/>
      <c r="G19" s="25"/>
      <c r="H19" s="25"/>
      <c r="I19" s="19" t="s">
        <v>33</v>
      </c>
      <c r="J19" s="16">
        <f>IF('Rekapitulace stavby'!AN13="Vyplň údaj","",IF('Rekapitulace stavby'!AN13="","",'Rekapitulace stavby'!AN13))</f>
        <v>0</v>
      </c>
      <c r="K19" s="29"/>
    </row>
    <row r="20" spans="1:11" ht="18" customHeight="1">
      <c r="A20" s="23"/>
      <c r="B20" s="24"/>
      <c r="C20" s="25"/>
      <c r="D20" s="25"/>
      <c r="E20" s="16">
        <f>IF('Rekapitulace stavby'!E14="Vyplň údaj","",IF('Rekapitulace stavby'!E14="","",'Rekapitulace stavby'!E14))</f>
        <v>0</v>
      </c>
      <c r="F20" s="25"/>
      <c r="G20" s="25"/>
      <c r="H20" s="25"/>
      <c r="I20" s="19" t="s">
        <v>36</v>
      </c>
      <c r="J20" s="16">
        <f>IF('Rekapitulace stavby'!AN14="Vyplň údaj","",IF('Rekapitulace stavby'!AN14="","",'Rekapitulace stavby'!AN14))</f>
        <v>0</v>
      </c>
      <c r="K20" s="29"/>
    </row>
    <row r="21" spans="1:11" ht="6.75" customHeight="1">
      <c r="A21" s="23"/>
      <c r="B21" s="24"/>
      <c r="C21" s="25"/>
      <c r="D21" s="25"/>
      <c r="E21" s="25"/>
      <c r="F21" s="25"/>
      <c r="G21" s="25"/>
      <c r="H21" s="25"/>
      <c r="I21" s="25"/>
      <c r="J21" s="25"/>
      <c r="K21" s="29"/>
    </row>
    <row r="22" spans="1:11" ht="14.25" customHeight="1">
      <c r="A22" s="23"/>
      <c r="B22" s="24"/>
      <c r="C22" s="25"/>
      <c r="D22" s="19" t="s">
        <v>40</v>
      </c>
      <c r="E22" s="25"/>
      <c r="F22" s="25"/>
      <c r="G22" s="25"/>
      <c r="H22" s="25"/>
      <c r="I22" s="19" t="s">
        <v>33</v>
      </c>
      <c r="J22" s="16">
        <f>IF('Rekapitulace stavby'!AN16="","",'Rekapitulace stavby'!AN16)</f>
        <v>0</v>
      </c>
      <c r="K22" s="29"/>
    </row>
    <row r="23" spans="1:11" ht="18" customHeight="1">
      <c r="A23" s="23"/>
      <c r="B23" s="24"/>
      <c r="C23" s="25"/>
      <c r="D23" s="25"/>
      <c r="E23" s="16">
        <f>IF('Rekapitulace stavby'!E17="","",'Rekapitulace stavby'!E17)</f>
        <v>0</v>
      </c>
      <c r="F23" s="25"/>
      <c r="G23" s="25"/>
      <c r="H23" s="25"/>
      <c r="I23" s="19" t="s">
        <v>36</v>
      </c>
      <c r="J23" s="16">
        <f>IF('Rekapitulace stavby'!AN17="","",'Rekapitulace stavby'!AN17)</f>
        <v>0</v>
      </c>
      <c r="K23" s="29"/>
    </row>
    <row r="24" spans="1:11" ht="6.75" customHeight="1">
      <c r="A24" s="23"/>
      <c r="B24" s="24"/>
      <c r="C24" s="25"/>
      <c r="D24" s="25"/>
      <c r="E24" s="25"/>
      <c r="F24" s="25"/>
      <c r="G24" s="25"/>
      <c r="H24" s="25"/>
      <c r="I24" s="25"/>
      <c r="J24" s="25"/>
      <c r="K24" s="29"/>
    </row>
    <row r="25" spans="1:11" ht="14.25" customHeight="1">
      <c r="A25" s="23"/>
      <c r="B25" s="24"/>
      <c r="C25" s="25"/>
      <c r="D25" s="19" t="s">
        <v>44</v>
      </c>
      <c r="E25" s="25"/>
      <c r="F25" s="25"/>
      <c r="G25" s="25"/>
      <c r="H25" s="25"/>
      <c r="I25" s="25"/>
      <c r="J25" s="25"/>
      <c r="K25" s="29"/>
    </row>
    <row r="26" spans="2:11" s="127" customFormat="1" ht="22.5" customHeight="1">
      <c r="B26" s="128"/>
      <c r="C26" s="129"/>
      <c r="D26" s="129"/>
      <c r="E26" s="21"/>
      <c r="F26" s="21"/>
      <c r="G26" s="21"/>
      <c r="H26" s="21"/>
      <c r="I26" s="129"/>
      <c r="J26" s="129"/>
      <c r="K26" s="130"/>
    </row>
    <row r="27" spans="2:11" s="23" customFormat="1" ht="6.75" customHeight="1">
      <c r="B27" s="24"/>
      <c r="C27" s="25"/>
      <c r="D27" s="25"/>
      <c r="E27" s="25"/>
      <c r="F27" s="25"/>
      <c r="G27" s="25"/>
      <c r="H27" s="25"/>
      <c r="I27" s="25"/>
      <c r="J27" s="25"/>
      <c r="K27" s="29"/>
    </row>
    <row r="28" spans="1:11" ht="6.75" customHeight="1">
      <c r="A28" s="23"/>
      <c r="B28" s="24"/>
      <c r="C28" s="25"/>
      <c r="D28" s="82"/>
      <c r="E28" s="82"/>
      <c r="F28" s="82"/>
      <c r="G28" s="82"/>
      <c r="H28" s="82"/>
      <c r="I28" s="82"/>
      <c r="J28" s="82"/>
      <c r="K28" s="131"/>
    </row>
    <row r="29" spans="1:11" ht="24.75" customHeight="1">
      <c r="A29" s="23"/>
      <c r="B29" s="24"/>
      <c r="C29" s="25"/>
      <c r="D29" s="132" t="s">
        <v>45</v>
      </c>
      <c r="E29" s="25"/>
      <c r="F29" s="25"/>
      <c r="G29" s="25"/>
      <c r="H29" s="25"/>
      <c r="I29" s="25"/>
      <c r="J29" s="87">
        <f>ROUND(J83,2)</f>
        <v>0</v>
      </c>
      <c r="K29" s="29"/>
    </row>
    <row r="30" spans="1:11" ht="6.75" customHeight="1">
      <c r="A30" s="23"/>
      <c r="B30" s="24"/>
      <c r="C30" s="25"/>
      <c r="D30" s="82"/>
      <c r="E30" s="82"/>
      <c r="F30" s="82"/>
      <c r="G30" s="82"/>
      <c r="H30" s="82"/>
      <c r="I30" s="82"/>
      <c r="J30" s="82"/>
      <c r="K30" s="131"/>
    </row>
    <row r="31" spans="1:11" ht="14.25" customHeight="1">
      <c r="A31" s="23"/>
      <c r="B31" s="24"/>
      <c r="C31" s="25"/>
      <c r="D31" s="25"/>
      <c r="E31" s="25"/>
      <c r="F31" s="30" t="s">
        <v>47</v>
      </c>
      <c r="G31" s="25"/>
      <c r="H31" s="25"/>
      <c r="I31" s="30" t="s">
        <v>46</v>
      </c>
      <c r="J31" s="30" t="s">
        <v>48</v>
      </c>
      <c r="K31" s="29"/>
    </row>
    <row r="32" spans="1:11" ht="14.25" customHeight="1">
      <c r="A32" s="23"/>
      <c r="B32" s="24"/>
      <c r="C32" s="25"/>
      <c r="D32" s="34" t="s">
        <v>49</v>
      </c>
      <c r="E32" s="34" t="s">
        <v>50</v>
      </c>
      <c r="F32" s="133">
        <f>ROUND(SUM(BE83:BE123),2)</f>
        <v>0</v>
      </c>
      <c r="G32" s="25"/>
      <c r="H32" s="25"/>
      <c r="I32" s="134">
        <v>0.21</v>
      </c>
      <c r="J32" s="133">
        <f>ROUND(ROUND((SUM(BE83:BE123)),2)*I32,2)</f>
        <v>0</v>
      </c>
      <c r="K32" s="29"/>
    </row>
    <row r="33" spans="1:11" ht="14.25" customHeight="1">
      <c r="A33" s="23"/>
      <c r="B33" s="24"/>
      <c r="C33" s="25"/>
      <c r="D33" s="25"/>
      <c r="E33" s="34" t="s">
        <v>51</v>
      </c>
      <c r="F33" s="133">
        <f>ROUND(SUM(BF83:BF123),2)</f>
        <v>0</v>
      </c>
      <c r="G33" s="25"/>
      <c r="H33" s="25"/>
      <c r="I33" s="134">
        <v>0.15</v>
      </c>
      <c r="J33" s="133">
        <f>ROUND(ROUND((SUM(BF83:BF123)),2)*I33,2)</f>
        <v>0</v>
      </c>
      <c r="K33" s="29"/>
    </row>
    <row r="34" spans="1:11" ht="14.25" customHeight="1" hidden="1">
      <c r="A34" s="23"/>
      <c r="B34" s="24"/>
      <c r="C34" s="25"/>
      <c r="D34" s="25"/>
      <c r="E34" s="34" t="s">
        <v>52</v>
      </c>
      <c r="F34" s="133">
        <f>ROUND(SUM(BG83:BG123),2)</f>
        <v>0</v>
      </c>
      <c r="G34" s="25"/>
      <c r="H34" s="25"/>
      <c r="I34" s="134">
        <v>0.21</v>
      </c>
      <c r="J34" s="133">
        <v>0</v>
      </c>
      <c r="K34" s="29"/>
    </row>
    <row r="35" spans="1:11" ht="14.25" customHeight="1" hidden="1">
      <c r="A35" s="23"/>
      <c r="B35" s="24"/>
      <c r="C35" s="25"/>
      <c r="D35" s="25"/>
      <c r="E35" s="34" t="s">
        <v>53</v>
      </c>
      <c r="F35" s="133">
        <f>ROUND(SUM(BH83:BH123),2)</f>
        <v>0</v>
      </c>
      <c r="G35" s="25"/>
      <c r="H35" s="25"/>
      <c r="I35" s="134">
        <v>0.15</v>
      </c>
      <c r="J35" s="133">
        <v>0</v>
      </c>
      <c r="K35" s="29"/>
    </row>
    <row r="36" spans="1:11" ht="14.25" customHeight="1" hidden="1">
      <c r="A36" s="23"/>
      <c r="B36" s="24"/>
      <c r="C36" s="25"/>
      <c r="D36" s="25"/>
      <c r="E36" s="34" t="s">
        <v>54</v>
      </c>
      <c r="F36" s="133">
        <f>ROUND(SUM(BI83:BI123),2)</f>
        <v>0</v>
      </c>
      <c r="G36" s="25"/>
      <c r="H36" s="25"/>
      <c r="I36" s="134">
        <v>0</v>
      </c>
      <c r="J36" s="133">
        <v>0</v>
      </c>
      <c r="K36" s="29"/>
    </row>
    <row r="37" spans="1:11" ht="6.75" customHeight="1">
      <c r="A37" s="23"/>
      <c r="B37" s="24"/>
      <c r="C37" s="25"/>
      <c r="D37" s="25"/>
      <c r="E37" s="25"/>
      <c r="F37" s="25"/>
      <c r="G37" s="25"/>
      <c r="H37" s="25"/>
      <c r="I37" s="25"/>
      <c r="J37" s="25"/>
      <c r="K37" s="29"/>
    </row>
    <row r="38" spans="1:11" ht="24.75" customHeight="1">
      <c r="A38" s="23"/>
      <c r="B38" s="24"/>
      <c r="C38" s="135"/>
      <c r="D38" s="136" t="s">
        <v>55</v>
      </c>
      <c r="E38" s="74"/>
      <c r="F38" s="74"/>
      <c r="G38" s="137" t="s">
        <v>56</v>
      </c>
      <c r="H38" s="138" t="s">
        <v>57</v>
      </c>
      <c r="I38" s="74"/>
      <c r="J38" s="139">
        <f>SUM(J29:J36)</f>
        <v>0</v>
      </c>
      <c r="K38" s="140"/>
    </row>
    <row r="39" spans="1:11" ht="14.25" customHeight="1">
      <c r="A39" s="23"/>
      <c r="B39" s="45"/>
      <c r="C39" s="46"/>
      <c r="D39" s="46"/>
      <c r="E39" s="46"/>
      <c r="F39" s="46"/>
      <c r="G39" s="46"/>
      <c r="H39" s="46"/>
      <c r="I39" s="46"/>
      <c r="J39" s="46"/>
      <c r="K39" s="47"/>
    </row>
    <row r="43" spans="2:11" s="23" customFormat="1" ht="6.75" customHeight="1">
      <c r="B43" s="141"/>
      <c r="C43" s="142"/>
      <c r="D43" s="142"/>
      <c r="E43" s="142"/>
      <c r="F43" s="142"/>
      <c r="G43" s="142"/>
      <c r="H43" s="142"/>
      <c r="I43" s="142"/>
      <c r="J43" s="142"/>
      <c r="K43" s="143"/>
    </row>
    <row r="44" spans="1:11" ht="36.75" customHeight="1">
      <c r="A44" s="23"/>
      <c r="B44" s="24"/>
      <c r="C44" s="12" t="s">
        <v>169</v>
      </c>
      <c r="D44" s="25"/>
      <c r="E44" s="25"/>
      <c r="F44" s="25"/>
      <c r="G44" s="25"/>
      <c r="H44" s="25"/>
      <c r="I44" s="25"/>
      <c r="J44" s="25"/>
      <c r="K44" s="29"/>
    </row>
    <row r="45" spans="1:11" ht="6.75" customHeight="1">
      <c r="A45" s="23"/>
      <c r="B45" s="24"/>
      <c r="C45" s="25"/>
      <c r="D45" s="25"/>
      <c r="E45" s="25"/>
      <c r="F45" s="25"/>
      <c r="G45" s="25"/>
      <c r="H45" s="25"/>
      <c r="I45" s="25"/>
      <c r="J45" s="25"/>
      <c r="K45" s="29"/>
    </row>
    <row r="46" spans="1:11" ht="14.25" customHeight="1">
      <c r="A46" s="23"/>
      <c r="B46" s="24"/>
      <c r="C46" s="19" t="s">
        <v>14</v>
      </c>
      <c r="D46" s="25"/>
      <c r="E46" s="25"/>
      <c r="F46" s="25"/>
      <c r="G46" s="25"/>
      <c r="H46" s="25"/>
      <c r="I46" s="25"/>
      <c r="J46" s="25"/>
      <c r="K46" s="29"/>
    </row>
    <row r="47" spans="1:11" ht="22.5" customHeight="1">
      <c r="A47" s="23"/>
      <c r="B47" s="24"/>
      <c r="C47" s="25"/>
      <c r="D47" s="25"/>
      <c r="E47" s="126">
        <f>E7</f>
        <v>0</v>
      </c>
      <c r="F47" s="126"/>
      <c r="G47" s="126"/>
      <c r="H47" s="126"/>
      <c r="I47" s="25"/>
      <c r="J47" s="25"/>
      <c r="K47" s="29"/>
    </row>
    <row r="48" spans="2:11" ht="15">
      <c r="B48" s="10"/>
      <c r="C48" s="19" t="s">
        <v>164</v>
      </c>
      <c r="D48" s="11"/>
      <c r="E48" s="11"/>
      <c r="F48" s="11"/>
      <c r="G48" s="11"/>
      <c r="H48" s="11"/>
      <c r="I48" s="11"/>
      <c r="J48" s="11"/>
      <c r="K48" s="13"/>
    </row>
    <row r="49" spans="2:11" s="23" customFormat="1" ht="22.5" customHeight="1">
      <c r="B49" s="24"/>
      <c r="C49" s="25"/>
      <c r="D49" s="25"/>
      <c r="E49" s="126" t="s">
        <v>1273</v>
      </c>
      <c r="F49" s="126"/>
      <c r="G49" s="126"/>
      <c r="H49" s="126"/>
      <c r="I49" s="25"/>
      <c r="J49" s="25"/>
      <c r="K49" s="29"/>
    </row>
    <row r="50" spans="1:11" ht="14.25" customHeight="1">
      <c r="A50" s="23"/>
      <c r="B50" s="24"/>
      <c r="C50" s="19" t="s">
        <v>489</v>
      </c>
      <c r="D50" s="25"/>
      <c r="E50" s="25"/>
      <c r="F50" s="25"/>
      <c r="G50" s="25"/>
      <c r="H50" s="25"/>
      <c r="I50" s="25"/>
      <c r="J50" s="25"/>
      <c r="K50" s="29"/>
    </row>
    <row r="51" spans="1:11" ht="23.25" customHeight="1">
      <c r="A51" s="23"/>
      <c r="B51" s="24"/>
      <c r="C51" s="25"/>
      <c r="D51" s="25"/>
      <c r="E51" s="62">
        <f>E11</f>
        <v>0</v>
      </c>
      <c r="F51" s="62"/>
      <c r="G51" s="62"/>
      <c r="H51" s="62"/>
      <c r="I51" s="25"/>
      <c r="J51" s="25"/>
      <c r="K51" s="29"/>
    </row>
    <row r="52" spans="1:11" ht="6.75" customHeight="1">
      <c r="A52" s="23"/>
      <c r="B52" s="24"/>
      <c r="C52" s="25"/>
      <c r="D52" s="25"/>
      <c r="E52" s="25"/>
      <c r="F52" s="25"/>
      <c r="G52" s="25"/>
      <c r="H52" s="25"/>
      <c r="I52" s="25"/>
      <c r="J52" s="25"/>
      <c r="K52" s="29"/>
    </row>
    <row r="53" spans="1:11" ht="18" customHeight="1">
      <c r="A53" s="23"/>
      <c r="B53" s="24"/>
      <c r="C53" s="19" t="s">
        <v>22</v>
      </c>
      <c r="D53" s="25"/>
      <c r="E53" s="25"/>
      <c r="F53" s="16">
        <f>F14</f>
        <v>0</v>
      </c>
      <c r="G53" s="25"/>
      <c r="H53" s="25"/>
      <c r="I53" s="19" t="s">
        <v>24</v>
      </c>
      <c r="J53" s="65">
        <f>IF(J14="","",J14)</f>
        <v>0</v>
      </c>
      <c r="K53" s="29"/>
    </row>
    <row r="54" spans="1:11" ht="6.75" customHeight="1">
      <c r="A54" s="23"/>
      <c r="B54" s="24"/>
      <c r="C54" s="25"/>
      <c r="D54" s="25"/>
      <c r="E54" s="25"/>
      <c r="F54" s="25"/>
      <c r="G54" s="25"/>
      <c r="H54" s="25"/>
      <c r="I54" s="25"/>
      <c r="J54" s="25"/>
      <c r="K54" s="29"/>
    </row>
    <row r="55" spans="1:11" ht="15">
      <c r="A55" s="23"/>
      <c r="B55" s="24"/>
      <c r="C55" s="19" t="s">
        <v>32</v>
      </c>
      <c r="D55" s="25"/>
      <c r="E55" s="25"/>
      <c r="F55" s="16">
        <f>E17</f>
        <v>0</v>
      </c>
      <c r="G55" s="25"/>
      <c r="H55" s="25"/>
      <c r="I55" s="19" t="s">
        <v>40</v>
      </c>
      <c r="J55" s="16">
        <f>E23</f>
        <v>0</v>
      </c>
      <c r="K55" s="29"/>
    </row>
    <row r="56" spans="1:11" ht="14.25" customHeight="1">
      <c r="A56" s="23"/>
      <c r="B56" s="24"/>
      <c r="C56" s="19" t="s">
        <v>38</v>
      </c>
      <c r="D56" s="25"/>
      <c r="E56" s="25"/>
      <c r="F56" s="16">
        <f>IF(E20="","",E20)</f>
        <v>0</v>
      </c>
      <c r="G56" s="25"/>
      <c r="H56" s="25"/>
      <c r="I56" s="25"/>
      <c r="J56" s="25"/>
      <c r="K56" s="29"/>
    </row>
    <row r="57" spans="1:11" ht="9.75" customHeight="1">
      <c r="A57" s="23"/>
      <c r="B57" s="24"/>
      <c r="C57" s="25"/>
      <c r="D57" s="25"/>
      <c r="E57" s="25"/>
      <c r="F57" s="25"/>
      <c r="G57" s="25"/>
      <c r="H57" s="25"/>
      <c r="I57" s="25"/>
      <c r="J57" s="25"/>
      <c r="K57" s="29"/>
    </row>
    <row r="58" spans="1:11" ht="29.25" customHeight="1">
      <c r="A58" s="23"/>
      <c r="B58" s="24"/>
      <c r="C58" s="144" t="s">
        <v>170</v>
      </c>
      <c r="D58" s="135"/>
      <c r="E58" s="135"/>
      <c r="F58" s="135"/>
      <c r="G58" s="135"/>
      <c r="H58" s="135"/>
      <c r="I58" s="135"/>
      <c r="J58" s="145" t="s">
        <v>171</v>
      </c>
      <c r="K58" s="146"/>
    </row>
    <row r="59" spans="1:11" ht="9.75" customHeight="1">
      <c r="A59" s="23"/>
      <c r="B59" s="24"/>
      <c r="C59" s="25"/>
      <c r="D59" s="25"/>
      <c r="E59" s="25"/>
      <c r="F59" s="25"/>
      <c r="G59" s="25"/>
      <c r="H59" s="25"/>
      <c r="I59" s="25"/>
      <c r="J59" s="25"/>
      <c r="K59" s="29"/>
    </row>
    <row r="60" spans="1:47" ht="29.25" customHeight="1">
      <c r="A60" s="23"/>
      <c r="B60" s="24"/>
      <c r="C60" s="147" t="s">
        <v>172</v>
      </c>
      <c r="D60" s="25"/>
      <c r="E60" s="25"/>
      <c r="F60" s="25"/>
      <c r="G60" s="25"/>
      <c r="H60" s="25"/>
      <c r="I60" s="25"/>
      <c r="J60" s="87">
        <f aca="true" t="shared" si="0" ref="J60:J61">J83</f>
        <v>0</v>
      </c>
      <c r="K60" s="29"/>
      <c r="AU60" s="6" t="s">
        <v>173</v>
      </c>
    </row>
    <row r="61" spans="2:11" s="148" customFormat="1" ht="24.75" customHeight="1">
      <c r="B61" s="149"/>
      <c r="C61" s="150"/>
      <c r="D61" s="151" t="s">
        <v>494</v>
      </c>
      <c r="E61" s="152"/>
      <c r="F61" s="152"/>
      <c r="G61" s="152"/>
      <c r="H61" s="152"/>
      <c r="I61" s="152"/>
      <c r="J61" s="153">
        <f t="shared" si="0"/>
        <v>0</v>
      </c>
      <c r="K61" s="154"/>
    </row>
    <row r="62" spans="2:11" s="23" customFormat="1" ht="21.75" customHeight="1">
      <c r="B62" s="24"/>
      <c r="C62" s="25"/>
      <c r="D62" s="25"/>
      <c r="E62" s="25"/>
      <c r="F62" s="25"/>
      <c r="G62" s="25"/>
      <c r="H62" s="25"/>
      <c r="I62" s="25"/>
      <c r="J62" s="25"/>
      <c r="K62" s="29"/>
    </row>
    <row r="63" spans="1:11" ht="6.75" customHeight="1">
      <c r="A63" s="23"/>
      <c r="B63" s="45"/>
      <c r="C63" s="46"/>
      <c r="D63" s="46"/>
      <c r="E63" s="46"/>
      <c r="F63" s="46"/>
      <c r="G63" s="46"/>
      <c r="H63" s="46"/>
      <c r="I63" s="46"/>
      <c r="J63" s="46"/>
      <c r="K63" s="47"/>
    </row>
    <row r="67" spans="2:12" s="23" customFormat="1" ht="6.75" customHeight="1"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50"/>
    </row>
    <row r="68" spans="1:12" ht="36.75" customHeight="1">
      <c r="A68" s="23"/>
      <c r="B68" s="24"/>
      <c r="C68" s="51" t="s">
        <v>175</v>
      </c>
      <c r="D68" s="52"/>
      <c r="E68" s="52"/>
      <c r="F68" s="52"/>
      <c r="G68" s="52"/>
      <c r="H68" s="52"/>
      <c r="I68" s="52"/>
      <c r="J68" s="52"/>
      <c r="K68" s="52"/>
      <c r="L68" s="50"/>
    </row>
    <row r="69" spans="1:12" ht="6.75" customHeight="1">
      <c r="A69" s="23"/>
      <c r="B69" s="24"/>
      <c r="C69" s="52"/>
      <c r="D69" s="52"/>
      <c r="E69" s="52"/>
      <c r="F69" s="52"/>
      <c r="G69" s="52"/>
      <c r="H69" s="52"/>
      <c r="I69" s="52"/>
      <c r="J69" s="52"/>
      <c r="K69" s="52"/>
      <c r="L69" s="50"/>
    </row>
    <row r="70" spans="1:12" ht="14.25" customHeight="1">
      <c r="A70" s="23"/>
      <c r="B70" s="24"/>
      <c r="C70" s="55" t="s">
        <v>14</v>
      </c>
      <c r="D70" s="52"/>
      <c r="E70" s="52"/>
      <c r="F70" s="52"/>
      <c r="G70" s="52"/>
      <c r="H70" s="52"/>
      <c r="I70" s="52"/>
      <c r="J70" s="52"/>
      <c r="K70" s="52"/>
      <c r="L70" s="50"/>
    </row>
    <row r="71" spans="1:12" ht="22.5" customHeight="1">
      <c r="A71" s="23"/>
      <c r="B71" s="24"/>
      <c r="C71" s="52"/>
      <c r="D71" s="52"/>
      <c r="E71" s="126">
        <f>E7</f>
        <v>0</v>
      </c>
      <c r="F71" s="126"/>
      <c r="G71" s="126"/>
      <c r="H71" s="126"/>
      <c r="I71" s="52"/>
      <c r="J71" s="52"/>
      <c r="K71" s="52"/>
      <c r="L71" s="50"/>
    </row>
    <row r="72" spans="2:12" ht="15">
      <c r="B72" s="10"/>
      <c r="C72" s="55" t="s">
        <v>164</v>
      </c>
      <c r="D72" s="266"/>
      <c r="E72" s="266"/>
      <c r="F72" s="266"/>
      <c r="G72" s="266"/>
      <c r="H72" s="266"/>
      <c r="I72" s="266"/>
      <c r="J72" s="266"/>
      <c r="K72" s="266"/>
      <c r="L72" s="267"/>
    </row>
    <row r="73" spans="2:12" s="23" customFormat="1" ht="22.5" customHeight="1">
      <c r="B73" s="24"/>
      <c r="C73" s="52"/>
      <c r="D73" s="52"/>
      <c r="E73" s="126" t="s">
        <v>1273</v>
      </c>
      <c r="F73" s="126"/>
      <c r="G73" s="126"/>
      <c r="H73" s="126"/>
      <c r="I73" s="52"/>
      <c r="J73" s="52"/>
      <c r="K73" s="52"/>
      <c r="L73" s="50"/>
    </row>
    <row r="74" spans="1:12" ht="14.25" customHeight="1">
      <c r="A74" s="23"/>
      <c r="B74" s="24"/>
      <c r="C74" s="55" t="s">
        <v>489</v>
      </c>
      <c r="D74" s="52"/>
      <c r="E74" s="52"/>
      <c r="F74" s="52"/>
      <c r="G74" s="52"/>
      <c r="H74" s="52"/>
      <c r="I74" s="52"/>
      <c r="J74" s="52"/>
      <c r="K74" s="52"/>
      <c r="L74" s="50"/>
    </row>
    <row r="75" spans="1:12" ht="23.25" customHeight="1">
      <c r="A75" s="23"/>
      <c r="B75" s="24"/>
      <c r="C75" s="52"/>
      <c r="D75" s="52"/>
      <c r="E75" s="62">
        <f>E11</f>
        <v>0</v>
      </c>
      <c r="F75" s="62"/>
      <c r="G75" s="62"/>
      <c r="H75" s="62"/>
      <c r="I75" s="52"/>
      <c r="J75" s="52"/>
      <c r="K75" s="52"/>
      <c r="L75" s="50"/>
    </row>
    <row r="76" spans="1:12" ht="6.75" customHeight="1">
      <c r="A76" s="23"/>
      <c r="B76" s="24"/>
      <c r="C76" s="52"/>
      <c r="D76" s="52"/>
      <c r="E76" s="52"/>
      <c r="F76" s="52"/>
      <c r="G76" s="52"/>
      <c r="H76" s="52"/>
      <c r="I76" s="52"/>
      <c r="J76" s="52"/>
      <c r="K76" s="52"/>
      <c r="L76" s="50"/>
    </row>
    <row r="77" spans="1:12" ht="18" customHeight="1">
      <c r="A77" s="23"/>
      <c r="B77" s="24"/>
      <c r="C77" s="55" t="s">
        <v>22</v>
      </c>
      <c r="D77" s="52"/>
      <c r="E77" s="52"/>
      <c r="F77" s="155">
        <f>F14</f>
        <v>0</v>
      </c>
      <c r="G77" s="52"/>
      <c r="H77" s="52"/>
      <c r="I77" s="55" t="s">
        <v>24</v>
      </c>
      <c r="J77" s="156">
        <f>IF(J14="","",J14)</f>
        <v>0</v>
      </c>
      <c r="K77" s="52"/>
      <c r="L77" s="50"/>
    </row>
    <row r="78" spans="1:12" ht="6.75" customHeight="1">
      <c r="A78" s="23"/>
      <c r="B78" s="24"/>
      <c r="C78" s="52"/>
      <c r="D78" s="52"/>
      <c r="E78" s="52"/>
      <c r="F78" s="52"/>
      <c r="G78" s="52"/>
      <c r="H78" s="52"/>
      <c r="I78" s="52"/>
      <c r="J78" s="52"/>
      <c r="K78" s="52"/>
      <c r="L78" s="50"/>
    </row>
    <row r="79" spans="1:12" ht="15">
      <c r="A79" s="23"/>
      <c r="B79" s="24"/>
      <c r="C79" s="55" t="s">
        <v>32</v>
      </c>
      <c r="D79" s="52"/>
      <c r="E79" s="52"/>
      <c r="F79" s="155">
        <f>E17</f>
        <v>0</v>
      </c>
      <c r="G79" s="52"/>
      <c r="H79" s="52"/>
      <c r="I79" s="55" t="s">
        <v>40</v>
      </c>
      <c r="J79" s="155">
        <f>E23</f>
        <v>0</v>
      </c>
      <c r="K79" s="52"/>
      <c r="L79" s="50"/>
    </row>
    <row r="80" spans="1:12" ht="14.25" customHeight="1">
      <c r="A80" s="23"/>
      <c r="B80" s="24"/>
      <c r="C80" s="55" t="s">
        <v>38</v>
      </c>
      <c r="D80" s="52"/>
      <c r="E80" s="52"/>
      <c r="F80" s="155">
        <f>IF(E20="","",E20)</f>
        <v>0</v>
      </c>
      <c r="G80" s="52"/>
      <c r="H80" s="52"/>
      <c r="I80" s="52"/>
      <c r="J80" s="52"/>
      <c r="K80" s="52"/>
      <c r="L80" s="50"/>
    </row>
    <row r="81" spans="1:12" ht="9.75" customHeight="1">
      <c r="A81" s="23"/>
      <c r="B81" s="24"/>
      <c r="C81" s="52"/>
      <c r="D81" s="52"/>
      <c r="E81" s="52"/>
      <c r="F81" s="52"/>
      <c r="G81" s="52"/>
      <c r="H81" s="52"/>
      <c r="I81" s="52"/>
      <c r="J81" s="52"/>
      <c r="K81" s="52"/>
      <c r="L81" s="50"/>
    </row>
    <row r="82" spans="2:20" s="157" customFormat="1" ht="29.25" customHeight="1">
      <c r="B82" s="158"/>
      <c r="C82" s="159" t="s">
        <v>176</v>
      </c>
      <c r="D82" s="160" t="s">
        <v>64</v>
      </c>
      <c r="E82" s="160" t="s">
        <v>60</v>
      </c>
      <c r="F82" s="160" t="s">
        <v>177</v>
      </c>
      <c r="G82" s="160" t="s">
        <v>178</v>
      </c>
      <c r="H82" s="160" t="s">
        <v>179</v>
      </c>
      <c r="I82" s="161" t="s">
        <v>180</v>
      </c>
      <c r="J82" s="160" t="s">
        <v>171</v>
      </c>
      <c r="K82" s="162" t="s">
        <v>181</v>
      </c>
      <c r="L82" s="163"/>
      <c r="M82" s="78" t="s">
        <v>182</v>
      </c>
      <c r="N82" s="79" t="s">
        <v>49</v>
      </c>
      <c r="O82" s="79" t="s">
        <v>183</v>
      </c>
      <c r="P82" s="79" t="s">
        <v>184</v>
      </c>
      <c r="Q82" s="79" t="s">
        <v>185</v>
      </c>
      <c r="R82" s="79" t="s">
        <v>186</v>
      </c>
      <c r="S82" s="79" t="s">
        <v>187</v>
      </c>
      <c r="T82" s="80" t="s">
        <v>188</v>
      </c>
    </row>
    <row r="83" spans="2:63" s="23" customFormat="1" ht="29.25" customHeight="1">
      <c r="B83" s="24"/>
      <c r="C83" s="84" t="s">
        <v>172</v>
      </c>
      <c r="D83" s="52"/>
      <c r="E83" s="52"/>
      <c r="F83" s="52"/>
      <c r="G83" s="52"/>
      <c r="H83" s="52"/>
      <c r="I83" s="52"/>
      <c r="J83" s="164">
        <f aca="true" t="shared" si="1" ref="J83:J84">BK83</f>
        <v>0</v>
      </c>
      <c r="K83" s="52"/>
      <c r="L83" s="50"/>
      <c r="M83" s="81"/>
      <c r="N83" s="82"/>
      <c r="O83" s="82"/>
      <c r="P83" s="165">
        <f>P84</f>
        <v>0.7875</v>
      </c>
      <c r="Q83" s="82"/>
      <c r="R83" s="165">
        <f>R84</f>
        <v>1.5203360000000004</v>
      </c>
      <c r="S83" s="82"/>
      <c r="T83" s="166">
        <f>T84</f>
        <v>0</v>
      </c>
      <c r="AT83" s="6" t="s">
        <v>78</v>
      </c>
      <c r="AU83" s="6" t="s">
        <v>173</v>
      </c>
      <c r="BK83" s="167">
        <f>BK84</f>
        <v>0</v>
      </c>
    </row>
    <row r="84" spans="2:63" s="168" customFormat="1" ht="36.75" customHeight="1">
      <c r="B84" s="169"/>
      <c r="C84" s="170"/>
      <c r="D84" s="171" t="s">
        <v>78</v>
      </c>
      <c r="E84" s="172" t="s">
        <v>329</v>
      </c>
      <c r="F84" s="172" t="s">
        <v>740</v>
      </c>
      <c r="G84" s="170"/>
      <c r="H84" s="170"/>
      <c r="I84" s="170"/>
      <c r="J84" s="173">
        <f t="shared" si="1"/>
        <v>0</v>
      </c>
      <c r="K84" s="170"/>
      <c r="L84" s="174"/>
      <c r="M84" s="175"/>
      <c r="N84" s="176"/>
      <c r="O84" s="176"/>
      <c r="P84" s="177">
        <f>SUM(P85:P123)</f>
        <v>0.7875</v>
      </c>
      <c r="Q84" s="176"/>
      <c r="R84" s="177">
        <f>SUM(R85:R123)</f>
        <v>1.5203360000000004</v>
      </c>
      <c r="S84" s="176"/>
      <c r="T84" s="178">
        <f>SUM(T85:T123)</f>
        <v>0</v>
      </c>
      <c r="AR84" s="179" t="s">
        <v>191</v>
      </c>
      <c r="AT84" s="180" t="s">
        <v>78</v>
      </c>
      <c r="AU84" s="180" t="s">
        <v>79</v>
      </c>
      <c r="AY84" s="179" t="s">
        <v>192</v>
      </c>
      <c r="BK84" s="181">
        <f>SUM(BK85:BK123)</f>
        <v>0</v>
      </c>
    </row>
    <row r="85" spans="2:65" s="23" customFormat="1" ht="22.5" customHeight="1">
      <c r="B85" s="24"/>
      <c r="C85" s="182" t="s">
        <v>21</v>
      </c>
      <c r="D85" s="182" t="s">
        <v>193</v>
      </c>
      <c r="E85" s="183" t="s">
        <v>990</v>
      </c>
      <c r="F85" s="184" t="s">
        <v>991</v>
      </c>
      <c r="G85" s="185" t="s">
        <v>467</v>
      </c>
      <c r="H85" s="186">
        <v>7.2</v>
      </c>
      <c r="I85" s="187"/>
      <c r="J85" s="187">
        <f>ROUND(I85*H85,2)</f>
        <v>0</v>
      </c>
      <c r="K85" s="184"/>
      <c r="L85" s="50"/>
      <c r="M85" s="188"/>
      <c r="N85" s="189" t="s">
        <v>50</v>
      </c>
      <c r="O85" s="190">
        <v>0</v>
      </c>
      <c r="P85" s="190">
        <f>O85*H85</f>
        <v>0</v>
      </c>
      <c r="Q85" s="190">
        <v>0.00117</v>
      </c>
      <c r="R85" s="190">
        <f>Q85*H85</f>
        <v>0.008424000000000001</v>
      </c>
      <c r="S85" s="190">
        <v>0</v>
      </c>
      <c r="T85" s="191">
        <f>S85*H85</f>
        <v>0</v>
      </c>
      <c r="AR85" s="6" t="s">
        <v>191</v>
      </c>
      <c r="AT85" s="6" t="s">
        <v>193</v>
      </c>
      <c r="AU85" s="6" t="s">
        <v>21</v>
      </c>
      <c r="AY85" s="6" t="s">
        <v>192</v>
      </c>
      <c r="BE85" s="192">
        <f>IF(N85="základní",J85,0)</f>
        <v>0</v>
      </c>
      <c r="BF85" s="192">
        <f>IF(N85="snížená",J85,0)</f>
        <v>0</v>
      </c>
      <c r="BG85" s="192">
        <f>IF(N85="zákl. přenesená",J85,0)</f>
        <v>0</v>
      </c>
      <c r="BH85" s="192">
        <f>IF(N85="sníž. přenesená",J85,0)</f>
        <v>0</v>
      </c>
      <c r="BI85" s="192">
        <f>IF(N85="nulová",J85,0)</f>
        <v>0</v>
      </c>
      <c r="BJ85" s="6" t="s">
        <v>21</v>
      </c>
      <c r="BK85" s="192">
        <f>ROUND(I85*H85,2)</f>
        <v>0</v>
      </c>
      <c r="BL85" s="6" t="s">
        <v>191</v>
      </c>
      <c r="BM85" s="6" t="s">
        <v>1530</v>
      </c>
    </row>
    <row r="86" spans="1:47" ht="12.75">
      <c r="A86" s="23"/>
      <c r="B86" s="24"/>
      <c r="C86" s="52"/>
      <c r="D86" s="196" t="s">
        <v>199</v>
      </c>
      <c r="E86" s="52"/>
      <c r="F86" s="197" t="s">
        <v>993</v>
      </c>
      <c r="G86" s="52"/>
      <c r="H86" s="52"/>
      <c r="I86" s="52"/>
      <c r="J86" s="52"/>
      <c r="K86" s="52"/>
      <c r="L86" s="50"/>
      <c r="M86" s="195"/>
      <c r="N86" s="25"/>
      <c r="O86" s="25"/>
      <c r="P86" s="25"/>
      <c r="Q86" s="25"/>
      <c r="R86" s="25"/>
      <c r="S86" s="25"/>
      <c r="T86" s="72"/>
      <c r="AT86" s="6" t="s">
        <v>199</v>
      </c>
      <c r="AU86" s="6" t="s">
        <v>21</v>
      </c>
    </row>
    <row r="87" spans="2:51" s="208" customFormat="1" ht="12.75">
      <c r="B87" s="209"/>
      <c r="C87" s="210"/>
      <c r="D87" s="193" t="s">
        <v>210</v>
      </c>
      <c r="E87" s="211"/>
      <c r="F87" s="212" t="s">
        <v>1531</v>
      </c>
      <c r="G87" s="210"/>
      <c r="H87" s="213">
        <v>7.2</v>
      </c>
      <c r="I87" s="210"/>
      <c r="J87" s="210"/>
      <c r="K87" s="210"/>
      <c r="L87" s="214"/>
      <c r="M87" s="215"/>
      <c r="N87" s="216"/>
      <c r="O87" s="216"/>
      <c r="P87" s="216"/>
      <c r="Q87" s="216"/>
      <c r="R87" s="216"/>
      <c r="S87" s="216"/>
      <c r="T87" s="217"/>
      <c r="AT87" s="218" t="s">
        <v>210</v>
      </c>
      <c r="AU87" s="218" t="s">
        <v>21</v>
      </c>
      <c r="AV87" s="208" t="s">
        <v>88</v>
      </c>
      <c r="AW87" s="208" t="s">
        <v>43</v>
      </c>
      <c r="AX87" s="208" t="s">
        <v>21</v>
      </c>
      <c r="AY87" s="218" t="s">
        <v>192</v>
      </c>
    </row>
    <row r="88" spans="2:65" s="23" customFormat="1" ht="22.5" customHeight="1">
      <c r="B88" s="24"/>
      <c r="C88" s="182" t="s">
        <v>88</v>
      </c>
      <c r="D88" s="182" t="s">
        <v>193</v>
      </c>
      <c r="E88" s="183" t="s">
        <v>994</v>
      </c>
      <c r="F88" s="184" t="s">
        <v>995</v>
      </c>
      <c r="G88" s="185" t="s">
        <v>467</v>
      </c>
      <c r="H88" s="186">
        <v>7.2</v>
      </c>
      <c r="I88" s="187"/>
      <c r="J88" s="187">
        <f>ROUND(I88*H88,2)</f>
        <v>0</v>
      </c>
      <c r="K88" s="184"/>
      <c r="L88" s="50"/>
      <c r="M88" s="188"/>
      <c r="N88" s="189" t="s">
        <v>50</v>
      </c>
      <c r="O88" s="190">
        <v>0</v>
      </c>
      <c r="P88" s="190">
        <f>O88*H88</f>
        <v>0</v>
      </c>
      <c r="Q88" s="190">
        <v>0.0006600000000000001</v>
      </c>
      <c r="R88" s="190">
        <f>Q88*H88</f>
        <v>0.004752000000000001</v>
      </c>
      <c r="S88" s="190">
        <v>0</v>
      </c>
      <c r="T88" s="191">
        <f>S88*H88</f>
        <v>0</v>
      </c>
      <c r="AR88" s="6" t="s">
        <v>191</v>
      </c>
      <c r="AT88" s="6" t="s">
        <v>193</v>
      </c>
      <c r="AU88" s="6" t="s">
        <v>21</v>
      </c>
      <c r="AY88" s="6" t="s">
        <v>192</v>
      </c>
      <c r="BE88" s="192">
        <f>IF(N88="základní",J88,0)</f>
        <v>0</v>
      </c>
      <c r="BF88" s="192">
        <f>IF(N88="snížená",J88,0)</f>
        <v>0</v>
      </c>
      <c r="BG88" s="192">
        <f>IF(N88="zákl. přenesená",J88,0)</f>
        <v>0</v>
      </c>
      <c r="BH88" s="192">
        <f>IF(N88="sníž. přenesená",J88,0)</f>
        <v>0</v>
      </c>
      <c r="BI88" s="192">
        <f>IF(N88="nulová",J88,0)</f>
        <v>0</v>
      </c>
      <c r="BJ88" s="6" t="s">
        <v>21</v>
      </c>
      <c r="BK88" s="192">
        <f>ROUND(I88*H88,2)</f>
        <v>0</v>
      </c>
      <c r="BL88" s="6" t="s">
        <v>191</v>
      </c>
      <c r="BM88" s="6" t="s">
        <v>1532</v>
      </c>
    </row>
    <row r="89" spans="1:47" ht="12.75">
      <c r="A89" s="23"/>
      <c r="B89" s="24"/>
      <c r="C89" s="52"/>
      <c r="D89" s="196" t="s">
        <v>199</v>
      </c>
      <c r="E89" s="52"/>
      <c r="F89" s="197" t="s">
        <v>997</v>
      </c>
      <c r="G89" s="52"/>
      <c r="H89" s="52"/>
      <c r="I89" s="52"/>
      <c r="J89" s="52"/>
      <c r="K89" s="52"/>
      <c r="L89" s="50"/>
      <c r="M89" s="195"/>
      <c r="N89" s="25"/>
      <c r="O89" s="25"/>
      <c r="P89" s="25"/>
      <c r="Q89" s="25"/>
      <c r="R89" s="25"/>
      <c r="S89" s="25"/>
      <c r="T89" s="72"/>
      <c r="AT89" s="6" t="s">
        <v>199</v>
      </c>
      <c r="AU89" s="6" t="s">
        <v>21</v>
      </c>
    </row>
    <row r="90" spans="2:51" s="208" customFormat="1" ht="12.75">
      <c r="B90" s="209"/>
      <c r="C90" s="210"/>
      <c r="D90" s="193" t="s">
        <v>210</v>
      </c>
      <c r="E90" s="211"/>
      <c r="F90" s="212" t="s">
        <v>1531</v>
      </c>
      <c r="G90" s="210"/>
      <c r="H90" s="213">
        <v>7.2</v>
      </c>
      <c r="I90" s="210"/>
      <c r="J90" s="210"/>
      <c r="K90" s="210"/>
      <c r="L90" s="214"/>
      <c r="M90" s="215"/>
      <c r="N90" s="216"/>
      <c r="O90" s="216"/>
      <c r="P90" s="216"/>
      <c r="Q90" s="216"/>
      <c r="R90" s="216"/>
      <c r="S90" s="216"/>
      <c r="T90" s="217"/>
      <c r="AT90" s="218" t="s">
        <v>210</v>
      </c>
      <c r="AU90" s="218" t="s">
        <v>21</v>
      </c>
      <c r="AV90" s="208" t="s">
        <v>88</v>
      </c>
      <c r="AW90" s="208" t="s">
        <v>43</v>
      </c>
      <c r="AX90" s="208" t="s">
        <v>21</v>
      </c>
      <c r="AY90" s="218" t="s">
        <v>192</v>
      </c>
    </row>
    <row r="91" spans="2:65" s="23" customFormat="1" ht="22.5" customHeight="1">
      <c r="B91" s="24"/>
      <c r="C91" s="182" t="s">
        <v>205</v>
      </c>
      <c r="D91" s="182" t="s">
        <v>193</v>
      </c>
      <c r="E91" s="183" t="s">
        <v>998</v>
      </c>
      <c r="F91" s="184" t="s">
        <v>999</v>
      </c>
      <c r="G91" s="185" t="s">
        <v>749</v>
      </c>
      <c r="H91" s="186">
        <v>2</v>
      </c>
      <c r="I91" s="187"/>
      <c r="J91" s="187">
        <f>ROUND(I91*H91,2)</f>
        <v>0</v>
      </c>
      <c r="K91" s="184"/>
      <c r="L91" s="50"/>
      <c r="M91" s="188"/>
      <c r="N91" s="189" t="s">
        <v>50</v>
      </c>
      <c r="O91" s="190">
        <v>0</v>
      </c>
      <c r="P91" s="190">
        <f>O91*H91</f>
        <v>0</v>
      </c>
      <c r="Q91" s="190">
        <v>0.08542000000000001</v>
      </c>
      <c r="R91" s="190">
        <f>Q91*H91</f>
        <v>0.17084000000000002</v>
      </c>
      <c r="S91" s="190">
        <v>0</v>
      </c>
      <c r="T91" s="191">
        <f>S91*H91</f>
        <v>0</v>
      </c>
      <c r="AR91" s="6" t="s">
        <v>191</v>
      </c>
      <c r="AT91" s="6" t="s">
        <v>193</v>
      </c>
      <c r="AU91" s="6" t="s">
        <v>21</v>
      </c>
      <c r="AY91" s="6" t="s">
        <v>192</v>
      </c>
      <c r="BE91" s="192">
        <f>IF(N91="základní",J91,0)</f>
        <v>0</v>
      </c>
      <c r="BF91" s="192">
        <f>IF(N91="snížená",J91,0)</f>
        <v>0</v>
      </c>
      <c r="BG91" s="192">
        <f>IF(N91="zákl. přenesená",J91,0)</f>
        <v>0</v>
      </c>
      <c r="BH91" s="192">
        <f>IF(N91="sníž. přenesená",J91,0)</f>
        <v>0</v>
      </c>
      <c r="BI91" s="192">
        <f>IF(N91="nulová",J91,0)</f>
        <v>0</v>
      </c>
      <c r="BJ91" s="6" t="s">
        <v>21</v>
      </c>
      <c r="BK91" s="192">
        <f>ROUND(I91*H91,2)</f>
        <v>0</v>
      </c>
      <c r="BL91" s="6" t="s">
        <v>191</v>
      </c>
      <c r="BM91" s="6" t="s">
        <v>1533</v>
      </c>
    </row>
    <row r="92" spans="1:47" ht="12.75">
      <c r="A92" s="23"/>
      <c r="B92" s="24"/>
      <c r="C92" s="52"/>
      <c r="D92" s="193" t="s">
        <v>199</v>
      </c>
      <c r="E92" s="52"/>
      <c r="F92" s="194" t="s">
        <v>1001</v>
      </c>
      <c r="G92" s="52"/>
      <c r="H92" s="52"/>
      <c r="I92" s="52"/>
      <c r="J92" s="52"/>
      <c r="K92" s="52"/>
      <c r="L92" s="50"/>
      <c r="M92" s="195"/>
      <c r="N92" s="25"/>
      <c r="O92" s="25"/>
      <c r="P92" s="25"/>
      <c r="Q92" s="25"/>
      <c r="R92" s="25"/>
      <c r="S92" s="25"/>
      <c r="T92" s="72"/>
      <c r="AT92" s="6" t="s">
        <v>199</v>
      </c>
      <c r="AU92" s="6" t="s">
        <v>21</v>
      </c>
    </row>
    <row r="93" spans="1:65" ht="22.5" customHeight="1">
      <c r="A93" s="23"/>
      <c r="B93" s="24"/>
      <c r="C93" s="182" t="s">
        <v>191</v>
      </c>
      <c r="D93" s="182" t="s">
        <v>193</v>
      </c>
      <c r="E93" s="183" t="s">
        <v>1002</v>
      </c>
      <c r="F93" s="184" t="s">
        <v>1003</v>
      </c>
      <c r="G93" s="185" t="s">
        <v>514</v>
      </c>
      <c r="H93" s="186">
        <v>17.28</v>
      </c>
      <c r="I93" s="187"/>
      <c r="J93" s="187">
        <f>ROUND(I93*H93,2)</f>
        <v>0</v>
      </c>
      <c r="K93" s="184"/>
      <c r="L93" s="50"/>
      <c r="M93" s="188"/>
      <c r="N93" s="189" t="s">
        <v>50</v>
      </c>
      <c r="O93" s="190">
        <v>0</v>
      </c>
      <c r="P93" s="190">
        <f>O93*H93</f>
        <v>0</v>
      </c>
      <c r="Q93" s="190">
        <v>0</v>
      </c>
      <c r="R93" s="190">
        <f>Q93*H93</f>
        <v>0</v>
      </c>
      <c r="S93" s="190">
        <v>0</v>
      </c>
      <c r="T93" s="191">
        <f>S93*H93</f>
        <v>0</v>
      </c>
      <c r="AR93" s="6" t="s">
        <v>191</v>
      </c>
      <c r="AT93" s="6" t="s">
        <v>193</v>
      </c>
      <c r="AU93" s="6" t="s">
        <v>21</v>
      </c>
      <c r="AY93" s="6" t="s">
        <v>192</v>
      </c>
      <c r="BE93" s="192">
        <f>IF(N93="základní",J93,0)</f>
        <v>0</v>
      </c>
      <c r="BF93" s="192">
        <f>IF(N93="snížená",J93,0)</f>
        <v>0</v>
      </c>
      <c r="BG93" s="192">
        <f>IF(N93="zákl. přenesená",J93,0)</f>
        <v>0</v>
      </c>
      <c r="BH93" s="192">
        <f>IF(N93="sníž. přenesená",J93,0)</f>
        <v>0</v>
      </c>
      <c r="BI93" s="192">
        <f>IF(N93="nulová",J93,0)</f>
        <v>0</v>
      </c>
      <c r="BJ93" s="6" t="s">
        <v>21</v>
      </c>
      <c r="BK93" s="192">
        <f>ROUND(I93*H93,2)</f>
        <v>0</v>
      </c>
      <c r="BL93" s="6" t="s">
        <v>191</v>
      </c>
      <c r="BM93" s="6" t="s">
        <v>1534</v>
      </c>
    </row>
    <row r="94" spans="1:47" ht="12.75">
      <c r="A94" s="23"/>
      <c r="B94" s="24"/>
      <c r="C94" s="52"/>
      <c r="D94" s="196" t="s">
        <v>199</v>
      </c>
      <c r="E94" s="52"/>
      <c r="F94" s="197" t="s">
        <v>1003</v>
      </c>
      <c r="G94" s="52"/>
      <c r="H94" s="52"/>
      <c r="I94" s="52"/>
      <c r="J94" s="52"/>
      <c r="K94" s="52"/>
      <c r="L94" s="50"/>
      <c r="M94" s="195"/>
      <c r="N94" s="25"/>
      <c r="O94" s="25"/>
      <c r="P94" s="25"/>
      <c r="Q94" s="25"/>
      <c r="R94" s="25"/>
      <c r="S94" s="25"/>
      <c r="T94" s="72"/>
      <c r="AT94" s="6" t="s">
        <v>199</v>
      </c>
      <c r="AU94" s="6" t="s">
        <v>21</v>
      </c>
    </row>
    <row r="95" spans="2:51" s="208" customFormat="1" ht="12.75">
      <c r="B95" s="209"/>
      <c r="C95" s="210"/>
      <c r="D95" s="193" t="s">
        <v>210</v>
      </c>
      <c r="E95" s="211" t="s">
        <v>222</v>
      </c>
      <c r="F95" s="212" t="s">
        <v>1535</v>
      </c>
      <c r="G95" s="210"/>
      <c r="H95" s="213">
        <v>17.28</v>
      </c>
      <c r="I95" s="210"/>
      <c r="J95" s="210"/>
      <c r="K95" s="210"/>
      <c r="L95" s="214"/>
      <c r="M95" s="215"/>
      <c r="N95" s="216"/>
      <c r="O95" s="216"/>
      <c r="P95" s="216"/>
      <c r="Q95" s="216"/>
      <c r="R95" s="216"/>
      <c r="S95" s="216"/>
      <c r="T95" s="217"/>
      <c r="AT95" s="218" t="s">
        <v>210</v>
      </c>
      <c r="AU95" s="218" t="s">
        <v>21</v>
      </c>
      <c r="AV95" s="208" t="s">
        <v>88</v>
      </c>
      <c r="AW95" s="208" t="s">
        <v>43</v>
      </c>
      <c r="AX95" s="208" t="s">
        <v>21</v>
      </c>
      <c r="AY95" s="218" t="s">
        <v>192</v>
      </c>
    </row>
    <row r="96" spans="2:65" s="23" customFormat="1" ht="31.5" customHeight="1">
      <c r="B96" s="24"/>
      <c r="C96" s="182" t="s">
        <v>217</v>
      </c>
      <c r="D96" s="182" t="s">
        <v>193</v>
      </c>
      <c r="E96" s="183" t="s">
        <v>1006</v>
      </c>
      <c r="F96" s="184" t="s">
        <v>1007</v>
      </c>
      <c r="G96" s="185" t="s">
        <v>514</v>
      </c>
      <c r="H96" s="186">
        <v>18</v>
      </c>
      <c r="I96" s="187"/>
      <c r="J96" s="187">
        <f>ROUND(I96*H96,2)</f>
        <v>0</v>
      </c>
      <c r="K96" s="184"/>
      <c r="L96" s="50"/>
      <c r="M96" s="188"/>
      <c r="N96" s="189" t="s">
        <v>50</v>
      </c>
      <c r="O96" s="190">
        <v>0</v>
      </c>
      <c r="P96" s="190">
        <f>O96*H96</f>
        <v>0</v>
      </c>
      <c r="Q96" s="190">
        <v>0</v>
      </c>
      <c r="R96" s="190">
        <f>Q96*H96</f>
        <v>0</v>
      </c>
      <c r="S96" s="190">
        <v>0</v>
      </c>
      <c r="T96" s="191">
        <f>S96*H96</f>
        <v>0</v>
      </c>
      <c r="AR96" s="6" t="s">
        <v>191</v>
      </c>
      <c r="AT96" s="6" t="s">
        <v>193</v>
      </c>
      <c r="AU96" s="6" t="s">
        <v>21</v>
      </c>
      <c r="AY96" s="6" t="s">
        <v>192</v>
      </c>
      <c r="BE96" s="192">
        <f>IF(N96="základní",J96,0)</f>
        <v>0</v>
      </c>
      <c r="BF96" s="192">
        <f>IF(N96="snížená",J96,0)</f>
        <v>0</v>
      </c>
      <c r="BG96" s="192">
        <f>IF(N96="zákl. přenesená",J96,0)</f>
        <v>0</v>
      </c>
      <c r="BH96" s="192">
        <f>IF(N96="sníž. přenesená",J96,0)</f>
        <v>0</v>
      </c>
      <c r="BI96" s="192">
        <f>IF(N96="nulová",J96,0)</f>
        <v>0</v>
      </c>
      <c r="BJ96" s="6" t="s">
        <v>21</v>
      </c>
      <c r="BK96" s="192">
        <f>ROUND(I96*H96,2)</f>
        <v>0</v>
      </c>
      <c r="BL96" s="6" t="s">
        <v>191</v>
      </c>
      <c r="BM96" s="6" t="s">
        <v>1536</v>
      </c>
    </row>
    <row r="97" spans="1:47" ht="23.25">
      <c r="A97" s="23"/>
      <c r="B97" s="24"/>
      <c r="C97" s="52"/>
      <c r="D97" s="196" t="s">
        <v>199</v>
      </c>
      <c r="E97" s="52"/>
      <c r="F97" s="197" t="s">
        <v>1009</v>
      </c>
      <c r="G97" s="52"/>
      <c r="H97" s="52"/>
      <c r="I97" s="52"/>
      <c r="J97" s="52"/>
      <c r="K97" s="52"/>
      <c r="L97" s="50"/>
      <c r="M97" s="195"/>
      <c r="N97" s="25"/>
      <c r="O97" s="25"/>
      <c r="P97" s="25"/>
      <c r="Q97" s="25"/>
      <c r="R97" s="25"/>
      <c r="S97" s="25"/>
      <c r="T97" s="72"/>
      <c r="AT97" s="6" t="s">
        <v>199</v>
      </c>
      <c r="AU97" s="6" t="s">
        <v>21</v>
      </c>
    </row>
    <row r="98" spans="2:51" s="208" customFormat="1" ht="12.75">
      <c r="B98" s="209"/>
      <c r="C98" s="210"/>
      <c r="D98" s="193" t="s">
        <v>210</v>
      </c>
      <c r="E98" s="211" t="s">
        <v>689</v>
      </c>
      <c r="F98" s="212" t="s">
        <v>322</v>
      </c>
      <c r="G98" s="210"/>
      <c r="H98" s="213">
        <v>18</v>
      </c>
      <c r="I98" s="210"/>
      <c r="J98" s="210"/>
      <c r="K98" s="210"/>
      <c r="L98" s="214"/>
      <c r="M98" s="215"/>
      <c r="N98" s="216"/>
      <c r="O98" s="216"/>
      <c r="P98" s="216"/>
      <c r="Q98" s="216"/>
      <c r="R98" s="216"/>
      <c r="S98" s="216"/>
      <c r="T98" s="217"/>
      <c r="AT98" s="218" t="s">
        <v>210</v>
      </c>
      <c r="AU98" s="218" t="s">
        <v>21</v>
      </c>
      <c r="AV98" s="208" t="s">
        <v>88</v>
      </c>
      <c r="AW98" s="208" t="s">
        <v>43</v>
      </c>
      <c r="AX98" s="208" t="s">
        <v>21</v>
      </c>
      <c r="AY98" s="218" t="s">
        <v>192</v>
      </c>
    </row>
    <row r="99" spans="2:65" s="23" customFormat="1" ht="22.5" customHeight="1">
      <c r="B99" s="24"/>
      <c r="C99" s="182" t="s">
        <v>223</v>
      </c>
      <c r="D99" s="182" t="s">
        <v>193</v>
      </c>
      <c r="E99" s="183" t="s">
        <v>1010</v>
      </c>
      <c r="F99" s="184" t="s">
        <v>1011</v>
      </c>
      <c r="G99" s="185" t="s">
        <v>467</v>
      </c>
      <c r="H99" s="186">
        <v>7.2</v>
      </c>
      <c r="I99" s="187"/>
      <c r="J99" s="187">
        <f>ROUND(I99*H99,2)</f>
        <v>0</v>
      </c>
      <c r="K99" s="184"/>
      <c r="L99" s="50"/>
      <c r="M99" s="188"/>
      <c r="N99" s="189" t="s">
        <v>50</v>
      </c>
      <c r="O99" s="190">
        <v>0</v>
      </c>
      <c r="P99" s="190">
        <f>O99*H99</f>
        <v>0</v>
      </c>
      <c r="Q99" s="190">
        <v>8E-05</v>
      </c>
      <c r="R99" s="190">
        <f>Q99*H99</f>
        <v>0.000576</v>
      </c>
      <c r="S99" s="190">
        <v>0</v>
      </c>
      <c r="T99" s="191">
        <f>S99*H99</f>
        <v>0</v>
      </c>
      <c r="AR99" s="6" t="s">
        <v>191</v>
      </c>
      <c r="AT99" s="6" t="s">
        <v>193</v>
      </c>
      <c r="AU99" s="6" t="s">
        <v>21</v>
      </c>
      <c r="AY99" s="6" t="s">
        <v>192</v>
      </c>
      <c r="BE99" s="192">
        <f>IF(N99="základní",J99,0)</f>
        <v>0</v>
      </c>
      <c r="BF99" s="192">
        <f>IF(N99="snížená",J99,0)</f>
        <v>0</v>
      </c>
      <c r="BG99" s="192">
        <f>IF(N99="zákl. přenesená",J99,0)</f>
        <v>0</v>
      </c>
      <c r="BH99" s="192">
        <f>IF(N99="sníž. přenesená",J99,0)</f>
        <v>0</v>
      </c>
      <c r="BI99" s="192">
        <f>IF(N99="nulová",J99,0)</f>
        <v>0</v>
      </c>
      <c r="BJ99" s="6" t="s">
        <v>21</v>
      </c>
      <c r="BK99" s="192">
        <f>ROUND(I99*H99,2)</f>
        <v>0</v>
      </c>
      <c r="BL99" s="6" t="s">
        <v>191</v>
      </c>
      <c r="BM99" s="6" t="s">
        <v>1537</v>
      </c>
    </row>
    <row r="100" spans="1:47" ht="12.75">
      <c r="A100" s="23"/>
      <c r="B100" s="24"/>
      <c r="C100" s="52"/>
      <c r="D100" s="196" t="s">
        <v>199</v>
      </c>
      <c r="E100" s="52"/>
      <c r="F100" s="197" t="s">
        <v>1013</v>
      </c>
      <c r="G100" s="52"/>
      <c r="H100" s="52"/>
      <c r="I100" s="52"/>
      <c r="J100" s="52"/>
      <c r="K100" s="52"/>
      <c r="L100" s="50"/>
      <c r="M100" s="195"/>
      <c r="N100" s="25"/>
      <c r="O100" s="25"/>
      <c r="P100" s="25"/>
      <c r="Q100" s="25"/>
      <c r="R100" s="25"/>
      <c r="S100" s="25"/>
      <c r="T100" s="72"/>
      <c r="AT100" s="6" t="s">
        <v>199</v>
      </c>
      <c r="AU100" s="6" t="s">
        <v>21</v>
      </c>
    </row>
    <row r="101" spans="2:51" s="208" customFormat="1" ht="12.75">
      <c r="B101" s="209"/>
      <c r="C101" s="210"/>
      <c r="D101" s="193" t="s">
        <v>210</v>
      </c>
      <c r="E101" s="211" t="s">
        <v>1014</v>
      </c>
      <c r="F101" s="212" t="s">
        <v>1538</v>
      </c>
      <c r="G101" s="210"/>
      <c r="H101" s="213">
        <v>7.2</v>
      </c>
      <c r="I101" s="210"/>
      <c r="J101" s="210"/>
      <c r="K101" s="210"/>
      <c r="L101" s="214"/>
      <c r="M101" s="215"/>
      <c r="N101" s="216"/>
      <c r="O101" s="216"/>
      <c r="P101" s="216"/>
      <c r="Q101" s="216"/>
      <c r="R101" s="216"/>
      <c r="S101" s="216"/>
      <c r="T101" s="217"/>
      <c r="AT101" s="218" t="s">
        <v>210</v>
      </c>
      <c r="AU101" s="218" t="s">
        <v>21</v>
      </c>
      <c r="AV101" s="208" t="s">
        <v>88</v>
      </c>
      <c r="AW101" s="208" t="s">
        <v>43</v>
      </c>
      <c r="AX101" s="208" t="s">
        <v>21</v>
      </c>
      <c r="AY101" s="218" t="s">
        <v>192</v>
      </c>
    </row>
    <row r="102" spans="2:65" s="23" customFormat="1" ht="22.5" customHeight="1">
      <c r="B102" s="24"/>
      <c r="C102" s="182" t="s">
        <v>229</v>
      </c>
      <c r="D102" s="182" t="s">
        <v>193</v>
      </c>
      <c r="E102" s="183" t="s">
        <v>1015</v>
      </c>
      <c r="F102" s="184" t="s">
        <v>1016</v>
      </c>
      <c r="G102" s="185" t="s">
        <v>514</v>
      </c>
      <c r="H102" s="186">
        <v>21.6</v>
      </c>
      <c r="I102" s="187"/>
      <c r="J102" s="187">
        <f>ROUND(I102*H102,2)</f>
        <v>0</v>
      </c>
      <c r="K102" s="184"/>
      <c r="L102" s="50"/>
      <c r="M102" s="188"/>
      <c r="N102" s="189" t="s">
        <v>50</v>
      </c>
      <c r="O102" s="190">
        <v>0</v>
      </c>
      <c r="P102" s="190">
        <f>O102*H102</f>
        <v>0</v>
      </c>
      <c r="Q102" s="190">
        <v>0</v>
      </c>
      <c r="R102" s="190">
        <f>Q102*H102</f>
        <v>0</v>
      </c>
      <c r="S102" s="190">
        <v>0</v>
      </c>
      <c r="T102" s="191">
        <f>S102*H102</f>
        <v>0</v>
      </c>
      <c r="AR102" s="6" t="s">
        <v>191</v>
      </c>
      <c r="AT102" s="6" t="s">
        <v>193</v>
      </c>
      <c r="AU102" s="6" t="s">
        <v>21</v>
      </c>
      <c r="AY102" s="6" t="s">
        <v>192</v>
      </c>
      <c r="BE102" s="192">
        <f>IF(N102="základní",J102,0)</f>
        <v>0</v>
      </c>
      <c r="BF102" s="192">
        <f>IF(N102="snížená",J102,0)</f>
        <v>0</v>
      </c>
      <c r="BG102" s="192">
        <f>IF(N102="zákl. přenesená",J102,0)</f>
        <v>0</v>
      </c>
      <c r="BH102" s="192">
        <f>IF(N102="sníž. přenesená",J102,0)</f>
        <v>0</v>
      </c>
      <c r="BI102" s="192">
        <f>IF(N102="nulová",J102,0)</f>
        <v>0</v>
      </c>
      <c r="BJ102" s="6" t="s">
        <v>21</v>
      </c>
      <c r="BK102" s="192">
        <f>ROUND(I102*H102,2)</f>
        <v>0</v>
      </c>
      <c r="BL102" s="6" t="s">
        <v>191</v>
      </c>
      <c r="BM102" s="6" t="s">
        <v>1539</v>
      </c>
    </row>
    <row r="103" spans="1:47" ht="12.75">
      <c r="A103" s="23"/>
      <c r="B103" s="24"/>
      <c r="C103" s="52"/>
      <c r="D103" s="196" t="s">
        <v>199</v>
      </c>
      <c r="E103" s="52"/>
      <c r="F103" s="197" t="s">
        <v>1016</v>
      </c>
      <c r="G103" s="52"/>
      <c r="H103" s="52"/>
      <c r="I103" s="52"/>
      <c r="J103" s="52"/>
      <c r="K103" s="52"/>
      <c r="L103" s="50"/>
      <c r="M103" s="195"/>
      <c r="N103" s="25"/>
      <c r="O103" s="25"/>
      <c r="P103" s="25"/>
      <c r="Q103" s="25"/>
      <c r="R103" s="25"/>
      <c r="S103" s="25"/>
      <c r="T103" s="72"/>
      <c r="AT103" s="6" t="s">
        <v>199</v>
      </c>
      <c r="AU103" s="6" t="s">
        <v>21</v>
      </c>
    </row>
    <row r="104" spans="2:51" s="208" customFormat="1" ht="12.75">
      <c r="B104" s="209"/>
      <c r="C104" s="210"/>
      <c r="D104" s="196" t="s">
        <v>210</v>
      </c>
      <c r="E104" s="234" t="s">
        <v>716</v>
      </c>
      <c r="F104" s="235" t="s">
        <v>1540</v>
      </c>
      <c r="G104" s="210"/>
      <c r="H104" s="236">
        <v>21.6</v>
      </c>
      <c r="I104" s="210"/>
      <c r="J104" s="210"/>
      <c r="K104" s="210"/>
      <c r="L104" s="214"/>
      <c r="M104" s="215"/>
      <c r="N104" s="216"/>
      <c r="O104" s="216"/>
      <c r="P104" s="216"/>
      <c r="Q104" s="216"/>
      <c r="R104" s="216"/>
      <c r="S104" s="216"/>
      <c r="T104" s="217"/>
      <c r="AT104" s="218" t="s">
        <v>210</v>
      </c>
      <c r="AU104" s="218" t="s">
        <v>21</v>
      </c>
      <c r="AV104" s="208" t="s">
        <v>88</v>
      </c>
      <c r="AW104" s="208" t="s">
        <v>43</v>
      </c>
      <c r="AX104" s="208" t="s">
        <v>79</v>
      </c>
      <c r="AY104" s="218" t="s">
        <v>192</v>
      </c>
    </row>
    <row r="105" spans="2:51" s="240" customFormat="1" ht="12.75">
      <c r="B105" s="241"/>
      <c r="C105" s="242"/>
      <c r="D105" s="193" t="s">
        <v>210</v>
      </c>
      <c r="E105" s="251"/>
      <c r="F105" s="252" t="s">
        <v>280</v>
      </c>
      <c r="G105" s="242"/>
      <c r="H105" s="253">
        <v>21.6</v>
      </c>
      <c r="I105" s="242"/>
      <c r="J105" s="242"/>
      <c r="K105" s="242"/>
      <c r="L105" s="246"/>
      <c r="M105" s="247"/>
      <c r="N105" s="248"/>
      <c r="O105" s="248"/>
      <c r="P105" s="248"/>
      <c r="Q105" s="248"/>
      <c r="R105" s="248"/>
      <c r="S105" s="248"/>
      <c r="T105" s="249"/>
      <c r="AT105" s="250" t="s">
        <v>210</v>
      </c>
      <c r="AU105" s="250" t="s">
        <v>21</v>
      </c>
      <c r="AV105" s="240" t="s">
        <v>191</v>
      </c>
      <c r="AW105" s="240" t="s">
        <v>43</v>
      </c>
      <c r="AX105" s="240" t="s">
        <v>21</v>
      </c>
      <c r="AY105" s="250" t="s">
        <v>192</v>
      </c>
    </row>
    <row r="106" spans="2:65" s="23" customFormat="1" ht="22.5" customHeight="1">
      <c r="B106" s="24"/>
      <c r="C106" s="182" t="s">
        <v>323</v>
      </c>
      <c r="D106" s="182" t="s">
        <v>193</v>
      </c>
      <c r="E106" s="183" t="s">
        <v>1021</v>
      </c>
      <c r="F106" s="184" t="s">
        <v>1022</v>
      </c>
      <c r="G106" s="185" t="s">
        <v>514</v>
      </c>
      <c r="H106" s="186">
        <v>21.6</v>
      </c>
      <c r="I106" s="187"/>
      <c r="J106" s="187">
        <f>ROUND(I106*H106,2)</f>
        <v>0</v>
      </c>
      <c r="K106" s="184"/>
      <c r="L106" s="50"/>
      <c r="M106" s="188"/>
      <c r="N106" s="189" t="s">
        <v>50</v>
      </c>
      <c r="O106" s="190">
        <v>0</v>
      </c>
      <c r="P106" s="190">
        <f>O106*H106</f>
        <v>0</v>
      </c>
      <c r="Q106" s="190">
        <v>0</v>
      </c>
      <c r="R106" s="190">
        <f>Q106*H106</f>
        <v>0</v>
      </c>
      <c r="S106" s="190">
        <v>0</v>
      </c>
      <c r="T106" s="191">
        <f>S106*H106</f>
        <v>0</v>
      </c>
      <c r="AR106" s="6" t="s">
        <v>191</v>
      </c>
      <c r="AT106" s="6" t="s">
        <v>193</v>
      </c>
      <c r="AU106" s="6" t="s">
        <v>21</v>
      </c>
      <c r="AY106" s="6" t="s">
        <v>192</v>
      </c>
      <c r="BE106" s="192">
        <f>IF(N106="základní",J106,0)</f>
        <v>0</v>
      </c>
      <c r="BF106" s="192">
        <f>IF(N106="snížená",J106,0)</f>
        <v>0</v>
      </c>
      <c r="BG106" s="192">
        <f>IF(N106="zákl. přenesená",J106,0)</f>
        <v>0</v>
      </c>
      <c r="BH106" s="192">
        <f>IF(N106="sníž. přenesená",J106,0)</f>
        <v>0</v>
      </c>
      <c r="BI106" s="192">
        <f>IF(N106="nulová",J106,0)</f>
        <v>0</v>
      </c>
      <c r="BJ106" s="6" t="s">
        <v>21</v>
      </c>
      <c r="BK106" s="192">
        <f>ROUND(I106*H106,2)</f>
        <v>0</v>
      </c>
      <c r="BL106" s="6" t="s">
        <v>191</v>
      </c>
      <c r="BM106" s="6" t="s">
        <v>1541</v>
      </c>
    </row>
    <row r="107" spans="1:47" ht="12.75">
      <c r="A107" s="23"/>
      <c r="B107" s="24"/>
      <c r="C107" s="52"/>
      <c r="D107" s="196" t="s">
        <v>199</v>
      </c>
      <c r="E107" s="52"/>
      <c r="F107" s="197" t="s">
        <v>1024</v>
      </c>
      <c r="G107" s="52"/>
      <c r="H107" s="52"/>
      <c r="I107" s="52"/>
      <c r="J107" s="52"/>
      <c r="K107" s="52"/>
      <c r="L107" s="50"/>
      <c r="M107" s="195"/>
      <c r="N107" s="25"/>
      <c r="O107" s="25"/>
      <c r="P107" s="25"/>
      <c r="Q107" s="25"/>
      <c r="R107" s="25"/>
      <c r="S107" s="25"/>
      <c r="T107" s="72"/>
      <c r="AT107" s="6" t="s">
        <v>199</v>
      </c>
      <c r="AU107" s="6" t="s">
        <v>21</v>
      </c>
    </row>
    <row r="108" spans="2:51" s="208" customFormat="1" ht="12.75">
      <c r="B108" s="209"/>
      <c r="C108" s="210"/>
      <c r="D108" s="196" t="s">
        <v>210</v>
      </c>
      <c r="E108" s="234"/>
      <c r="F108" s="235" t="s">
        <v>1540</v>
      </c>
      <c r="G108" s="210"/>
      <c r="H108" s="236">
        <v>21.6</v>
      </c>
      <c r="I108" s="210"/>
      <c r="J108" s="210"/>
      <c r="K108" s="210"/>
      <c r="L108" s="214"/>
      <c r="M108" s="215"/>
      <c r="N108" s="216"/>
      <c r="O108" s="216"/>
      <c r="P108" s="216"/>
      <c r="Q108" s="216"/>
      <c r="R108" s="216"/>
      <c r="S108" s="216"/>
      <c r="T108" s="217"/>
      <c r="AT108" s="218" t="s">
        <v>210</v>
      </c>
      <c r="AU108" s="218" t="s">
        <v>21</v>
      </c>
      <c r="AV108" s="208" t="s">
        <v>88</v>
      </c>
      <c r="AW108" s="208" t="s">
        <v>43</v>
      </c>
      <c r="AX108" s="208" t="s">
        <v>79</v>
      </c>
      <c r="AY108" s="218" t="s">
        <v>192</v>
      </c>
    </row>
    <row r="109" spans="2:51" s="240" customFormat="1" ht="12.75">
      <c r="B109" s="241"/>
      <c r="C109" s="242"/>
      <c r="D109" s="193" t="s">
        <v>210</v>
      </c>
      <c r="E109" s="251"/>
      <c r="F109" s="252" t="s">
        <v>280</v>
      </c>
      <c r="G109" s="242"/>
      <c r="H109" s="253">
        <v>21.6</v>
      </c>
      <c r="I109" s="242"/>
      <c r="J109" s="242"/>
      <c r="K109" s="242"/>
      <c r="L109" s="246"/>
      <c r="M109" s="247"/>
      <c r="N109" s="248"/>
      <c r="O109" s="248"/>
      <c r="P109" s="248"/>
      <c r="Q109" s="248"/>
      <c r="R109" s="248"/>
      <c r="S109" s="248"/>
      <c r="T109" s="249"/>
      <c r="AT109" s="250" t="s">
        <v>210</v>
      </c>
      <c r="AU109" s="250" t="s">
        <v>21</v>
      </c>
      <c r="AV109" s="240" t="s">
        <v>191</v>
      </c>
      <c r="AW109" s="240" t="s">
        <v>43</v>
      </c>
      <c r="AX109" s="240" t="s">
        <v>21</v>
      </c>
      <c r="AY109" s="250" t="s">
        <v>192</v>
      </c>
    </row>
    <row r="110" spans="2:65" s="23" customFormat="1" ht="22.5" customHeight="1">
      <c r="B110" s="24"/>
      <c r="C110" s="182" t="s">
        <v>329</v>
      </c>
      <c r="D110" s="182" t="s">
        <v>193</v>
      </c>
      <c r="E110" s="183" t="s">
        <v>1027</v>
      </c>
      <c r="F110" s="184" t="s">
        <v>1028</v>
      </c>
      <c r="G110" s="185" t="s">
        <v>514</v>
      </c>
      <c r="H110" s="186">
        <v>21.6</v>
      </c>
      <c r="I110" s="187"/>
      <c r="J110" s="187">
        <f>ROUND(I110*H110,2)</f>
        <v>0</v>
      </c>
      <c r="K110" s="184"/>
      <c r="L110" s="50"/>
      <c r="M110" s="188"/>
      <c r="N110" s="189" t="s">
        <v>50</v>
      </c>
      <c r="O110" s="190">
        <v>0</v>
      </c>
      <c r="P110" s="190">
        <f>O110*H110</f>
        <v>0</v>
      </c>
      <c r="Q110" s="190">
        <v>0.058280000000000005</v>
      </c>
      <c r="R110" s="190">
        <f>Q110*H110</f>
        <v>1.2588480000000002</v>
      </c>
      <c r="S110" s="190">
        <v>0</v>
      </c>
      <c r="T110" s="191">
        <f>S110*H110</f>
        <v>0</v>
      </c>
      <c r="AR110" s="6" t="s">
        <v>191</v>
      </c>
      <c r="AT110" s="6" t="s">
        <v>193</v>
      </c>
      <c r="AU110" s="6" t="s">
        <v>21</v>
      </c>
      <c r="AY110" s="6" t="s">
        <v>192</v>
      </c>
      <c r="BE110" s="192">
        <f>IF(N110="základní",J110,0)</f>
        <v>0</v>
      </c>
      <c r="BF110" s="192">
        <f>IF(N110="snížená",J110,0)</f>
        <v>0</v>
      </c>
      <c r="BG110" s="192">
        <f>IF(N110="zákl. přenesená",J110,0)</f>
        <v>0</v>
      </c>
      <c r="BH110" s="192">
        <f>IF(N110="sníž. přenesená",J110,0)</f>
        <v>0</v>
      </c>
      <c r="BI110" s="192">
        <f>IF(N110="nulová",J110,0)</f>
        <v>0</v>
      </c>
      <c r="BJ110" s="6" t="s">
        <v>21</v>
      </c>
      <c r="BK110" s="192">
        <f>ROUND(I110*H110,2)</f>
        <v>0</v>
      </c>
      <c r="BL110" s="6" t="s">
        <v>191</v>
      </c>
      <c r="BM110" s="6" t="s">
        <v>1542</v>
      </c>
    </row>
    <row r="111" spans="1:47" ht="23.25">
      <c r="A111" s="23"/>
      <c r="B111" s="24"/>
      <c r="C111" s="52"/>
      <c r="D111" s="196" t="s">
        <v>199</v>
      </c>
      <c r="E111" s="52"/>
      <c r="F111" s="197" t="s">
        <v>1030</v>
      </c>
      <c r="G111" s="52"/>
      <c r="H111" s="52"/>
      <c r="I111" s="52"/>
      <c r="J111" s="52"/>
      <c r="K111" s="52"/>
      <c r="L111" s="50"/>
      <c r="M111" s="195"/>
      <c r="N111" s="25"/>
      <c r="O111" s="25"/>
      <c r="P111" s="25"/>
      <c r="Q111" s="25"/>
      <c r="R111" s="25"/>
      <c r="S111" s="25"/>
      <c r="T111" s="72"/>
      <c r="AT111" s="6" t="s">
        <v>199</v>
      </c>
      <c r="AU111" s="6" t="s">
        <v>21</v>
      </c>
    </row>
    <row r="112" spans="2:51" s="208" customFormat="1" ht="12.75">
      <c r="B112" s="209"/>
      <c r="C112" s="210"/>
      <c r="D112" s="196" t="s">
        <v>210</v>
      </c>
      <c r="E112" s="234"/>
      <c r="F112" s="235" t="s">
        <v>1540</v>
      </c>
      <c r="G112" s="210"/>
      <c r="H112" s="236">
        <v>21.6</v>
      </c>
      <c r="I112" s="210"/>
      <c r="J112" s="210"/>
      <c r="K112" s="210"/>
      <c r="L112" s="214"/>
      <c r="M112" s="215"/>
      <c r="N112" s="216"/>
      <c r="O112" s="216"/>
      <c r="P112" s="216"/>
      <c r="Q112" s="216"/>
      <c r="R112" s="216"/>
      <c r="S112" s="216"/>
      <c r="T112" s="217"/>
      <c r="AT112" s="218" t="s">
        <v>210</v>
      </c>
      <c r="AU112" s="218" t="s">
        <v>21</v>
      </c>
      <c r="AV112" s="208" t="s">
        <v>88</v>
      </c>
      <c r="AW112" s="208" t="s">
        <v>43</v>
      </c>
      <c r="AX112" s="208" t="s">
        <v>79</v>
      </c>
      <c r="AY112" s="218" t="s">
        <v>192</v>
      </c>
    </row>
    <row r="113" spans="2:51" s="240" customFormat="1" ht="12.75">
      <c r="B113" s="241"/>
      <c r="C113" s="242"/>
      <c r="D113" s="193" t="s">
        <v>210</v>
      </c>
      <c r="E113" s="251"/>
      <c r="F113" s="252" t="s">
        <v>280</v>
      </c>
      <c r="G113" s="242"/>
      <c r="H113" s="253">
        <v>21.6</v>
      </c>
      <c r="I113" s="242"/>
      <c r="J113" s="242"/>
      <c r="K113" s="242"/>
      <c r="L113" s="246"/>
      <c r="M113" s="247"/>
      <c r="N113" s="248"/>
      <c r="O113" s="248"/>
      <c r="P113" s="248"/>
      <c r="Q113" s="248"/>
      <c r="R113" s="248"/>
      <c r="S113" s="248"/>
      <c r="T113" s="249"/>
      <c r="AT113" s="250" t="s">
        <v>210</v>
      </c>
      <c r="AU113" s="250" t="s">
        <v>21</v>
      </c>
      <c r="AV113" s="240" t="s">
        <v>191</v>
      </c>
      <c r="AW113" s="240" t="s">
        <v>43</v>
      </c>
      <c r="AX113" s="240" t="s">
        <v>21</v>
      </c>
      <c r="AY113" s="250" t="s">
        <v>192</v>
      </c>
    </row>
    <row r="114" spans="2:65" s="23" customFormat="1" ht="22.5" customHeight="1">
      <c r="B114" s="24"/>
      <c r="C114" s="182" t="s">
        <v>26</v>
      </c>
      <c r="D114" s="182" t="s">
        <v>193</v>
      </c>
      <c r="E114" s="183" t="s">
        <v>1032</v>
      </c>
      <c r="F114" s="184" t="s">
        <v>1033</v>
      </c>
      <c r="G114" s="185" t="s">
        <v>514</v>
      </c>
      <c r="H114" s="186">
        <v>21.6</v>
      </c>
      <c r="I114" s="187"/>
      <c r="J114" s="187">
        <f>ROUND(I114*H114,2)</f>
        <v>0</v>
      </c>
      <c r="K114" s="184"/>
      <c r="L114" s="50"/>
      <c r="M114" s="188"/>
      <c r="N114" s="189" t="s">
        <v>50</v>
      </c>
      <c r="O114" s="190">
        <v>0</v>
      </c>
      <c r="P114" s="190">
        <f>O114*H114</f>
        <v>0</v>
      </c>
      <c r="Q114" s="190">
        <v>0.0035600000000000002</v>
      </c>
      <c r="R114" s="190">
        <f>Q114*H114</f>
        <v>0.076896</v>
      </c>
      <c r="S114" s="190">
        <v>0</v>
      </c>
      <c r="T114" s="191">
        <f>S114*H114</f>
        <v>0</v>
      </c>
      <c r="AR114" s="6" t="s">
        <v>191</v>
      </c>
      <c r="AT114" s="6" t="s">
        <v>193</v>
      </c>
      <c r="AU114" s="6" t="s">
        <v>21</v>
      </c>
      <c r="AY114" s="6" t="s">
        <v>192</v>
      </c>
      <c r="BE114" s="192">
        <f>IF(N114="základní",J114,0)</f>
        <v>0</v>
      </c>
      <c r="BF114" s="192">
        <f>IF(N114="snížená",J114,0)</f>
        <v>0</v>
      </c>
      <c r="BG114" s="192">
        <f>IF(N114="zákl. přenesená",J114,0)</f>
        <v>0</v>
      </c>
      <c r="BH114" s="192">
        <f>IF(N114="sníž. přenesená",J114,0)</f>
        <v>0</v>
      </c>
      <c r="BI114" s="192">
        <f>IF(N114="nulová",J114,0)</f>
        <v>0</v>
      </c>
      <c r="BJ114" s="6" t="s">
        <v>21</v>
      </c>
      <c r="BK114" s="192">
        <f>ROUND(I114*H114,2)</f>
        <v>0</v>
      </c>
      <c r="BL114" s="6" t="s">
        <v>191</v>
      </c>
      <c r="BM114" s="6" t="s">
        <v>1543</v>
      </c>
    </row>
    <row r="115" spans="1:47" ht="12.75">
      <c r="A115" s="23"/>
      <c r="B115" s="24"/>
      <c r="C115" s="52"/>
      <c r="D115" s="196" t="s">
        <v>199</v>
      </c>
      <c r="E115" s="52"/>
      <c r="F115" s="197" t="s">
        <v>1035</v>
      </c>
      <c r="G115" s="52"/>
      <c r="H115" s="52"/>
      <c r="I115" s="52"/>
      <c r="J115" s="52"/>
      <c r="K115" s="52"/>
      <c r="L115" s="50"/>
      <c r="M115" s="195"/>
      <c r="N115" s="25"/>
      <c r="O115" s="25"/>
      <c r="P115" s="25"/>
      <c r="Q115" s="25"/>
      <c r="R115" s="25"/>
      <c r="S115" s="25"/>
      <c r="T115" s="72"/>
      <c r="AT115" s="6" t="s">
        <v>199</v>
      </c>
      <c r="AU115" s="6" t="s">
        <v>21</v>
      </c>
    </row>
    <row r="116" spans="2:51" s="208" customFormat="1" ht="12.75">
      <c r="B116" s="209"/>
      <c r="C116" s="210"/>
      <c r="D116" s="196" t="s">
        <v>210</v>
      </c>
      <c r="E116" s="234"/>
      <c r="F116" s="235" t="s">
        <v>1540</v>
      </c>
      <c r="G116" s="210"/>
      <c r="H116" s="236">
        <v>21.6</v>
      </c>
      <c r="I116" s="210"/>
      <c r="J116" s="210"/>
      <c r="K116" s="210"/>
      <c r="L116" s="214"/>
      <c r="M116" s="215"/>
      <c r="N116" s="216"/>
      <c r="O116" s="216"/>
      <c r="P116" s="216"/>
      <c r="Q116" s="216"/>
      <c r="R116" s="216"/>
      <c r="S116" s="216"/>
      <c r="T116" s="217"/>
      <c r="AT116" s="218" t="s">
        <v>210</v>
      </c>
      <c r="AU116" s="218" t="s">
        <v>21</v>
      </c>
      <c r="AV116" s="208" t="s">
        <v>88</v>
      </c>
      <c r="AW116" s="208" t="s">
        <v>43</v>
      </c>
      <c r="AX116" s="208" t="s">
        <v>79</v>
      </c>
      <c r="AY116" s="218" t="s">
        <v>192</v>
      </c>
    </row>
    <row r="117" spans="2:51" s="240" customFormat="1" ht="12.75">
      <c r="B117" s="241"/>
      <c r="C117" s="242"/>
      <c r="D117" s="193" t="s">
        <v>210</v>
      </c>
      <c r="E117" s="251"/>
      <c r="F117" s="252" t="s">
        <v>280</v>
      </c>
      <c r="G117" s="242"/>
      <c r="H117" s="253">
        <v>21.6</v>
      </c>
      <c r="I117" s="242"/>
      <c r="J117" s="242"/>
      <c r="K117" s="242"/>
      <c r="L117" s="246"/>
      <c r="M117" s="247"/>
      <c r="N117" s="248"/>
      <c r="O117" s="248"/>
      <c r="P117" s="248"/>
      <c r="Q117" s="248"/>
      <c r="R117" s="248"/>
      <c r="S117" s="248"/>
      <c r="T117" s="249"/>
      <c r="AT117" s="250" t="s">
        <v>210</v>
      </c>
      <c r="AU117" s="250" t="s">
        <v>21</v>
      </c>
      <c r="AV117" s="240" t="s">
        <v>191</v>
      </c>
      <c r="AW117" s="240" t="s">
        <v>43</v>
      </c>
      <c r="AX117" s="240" t="s">
        <v>21</v>
      </c>
      <c r="AY117" s="250" t="s">
        <v>192</v>
      </c>
    </row>
    <row r="118" spans="2:65" s="23" customFormat="1" ht="22.5" customHeight="1">
      <c r="B118" s="24"/>
      <c r="C118" s="182" t="s">
        <v>339</v>
      </c>
      <c r="D118" s="182" t="s">
        <v>193</v>
      </c>
      <c r="E118" s="183" t="s">
        <v>914</v>
      </c>
      <c r="F118" s="184" t="s">
        <v>915</v>
      </c>
      <c r="G118" s="185" t="s">
        <v>474</v>
      </c>
      <c r="H118" s="186">
        <v>0.9</v>
      </c>
      <c r="I118" s="187"/>
      <c r="J118" s="187">
        <f>ROUND(I118*H118,2)</f>
        <v>0</v>
      </c>
      <c r="K118" s="184" t="s">
        <v>197</v>
      </c>
      <c r="L118" s="50"/>
      <c r="M118" s="188"/>
      <c r="N118" s="189" t="s">
        <v>50</v>
      </c>
      <c r="O118" s="190">
        <v>0.835</v>
      </c>
      <c r="P118" s="190">
        <f>O118*H118</f>
        <v>0.7515</v>
      </c>
      <c r="Q118" s="190">
        <v>0</v>
      </c>
      <c r="R118" s="190">
        <f>Q118*H118</f>
        <v>0</v>
      </c>
      <c r="S118" s="190">
        <v>0</v>
      </c>
      <c r="T118" s="191">
        <f>S118*H118</f>
        <v>0</v>
      </c>
      <c r="AR118" s="6" t="s">
        <v>191</v>
      </c>
      <c r="AT118" s="6" t="s">
        <v>193</v>
      </c>
      <c r="AU118" s="6" t="s">
        <v>21</v>
      </c>
      <c r="AY118" s="6" t="s">
        <v>192</v>
      </c>
      <c r="BE118" s="192">
        <f>IF(N118="základní",J118,0)</f>
        <v>0</v>
      </c>
      <c r="BF118" s="192">
        <f>IF(N118="snížená",J118,0)</f>
        <v>0</v>
      </c>
      <c r="BG118" s="192">
        <f>IF(N118="zákl. přenesená",J118,0)</f>
        <v>0</v>
      </c>
      <c r="BH118" s="192">
        <f>IF(N118="sníž. přenesená",J118,0)</f>
        <v>0</v>
      </c>
      <c r="BI118" s="192">
        <f>IF(N118="nulová",J118,0)</f>
        <v>0</v>
      </c>
      <c r="BJ118" s="6" t="s">
        <v>21</v>
      </c>
      <c r="BK118" s="192">
        <f>ROUND(I118*H118,2)</f>
        <v>0</v>
      </c>
      <c r="BL118" s="6" t="s">
        <v>191</v>
      </c>
      <c r="BM118" s="6" t="s">
        <v>1544</v>
      </c>
    </row>
    <row r="119" spans="1:47" ht="23.25">
      <c r="A119" s="23"/>
      <c r="B119" s="24"/>
      <c r="C119" s="52"/>
      <c r="D119" s="196" t="s">
        <v>199</v>
      </c>
      <c r="E119" s="52"/>
      <c r="F119" s="197" t="s">
        <v>917</v>
      </c>
      <c r="G119" s="52"/>
      <c r="H119" s="52"/>
      <c r="I119" s="52"/>
      <c r="J119" s="52"/>
      <c r="K119" s="52"/>
      <c r="L119" s="50"/>
      <c r="M119" s="195"/>
      <c r="N119" s="25"/>
      <c r="O119" s="25"/>
      <c r="P119" s="25"/>
      <c r="Q119" s="25"/>
      <c r="R119" s="25"/>
      <c r="S119" s="25"/>
      <c r="T119" s="72"/>
      <c r="AT119" s="6" t="s">
        <v>199</v>
      </c>
      <c r="AU119" s="6" t="s">
        <v>21</v>
      </c>
    </row>
    <row r="120" spans="2:51" s="208" customFormat="1" ht="12.75">
      <c r="B120" s="209"/>
      <c r="C120" s="210"/>
      <c r="D120" s="193" t="s">
        <v>210</v>
      </c>
      <c r="E120" s="211"/>
      <c r="F120" s="212" t="s">
        <v>1039</v>
      </c>
      <c r="G120" s="210"/>
      <c r="H120" s="213">
        <v>0.9</v>
      </c>
      <c r="I120" s="210"/>
      <c r="J120" s="210"/>
      <c r="K120" s="210"/>
      <c r="L120" s="214"/>
      <c r="M120" s="215"/>
      <c r="N120" s="216"/>
      <c r="O120" s="216"/>
      <c r="P120" s="216"/>
      <c r="Q120" s="216"/>
      <c r="R120" s="216"/>
      <c r="S120" s="216"/>
      <c r="T120" s="217"/>
      <c r="AT120" s="218" t="s">
        <v>210</v>
      </c>
      <c r="AU120" s="218" t="s">
        <v>21</v>
      </c>
      <c r="AV120" s="208" t="s">
        <v>88</v>
      </c>
      <c r="AW120" s="208" t="s">
        <v>43</v>
      </c>
      <c r="AX120" s="208" t="s">
        <v>21</v>
      </c>
      <c r="AY120" s="218" t="s">
        <v>192</v>
      </c>
    </row>
    <row r="121" spans="2:65" s="23" customFormat="1" ht="22.5" customHeight="1">
      <c r="B121" s="24"/>
      <c r="C121" s="182" t="s">
        <v>344</v>
      </c>
      <c r="D121" s="182" t="s">
        <v>193</v>
      </c>
      <c r="E121" s="183" t="s">
        <v>920</v>
      </c>
      <c r="F121" s="184" t="s">
        <v>921</v>
      </c>
      <c r="G121" s="185" t="s">
        <v>474</v>
      </c>
      <c r="H121" s="186">
        <v>9</v>
      </c>
      <c r="I121" s="187"/>
      <c r="J121" s="187">
        <f>ROUND(I121*H121,2)</f>
        <v>0</v>
      </c>
      <c r="K121" s="184" t="s">
        <v>197</v>
      </c>
      <c r="L121" s="50"/>
      <c r="M121" s="188"/>
      <c r="N121" s="189" t="s">
        <v>50</v>
      </c>
      <c r="O121" s="190">
        <v>0.004</v>
      </c>
      <c r="P121" s="190">
        <f>O121*H121</f>
        <v>0.036000000000000004</v>
      </c>
      <c r="Q121" s="190">
        <v>0</v>
      </c>
      <c r="R121" s="190">
        <f>Q121*H121</f>
        <v>0</v>
      </c>
      <c r="S121" s="190">
        <v>0</v>
      </c>
      <c r="T121" s="191">
        <f>S121*H121</f>
        <v>0</v>
      </c>
      <c r="AR121" s="6" t="s">
        <v>191</v>
      </c>
      <c r="AT121" s="6" t="s">
        <v>193</v>
      </c>
      <c r="AU121" s="6" t="s">
        <v>21</v>
      </c>
      <c r="AY121" s="6" t="s">
        <v>192</v>
      </c>
      <c r="BE121" s="192">
        <f>IF(N121="základní",J121,0)</f>
        <v>0</v>
      </c>
      <c r="BF121" s="192">
        <f>IF(N121="snížená",J121,0)</f>
        <v>0</v>
      </c>
      <c r="BG121" s="192">
        <f>IF(N121="zákl. přenesená",J121,0)</f>
        <v>0</v>
      </c>
      <c r="BH121" s="192">
        <f>IF(N121="sníž. přenesená",J121,0)</f>
        <v>0</v>
      </c>
      <c r="BI121" s="192">
        <f>IF(N121="nulová",J121,0)</f>
        <v>0</v>
      </c>
      <c r="BJ121" s="6" t="s">
        <v>21</v>
      </c>
      <c r="BK121" s="192">
        <f>ROUND(I121*H121,2)</f>
        <v>0</v>
      </c>
      <c r="BL121" s="6" t="s">
        <v>191</v>
      </c>
      <c r="BM121" s="6" t="s">
        <v>1545</v>
      </c>
    </row>
    <row r="122" spans="1:47" ht="23.25">
      <c r="A122" s="23"/>
      <c r="B122" s="24"/>
      <c r="C122" s="52"/>
      <c r="D122" s="196" t="s">
        <v>199</v>
      </c>
      <c r="E122" s="52"/>
      <c r="F122" s="197" t="s">
        <v>923</v>
      </c>
      <c r="G122" s="52"/>
      <c r="H122" s="52"/>
      <c r="I122" s="52"/>
      <c r="J122" s="52"/>
      <c r="K122" s="52"/>
      <c r="L122" s="50"/>
      <c r="M122" s="195"/>
      <c r="N122" s="25"/>
      <c r="O122" s="25"/>
      <c r="P122" s="25"/>
      <c r="Q122" s="25"/>
      <c r="R122" s="25"/>
      <c r="S122" s="25"/>
      <c r="T122" s="72"/>
      <c r="AT122" s="6" t="s">
        <v>199</v>
      </c>
      <c r="AU122" s="6" t="s">
        <v>21</v>
      </c>
    </row>
    <row r="123" spans="2:51" s="208" customFormat="1" ht="13.5">
      <c r="B123" s="209"/>
      <c r="C123" s="210"/>
      <c r="D123" s="196" t="s">
        <v>210</v>
      </c>
      <c r="E123" s="234"/>
      <c r="F123" s="235" t="s">
        <v>1041</v>
      </c>
      <c r="G123" s="210"/>
      <c r="H123" s="236">
        <v>9</v>
      </c>
      <c r="I123" s="210"/>
      <c r="J123" s="210"/>
      <c r="K123" s="210"/>
      <c r="L123" s="214"/>
      <c r="M123" s="237"/>
      <c r="N123" s="238"/>
      <c r="O123" s="238"/>
      <c r="P123" s="238"/>
      <c r="Q123" s="238"/>
      <c r="R123" s="238"/>
      <c r="S123" s="238"/>
      <c r="T123" s="239"/>
      <c r="AT123" s="218" t="s">
        <v>210</v>
      </c>
      <c r="AU123" s="218" t="s">
        <v>21</v>
      </c>
      <c r="AV123" s="208" t="s">
        <v>88</v>
      </c>
      <c r="AW123" s="208" t="s">
        <v>43</v>
      </c>
      <c r="AX123" s="208" t="s">
        <v>21</v>
      </c>
      <c r="AY123" s="218" t="s">
        <v>192</v>
      </c>
    </row>
    <row r="124" spans="2:12" s="23" customFormat="1" ht="6.75" customHeight="1">
      <c r="B124" s="45"/>
      <c r="C124" s="46"/>
      <c r="D124" s="46"/>
      <c r="E124" s="46"/>
      <c r="F124" s="46"/>
      <c r="G124" s="46"/>
      <c r="H124" s="46"/>
      <c r="I124" s="46"/>
      <c r="J124" s="46"/>
      <c r="K124" s="46"/>
      <c r="L124" s="50"/>
    </row>
  </sheetData>
  <sheetProtection selectLockedCells="1" selectUnlockedCells="1"/>
  <mergeCells count="12">
    <mergeCell ref="G1:H1"/>
    <mergeCell ref="L2:V2"/>
    <mergeCell ref="E7:H7"/>
    <mergeCell ref="E9:H9"/>
    <mergeCell ref="E11:H11"/>
    <mergeCell ref="E26:H26"/>
    <mergeCell ref="E47:H47"/>
    <mergeCell ref="E49:H49"/>
    <mergeCell ref="E51:H51"/>
    <mergeCell ref="E71:H71"/>
    <mergeCell ref="E73:H73"/>
    <mergeCell ref="E75:H75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scale="90"/>
  <rowBreaks count="2" manualBreakCount="2">
    <brk id="41" max="255" man="1"/>
    <brk id="65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BR266"/>
  <sheetViews>
    <sheetView showGridLines="0" view="pageBreakPreview" zoomScaleSheetLayoutView="100" workbookViewId="0" topLeftCell="A1">
      <pane ySplit="1" topLeftCell="A2" activePane="bottomLeft" state="frozen"/>
      <selection pane="topLeft" activeCell="A1" sqref="A1"/>
      <selection pane="bottomLeft" activeCell="I87" sqref="I87"/>
    </sheetView>
  </sheetViews>
  <sheetFormatPr defaultColWidth="8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4.8320312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2" max="12" width="8.8320312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32" max="43" width="8.83203125" style="0" customWidth="1"/>
    <col min="44" max="65" width="9.33203125" style="0" hidden="1" customWidth="1"/>
    <col min="66" max="16384" width="8.83203125" style="0" customWidth="1"/>
  </cols>
  <sheetData>
    <row r="1" spans="1:70" ht="21.75" customHeight="1">
      <c r="A1" s="2"/>
      <c r="B1" s="2"/>
      <c r="C1" s="2"/>
      <c r="D1" s="3" t="s">
        <v>1</v>
      </c>
      <c r="E1" s="2"/>
      <c r="F1" s="2"/>
      <c r="G1" s="125"/>
      <c r="H1" s="125"/>
      <c r="I1" s="2"/>
      <c r="J1" s="2"/>
      <c r="K1" s="3" t="s">
        <v>162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</row>
    <row r="2" spans="12:46" ht="36.75" customHeight="1">
      <c r="L2" s="5"/>
      <c r="M2" s="5"/>
      <c r="N2" s="5"/>
      <c r="O2" s="5"/>
      <c r="P2" s="5"/>
      <c r="Q2" s="5"/>
      <c r="R2" s="5"/>
      <c r="S2" s="5"/>
      <c r="T2" s="5"/>
      <c r="U2" s="5"/>
      <c r="V2" s="5"/>
      <c r="AT2" s="6" t="s">
        <v>149</v>
      </c>
    </row>
    <row r="3" spans="2:46" ht="6.7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6" t="s">
        <v>79</v>
      </c>
    </row>
    <row r="4" spans="2:46" ht="36.75" customHeight="1">
      <c r="B4" s="10"/>
      <c r="C4" s="11"/>
      <c r="D4" s="12" t="s">
        <v>163</v>
      </c>
      <c r="E4" s="11"/>
      <c r="F4" s="11"/>
      <c r="G4" s="11"/>
      <c r="H4" s="11"/>
      <c r="I4" s="11"/>
      <c r="J4" s="11"/>
      <c r="K4" s="13"/>
      <c r="M4" s="14" t="s">
        <v>10</v>
      </c>
      <c r="AT4" s="6" t="s">
        <v>4</v>
      </c>
    </row>
    <row r="5" spans="2:11" ht="6.75" customHeight="1">
      <c r="B5" s="10"/>
      <c r="C5" s="11"/>
      <c r="D5" s="11"/>
      <c r="E5" s="11"/>
      <c r="F5" s="11"/>
      <c r="G5" s="11"/>
      <c r="H5" s="11"/>
      <c r="I5" s="11"/>
      <c r="J5" s="11"/>
      <c r="K5" s="13"/>
    </row>
    <row r="6" spans="2:11" ht="15">
      <c r="B6" s="10"/>
      <c r="C6" s="11"/>
      <c r="D6" s="19" t="s">
        <v>14</v>
      </c>
      <c r="E6" s="11"/>
      <c r="F6" s="11"/>
      <c r="G6" s="11"/>
      <c r="H6" s="11"/>
      <c r="I6" s="11"/>
      <c r="J6" s="11"/>
      <c r="K6" s="13"/>
    </row>
    <row r="7" spans="2:11" ht="22.5" customHeight="1">
      <c r="B7" s="10"/>
      <c r="C7" s="11"/>
      <c r="D7" s="11"/>
      <c r="E7" s="126">
        <f>'Rekapitulace stavby'!K6</f>
        <v>0</v>
      </c>
      <c r="F7" s="126"/>
      <c r="G7" s="126"/>
      <c r="H7" s="126"/>
      <c r="I7" s="11"/>
      <c r="J7" s="11"/>
      <c r="K7" s="13"/>
    </row>
    <row r="8" spans="2:11" ht="15">
      <c r="B8" s="10"/>
      <c r="C8" s="11"/>
      <c r="D8" s="19" t="s">
        <v>164</v>
      </c>
      <c r="E8" s="11"/>
      <c r="F8" s="11"/>
      <c r="G8" s="11"/>
      <c r="H8" s="11"/>
      <c r="I8" s="11"/>
      <c r="J8" s="11"/>
      <c r="K8" s="13"/>
    </row>
    <row r="9" spans="2:11" s="23" customFormat="1" ht="22.5" customHeight="1">
      <c r="B9" s="24"/>
      <c r="C9" s="25"/>
      <c r="D9" s="25"/>
      <c r="E9" s="126" t="s">
        <v>1546</v>
      </c>
      <c r="F9" s="126"/>
      <c r="G9" s="126"/>
      <c r="H9" s="126"/>
      <c r="I9" s="25"/>
      <c r="J9" s="25"/>
      <c r="K9" s="29"/>
    </row>
    <row r="10" spans="1:11" ht="15">
      <c r="A10" s="23"/>
      <c r="B10" s="24"/>
      <c r="C10" s="25"/>
      <c r="D10" s="19" t="s">
        <v>489</v>
      </c>
      <c r="E10" s="25"/>
      <c r="F10" s="25"/>
      <c r="G10" s="25"/>
      <c r="H10" s="25"/>
      <c r="I10" s="25"/>
      <c r="J10" s="25"/>
      <c r="K10" s="29"/>
    </row>
    <row r="11" spans="1:11" ht="36.75" customHeight="1">
      <c r="A11" s="23"/>
      <c r="B11" s="24"/>
      <c r="C11" s="25"/>
      <c r="D11" s="25"/>
      <c r="E11" s="62" t="s">
        <v>1547</v>
      </c>
      <c r="F11" s="62"/>
      <c r="G11" s="62"/>
      <c r="H11" s="62"/>
      <c r="I11" s="25"/>
      <c r="J11" s="25"/>
      <c r="K11" s="29"/>
    </row>
    <row r="12" spans="1:11" ht="13.5">
      <c r="A12" s="23"/>
      <c r="B12" s="24"/>
      <c r="C12" s="25"/>
      <c r="D12" s="25"/>
      <c r="E12" s="25"/>
      <c r="F12" s="25"/>
      <c r="G12" s="25"/>
      <c r="H12" s="25"/>
      <c r="I12" s="25"/>
      <c r="J12" s="25"/>
      <c r="K12" s="29"/>
    </row>
    <row r="13" spans="1:11" ht="14.25" customHeight="1">
      <c r="A13" s="23"/>
      <c r="B13" s="24"/>
      <c r="C13" s="25"/>
      <c r="D13" s="19" t="s">
        <v>17</v>
      </c>
      <c r="E13" s="25"/>
      <c r="F13" s="16"/>
      <c r="G13" s="25"/>
      <c r="H13" s="25"/>
      <c r="I13" s="19" t="s">
        <v>19</v>
      </c>
      <c r="J13" s="16"/>
      <c r="K13" s="29"/>
    </row>
    <row r="14" spans="1:11" ht="14.25" customHeight="1">
      <c r="A14" s="23"/>
      <c r="B14" s="24"/>
      <c r="C14" s="25"/>
      <c r="D14" s="19" t="s">
        <v>22</v>
      </c>
      <c r="E14" s="25"/>
      <c r="F14" s="16" t="s">
        <v>39</v>
      </c>
      <c r="G14" s="25"/>
      <c r="H14" s="25"/>
      <c r="I14" s="19" t="s">
        <v>24</v>
      </c>
      <c r="J14" s="65">
        <f>'Rekapitulace stavby'!AN8</f>
        <v>0</v>
      </c>
      <c r="K14" s="29"/>
    </row>
    <row r="15" spans="1:11" ht="10.5" customHeight="1">
      <c r="A15" s="23"/>
      <c r="B15" s="24"/>
      <c r="C15" s="25"/>
      <c r="D15" s="25"/>
      <c r="E15" s="25"/>
      <c r="F15" s="25"/>
      <c r="G15" s="25"/>
      <c r="H15" s="25"/>
      <c r="I15" s="25"/>
      <c r="J15" s="25"/>
      <c r="K15" s="29"/>
    </row>
    <row r="16" spans="1:11" ht="14.25" customHeight="1">
      <c r="A16" s="23"/>
      <c r="B16" s="24"/>
      <c r="C16" s="25"/>
      <c r="D16" s="19" t="s">
        <v>32</v>
      </c>
      <c r="E16" s="25"/>
      <c r="F16" s="25"/>
      <c r="G16" s="25"/>
      <c r="H16" s="25"/>
      <c r="I16" s="19" t="s">
        <v>33</v>
      </c>
      <c r="J16" s="16">
        <f>IF('Rekapitulace stavby'!AN10="","",'Rekapitulace stavby'!AN10)</f>
        <v>0</v>
      </c>
      <c r="K16" s="29"/>
    </row>
    <row r="17" spans="1:11" ht="18" customHeight="1">
      <c r="A17" s="23"/>
      <c r="B17" s="24"/>
      <c r="C17" s="25"/>
      <c r="D17" s="25"/>
      <c r="E17" s="16">
        <f>IF('Rekapitulace stavby'!E11="","",'Rekapitulace stavby'!E11)</f>
        <v>0</v>
      </c>
      <c r="F17" s="25"/>
      <c r="G17" s="25"/>
      <c r="H17" s="25"/>
      <c r="I17" s="19" t="s">
        <v>36</v>
      </c>
      <c r="J17" s="16">
        <f>IF('Rekapitulace stavby'!AN11="","",'Rekapitulace stavby'!AN11)</f>
        <v>0</v>
      </c>
      <c r="K17" s="29"/>
    </row>
    <row r="18" spans="1:11" ht="6.75" customHeight="1">
      <c r="A18" s="23"/>
      <c r="B18" s="24"/>
      <c r="C18" s="25"/>
      <c r="D18" s="25"/>
      <c r="E18" s="25"/>
      <c r="F18" s="25"/>
      <c r="G18" s="25"/>
      <c r="H18" s="25"/>
      <c r="I18" s="25"/>
      <c r="J18" s="25"/>
      <c r="K18" s="29"/>
    </row>
    <row r="19" spans="1:11" ht="14.25" customHeight="1">
      <c r="A19" s="23"/>
      <c r="B19" s="24"/>
      <c r="C19" s="25"/>
      <c r="D19" s="19" t="s">
        <v>38</v>
      </c>
      <c r="E19" s="25"/>
      <c r="F19" s="25"/>
      <c r="G19" s="25"/>
      <c r="H19" s="25"/>
      <c r="I19" s="19" t="s">
        <v>33</v>
      </c>
      <c r="J19" s="16">
        <f>IF('Rekapitulace stavby'!AN13="Vyplň údaj","",IF('Rekapitulace stavby'!AN13="","",'Rekapitulace stavby'!AN13))</f>
        <v>0</v>
      </c>
      <c r="K19" s="29"/>
    </row>
    <row r="20" spans="1:11" ht="18" customHeight="1">
      <c r="A20" s="23"/>
      <c r="B20" s="24"/>
      <c r="C20" s="25"/>
      <c r="D20" s="25"/>
      <c r="E20" s="16">
        <f>IF('Rekapitulace stavby'!E14="Vyplň údaj","",IF('Rekapitulace stavby'!E14="","",'Rekapitulace stavby'!E14))</f>
        <v>0</v>
      </c>
      <c r="F20" s="25"/>
      <c r="G20" s="25"/>
      <c r="H20" s="25"/>
      <c r="I20" s="19" t="s">
        <v>36</v>
      </c>
      <c r="J20" s="16">
        <f>IF('Rekapitulace stavby'!AN14="Vyplň údaj","",IF('Rekapitulace stavby'!AN14="","",'Rekapitulace stavby'!AN14))</f>
        <v>0</v>
      </c>
      <c r="K20" s="29"/>
    </row>
    <row r="21" spans="1:11" ht="6.75" customHeight="1">
      <c r="A21" s="23"/>
      <c r="B21" s="24"/>
      <c r="C21" s="25"/>
      <c r="D21" s="25"/>
      <c r="E21" s="25"/>
      <c r="F21" s="25"/>
      <c r="G21" s="25"/>
      <c r="H21" s="25"/>
      <c r="I21" s="25"/>
      <c r="J21" s="25"/>
      <c r="K21" s="29"/>
    </row>
    <row r="22" spans="1:11" ht="14.25" customHeight="1">
      <c r="A22" s="23"/>
      <c r="B22" s="24"/>
      <c r="C22" s="25"/>
      <c r="D22" s="19" t="s">
        <v>40</v>
      </c>
      <c r="E22" s="25"/>
      <c r="F22" s="25"/>
      <c r="G22" s="25"/>
      <c r="H22" s="25"/>
      <c r="I22" s="19" t="s">
        <v>33</v>
      </c>
      <c r="J22" s="16">
        <f>IF('Rekapitulace stavby'!AN16="","",'Rekapitulace stavby'!AN16)</f>
        <v>0</v>
      </c>
      <c r="K22" s="29"/>
    </row>
    <row r="23" spans="1:11" ht="18" customHeight="1">
      <c r="A23" s="23"/>
      <c r="B23" s="24"/>
      <c r="C23" s="25"/>
      <c r="D23" s="25"/>
      <c r="E23" s="16">
        <f>IF('Rekapitulace stavby'!E17="","",'Rekapitulace stavby'!E17)</f>
        <v>0</v>
      </c>
      <c r="F23" s="25"/>
      <c r="G23" s="25"/>
      <c r="H23" s="25"/>
      <c r="I23" s="19" t="s">
        <v>36</v>
      </c>
      <c r="J23" s="16">
        <f>IF('Rekapitulace stavby'!AN17="","",'Rekapitulace stavby'!AN17)</f>
        <v>0</v>
      </c>
      <c r="K23" s="29"/>
    </row>
    <row r="24" spans="1:11" ht="6.75" customHeight="1">
      <c r="A24" s="23"/>
      <c r="B24" s="24"/>
      <c r="C24" s="25"/>
      <c r="D24" s="25"/>
      <c r="E24" s="25"/>
      <c r="F24" s="25"/>
      <c r="G24" s="25"/>
      <c r="H24" s="25"/>
      <c r="I24" s="25"/>
      <c r="J24" s="25"/>
      <c r="K24" s="29"/>
    </row>
    <row r="25" spans="1:11" ht="14.25" customHeight="1">
      <c r="A25" s="23"/>
      <c r="B25" s="24"/>
      <c r="C25" s="25"/>
      <c r="D25" s="19" t="s">
        <v>44</v>
      </c>
      <c r="E25" s="25"/>
      <c r="F25" s="25"/>
      <c r="G25" s="25"/>
      <c r="H25" s="25"/>
      <c r="I25" s="25"/>
      <c r="J25" s="25"/>
      <c r="K25" s="29"/>
    </row>
    <row r="26" spans="2:11" s="127" customFormat="1" ht="22.5" customHeight="1">
      <c r="B26" s="128"/>
      <c r="C26" s="129"/>
      <c r="D26" s="129"/>
      <c r="E26" s="21"/>
      <c r="F26" s="21"/>
      <c r="G26" s="21"/>
      <c r="H26" s="21"/>
      <c r="I26" s="129"/>
      <c r="J26" s="129"/>
      <c r="K26" s="130"/>
    </row>
    <row r="27" spans="2:11" s="23" customFormat="1" ht="6.75" customHeight="1">
      <c r="B27" s="24"/>
      <c r="C27" s="25"/>
      <c r="D27" s="25"/>
      <c r="E27" s="25"/>
      <c r="F27" s="25"/>
      <c r="G27" s="25"/>
      <c r="H27" s="25"/>
      <c r="I27" s="25"/>
      <c r="J27" s="25"/>
      <c r="K27" s="29"/>
    </row>
    <row r="28" spans="1:11" ht="6.75" customHeight="1">
      <c r="A28" s="23"/>
      <c r="B28" s="24"/>
      <c r="C28" s="25"/>
      <c r="D28" s="82"/>
      <c r="E28" s="82"/>
      <c r="F28" s="82"/>
      <c r="G28" s="82"/>
      <c r="H28" s="82"/>
      <c r="I28" s="82"/>
      <c r="J28" s="82"/>
      <c r="K28" s="131"/>
    </row>
    <row r="29" spans="1:11" ht="24.75" customHeight="1">
      <c r="A29" s="23"/>
      <c r="B29" s="24"/>
      <c r="C29" s="25"/>
      <c r="D29" s="132" t="s">
        <v>45</v>
      </c>
      <c r="E29" s="25"/>
      <c r="F29" s="25"/>
      <c r="G29" s="25"/>
      <c r="H29" s="25"/>
      <c r="I29" s="25"/>
      <c r="J29" s="87">
        <f>ROUND(J85,2)</f>
        <v>0</v>
      </c>
      <c r="K29" s="29"/>
    </row>
    <row r="30" spans="1:11" ht="6.75" customHeight="1">
      <c r="A30" s="23"/>
      <c r="B30" s="24"/>
      <c r="C30" s="25"/>
      <c r="D30" s="82"/>
      <c r="E30" s="82"/>
      <c r="F30" s="82"/>
      <c r="G30" s="82"/>
      <c r="H30" s="82"/>
      <c r="I30" s="82"/>
      <c r="J30" s="82"/>
      <c r="K30" s="131"/>
    </row>
    <row r="31" spans="1:11" ht="14.25" customHeight="1">
      <c r="A31" s="23"/>
      <c r="B31" s="24"/>
      <c r="C31" s="25"/>
      <c r="D31" s="25"/>
      <c r="E31" s="25"/>
      <c r="F31" s="30" t="s">
        <v>47</v>
      </c>
      <c r="G31" s="25"/>
      <c r="H31" s="25"/>
      <c r="I31" s="30" t="s">
        <v>46</v>
      </c>
      <c r="J31" s="30" t="s">
        <v>48</v>
      </c>
      <c r="K31" s="29"/>
    </row>
    <row r="32" spans="1:11" ht="14.25" customHeight="1">
      <c r="A32" s="23"/>
      <c r="B32" s="24"/>
      <c r="C32" s="25"/>
      <c r="D32" s="34" t="s">
        <v>49</v>
      </c>
      <c r="E32" s="34" t="s">
        <v>50</v>
      </c>
      <c r="F32" s="133">
        <f>ROUND(SUM(BE85:BE265),2)</f>
        <v>0</v>
      </c>
      <c r="G32" s="25"/>
      <c r="H32" s="25"/>
      <c r="I32" s="134">
        <v>0.21</v>
      </c>
      <c r="J32" s="133">
        <f>ROUND(ROUND((SUM(BE85:BE265)),2)*I32,2)</f>
        <v>0</v>
      </c>
      <c r="K32" s="29"/>
    </row>
    <row r="33" spans="1:11" ht="14.25" customHeight="1">
      <c r="A33" s="23"/>
      <c r="B33" s="24"/>
      <c r="C33" s="25"/>
      <c r="D33" s="25"/>
      <c r="E33" s="34" t="s">
        <v>51</v>
      </c>
      <c r="F33" s="133">
        <f>ROUND(SUM(BF85:BF265),2)</f>
        <v>0</v>
      </c>
      <c r="G33" s="25"/>
      <c r="H33" s="25"/>
      <c r="I33" s="134">
        <v>0.15</v>
      </c>
      <c r="J33" s="133">
        <f>ROUND(ROUND((SUM(BF85:BF265)),2)*I33,2)</f>
        <v>0</v>
      </c>
      <c r="K33" s="29"/>
    </row>
    <row r="34" spans="1:11" ht="14.25" customHeight="1" hidden="1">
      <c r="A34" s="23"/>
      <c r="B34" s="24"/>
      <c r="C34" s="25"/>
      <c r="D34" s="25"/>
      <c r="E34" s="34" t="s">
        <v>52</v>
      </c>
      <c r="F34" s="133">
        <f>ROUND(SUM(BG85:BG265),2)</f>
        <v>0</v>
      </c>
      <c r="G34" s="25"/>
      <c r="H34" s="25"/>
      <c r="I34" s="134">
        <v>0.21</v>
      </c>
      <c r="J34" s="133">
        <v>0</v>
      </c>
      <c r="K34" s="29"/>
    </row>
    <row r="35" spans="1:11" ht="14.25" customHeight="1" hidden="1">
      <c r="A35" s="23"/>
      <c r="B35" s="24"/>
      <c r="C35" s="25"/>
      <c r="D35" s="25"/>
      <c r="E35" s="34" t="s">
        <v>53</v>
      </c>
      <c r="F35" s="133">
        <f>ROUND(SUM(BH85:BH265),2)</f>
        <v>0</v>
      </c>
      <c r="G35" s="25"/>
      <c r="H35" s="25"/>
      <c r="I35" s="134">
        <v>0.15</v>
      </c>
      <c r="J35" s="133">
        <v>0</v>
      </c>
      <c r="K35" s="29"/>
    </row>
    <row r="36" spans="1:11" ht="14.25" customHeight="1" hidden="1">
      <c r="A36" s="23"/>
      <c r="B36" s="24"/>
      <c r="C36" s="25"/>
      <c r="D36" s="25"/>
      <c r="E36" s="34" t="s">
        <v>54</v>
      </c>
      <c r="F36" s="133">
        <f>ROUND(SUM(BI85:BI265),2)</f>
        <v>0</v>
      </c>
      <c r="G36" s="25"/>
      <c r="H36" s="25"/>
      <c r="I36" s="134">
        <v>0</v>
      </c>
      <c r="J36" s="133">
        <v>0</v>
      </c>
      <c r="K36" s="29"/>
    </row>
    <row r="37" spans="1:11" ht="6.75" customHeight="1">
      <c r="A37" s="23"/>
      <c r="B37" s="24"/>
      <c r="C37" s="25"/>
      <c r="D37" s="25"/>
      <c r="E37" s="25"/>
      <c r="F37" s="25"/>
      <c r="G37" s="25"/>
      <c r="H37" s="25"/>
      <c r="I37" s="25"/>
      <c r="J37" s="25"/>
      <c r="K37" s="29"/>
    </row>
    <row r="38" spans="1:11" ht="24.75" customHeight="1">
      <c r="A38" s="23"/>
      <c r="B38" s="24"/>
      <c r="C38" s="135"/>
      <c r="D38" s="136" t="s">
        <v>55</v>
      </c>
      <c r="E38" s="74"/>
      <c r="F38" s="74"/>
      <c r="G38" s="137" t="s">
        <v>56</v>
      </c>
      <c r="H38" s="138" t="s">
        <v>57</v>
      </c>
      <c r="I38" s="74"/>
      <c r="J38" s="139">
        <f>SUM(J29:J36)</f>
        <v>0</v>
      </c>
      <c r="K38" s="140"/>
    </row>
    <row r="39" spans="1:11" ht="14.25" customHeight="1">
      <c r="A39" s="23"/>
      <c r="B39" s="45"/>
      <c r="C39" s="46"/>
      <c r="D39" s="46"/>
      <c r="E39" s="46"/>
      <c r="F39" s="46"/>
      <c r="G39" s="46"/>
      <c r="H39" s="46"/>
      <c r="I39" s="46"/>
      <c r="J39" s="46"/>
      <c r="K39" s="47"/>
    </row>
    <row r="43" spans="2:11" s="23" customFormat="1" ht="6.75" customHeight="1">
      <c r="B43" s="141"/>
      <c r="C43" s="142"/>
      <c r="D43" s="142"/>
      <c r="E43" s="142"/>
      <c r="F43" s="142"/>
      <c r="G43" s="142"/>
      <c r="H43" s="142"/>
      <c r="I43" s="142"/>
      <c r="J43" s="142"/>
      <c r="K43" s="143"/>
    </row>
    <row r="44" spans="1:11" ht="36.75" customHeight="1">
      <c r="A44" s="23"/>
      <c r="B44" s="24"/>
      <c r="C44" s="12" t="s">
        <v>169</v>
      </c>
      <c r="D44" s="25"/>
      <c r="E44" s="25"/>
      <c r="F44" s="25"/>
      <c r="G44" s="25"/>
      <c r="H44" s="25"/>
      <c r="I44" s="25"/>
      <c r="J44" s="25"/>
      <c r="K44" s="29"/>
    </row>
    <row r="45" spans="1:11" ht="6.75" customHeight="1">
      <c r="A45" s="23"/>
      <c r="B45" s="24"/>
      <c r="C45" s="25"/>
      <c r="D45" s="25"/>
      <c r="E45" s="25"/>
      <c r="F45" s="25"/>
      <c r="G45" s="25"/>
      <c r="H45" s="25"/>
      <c r="I45" s="25"/>
      <c r="J45" s="25"/>
      <c r="K45" s="29"/>
    </row>
    <row r="46" spans="1:11" ht="14.25" customHeight="1">
      <c r="A46" s="23"/>
      <c r="B46" s="24"/>
      <c r="C46" s="19" t="s">
        <v>14</v>
      </c>
      <c r="D46" s="25"/>
      <c r="E46" s="25"/>
      <c r="F46" s="25"/>
      <c r="G46" s="25"/>
      <c r="H46" s="25"/>
      <c r="I46" s="25"/>
      <c r="J46" s="25"/>
      <c r="K46" s="29"/>
    </row>
    <row r="47" spans="1:11" ht="22.5" customHeight="1">
      <c r="A47" s="23"/>
      <c r="B47" s="24"/>
      <c r="C47" s="25"/>
      <c r="D47" s="25"/>
      <c r="E47" s="126">
        <f>E7</f>
        <v>0</v>
      </c>
      <c r="F47" s="126"/>
      <c r="G47" s="126"/>
      <c r="H47" s="126"/>
      <c r="I47" s="25"/>
      <c r="J47" s="25"/>
      <c r="K47" s="29"/>
    </row>
    <row r="48" spans="2:11" ht="15">
      <c r="B48" s="10"/>
      <c r="C48" s="19" t="s">
        <v>164</v>
      </c>
      <c r="D48" s="11"/>
      <c r="E48" s="11"/>
      <c r="F48" s="11"/>
      <c r="G48" s="11"/>
      <c r="H48" s="11"/>
      <c r="I48" s="11"/>
      <c r="J48" s="11"/>
      <c r="K48" s="13"/>
    </row>
    <row r="49" spans="2:11" s="23" customFormat="1" ht="22.5" customHeight="1">
      <c r="B49" s="24"/>
      <c r="C49" s="25"/>
      <c r="D49" s="25"/>
      <c r="E49" s="126" t="s">
        <v>1546</v>
      </c>
      <c r="F49" s="126"/>
      <c r="G49" s="126"/>
      <c r="H49" s="126"/>
      <c r="I49" s="25"/>
      <c r="J49" s="25"/>
      <c r="K49" s="29"/>
    </row>
    <row r="50" spans="1:11" ht="14.25" customHeight="1">
      <c r="A50" s="23"/>
      <c r="B50" s="24"/>
      <c r="C50" s="19" t="s">
        <v>489</v>
      </c>
      <c r="D50" s="25"/>
      <c r="E50" s="25"/>
      <c r="F50" s="25"/>
      <c r="G50" s="25"/>
      <c r="H50" s="25"/>
      <c r="I50" s="25"/>
      <c r="J50" s="25"/>
      <c r="K50" s="29"/>
    </row>
    <row r="51" spans="1:11" ht="23.25" customHeight="1">
      <c r="A51" s="23"/>
      <c r="B51" s="24"/>
      <c r="C51" s="25"/>
      <c r="D51" s="25"/>
      <c r="E51" s="62">
        <f>E11</f>
        <v>0</v>
      </c>
      <c r="F51" s="62"/>
      <c r="G51" s="62"/>
      <c r="H51" s="62"/>
      <c r="I51" s="25"/>
      <c r="J51" s="25"/>
      <c r="K51" s="29"/>
    </row>
    <row r="52" spans="1:11" ht="6.75" customHeight="1">
      <c r="A52" s="23"/>
      <c r="B52" s="24"/>
      <c r="C52" s="25"/>
      <c r="D52" s="25"/>
      <c r="E52" s="25"/>
      <c r="F52" s="25"/>
      <c r="G52" s="25"/>
      <c r="H52" s="25"/>
      <c r="I52" s="25"/>
      <c r="J52" s="25"/>
      <c r="K52" s="29"/>
    </row>
    <row r="53" spans="1:11" ht="18" customHeight="1">
      <c r="A53" s="23"/>
      <c r="B53" s="24"/>
      <c r="C53" s="19" t="s">
        <v>22</v>
      </c>
      <c r="D53" s="25"/>
      <c r="E53" s="25"/>
      <c r="F53" s="16">
        <f>F14</f>
        <v>0</v>
      </c>
      <c r="G53" s="25"/>
      <c r="H53" s="25"/>
      <c r="I53" s="19" t="s">
        <v>24</v>
      </c>
      <c r="J53" s="65">
        <f>IF(J14="","",J14)</f>
        <v>0</v>
      </c>
      <c r="K53" s="29"/>
    </row>
    <row r="54" spans="1:11" ht="6.75" customHeight="1">
      <c r="A54" s="23"/>
      <c r="B54" s="24"/>
      <c r="C54" s="25"/>
      <c r="D54" s="25"/>
      <c r="E54" s="25"/>
      <c r="F54" s="25"/>
      <c r="G54" s="25"/>
      <c r="H54" s="25"/>
      <c r="I54" s="25"/>
      <c r="J54" s="25"/>
      <c r="K54" s="29"/>
    </row>
    <row r="55" spans="1:11" ht="15">
      <c r="A55" s="23"/>
      <c r="B55" s="24"/>
      <c r="C55" s="19" t="s">
        <v>32</v>
      </c>
      <c r="D55" s="25"/>
      <c r="E55" s="25"/>
      <c r="F55" s="16">
        <f>E17</f>
        <v>0</v>
      </c>
      <c r="G55" s="25"/>
      <c r="H55" s="25"/>
      <c r="I55" s="19" t="s">
        <v>40</v>
      </c>
      <c r="J55" s="16">
        <f>E23</f>
        <v>0</v>
      </c>
      <c r="K55" s="29"/>
    </row>
    <row r="56" spans="1:11" ht="14.25" customHeight="1">
      <c r="A56" s="23"/>
      <c r="B56" s="24"/>
      <c r="C56" s="19" t="s">
        <v>38</v>
      </c>
      <c r="D56" s="25"/>
      <c r="E56" s="25"/>
      <c r="F56" s="16">
        <f>IF(E20="","",E20)</f>
        <v>0</v>
      </c>
      <c r="G56" s="25"/>
      <c r="H56" s="25"/>
      <c r="I56" s="25"/>
      <c r="J56" s="25"/>
      <c r="K56" s="29"/>
    </row>
    <row r="57" spans="1:11" ht="9.75" customHeight="1">
      <c r="A57" s="23"/>
      <c r="B57" s="24"/>
      <c r="C57" s="25"/>
      <c r="D57" s="25"/>
      <c r="E57" s="25"/>
      <c r="F57" s="25"/>
      <c r="G57" s="25"/>
      <c r="H57" s="25"/>
      <c r="I57" s="25"/>
      <c r="J57" s="25"/>
      <c r="K57" s="29"/>
    </row>
    <row r="58" spans="1:11" ht="29.25" customHeight="1">
      <c r="A58" s="23"/>
      <c r="B58" s="24"/>
      <c r="C58" s="144" t="s">
        <v>170</v>
      </c>
      <c r="D58" s="135"/>
      <c r="E58" s="135"/>
      <c r="F58" s="135"/>
      <c r="G58" s="135"/>
      <c r="H58" s="135"/>
      <c r="I58" s="135"/>
      <c r="J58" s="145" t="s">
        <v>171</v>
      </c>
      <c r="K58" s="146"/>
    </row>
    <row r="59" spans="1:11" ht="9.75" customHeight="1">
      <c r="A59" s="23"/>
      <c r="B59" s="24"/>
      <c r="C59" s="25"/>
      <c r="D59" s="25"/>
      <c r="E59" s="25"/>
      <c r="F59" s="25"/>
      <c r="G59" s="25"/>
      <c r="H59" s="25"/>
      <c r="I59" s="25"/>
      <c r="J59" s="25"/>
      <c r="K59" s="29"/>
    </row>
    <row r="60" spans="1:47" ht="29.25" customHeight="1">
      <c r="A60" s="23"/>
      <c r="B60" s="24"/>
      <c r="C60" s="147" t="s">
        <v>172</v>
      </c>
      <c r="D60" s="25"/>
      <c r="E60" s="25"/>
      <c r="F60" s="25"/>
      <c r="G60" s="25"/>
      <c r="H60" s="25"/>
      <c r="I60" s="25"/>
      <c r="J60" s="87">
        <f aca="true" t="shared" si="0" ref="J60:J61">J85</f>
        <v>0</v>
      </c>
      <c r="K60" s="29"/>
      <c r="AU60" s="6" t="s">
        <v>173</v>
      </c>
    </row>
    <row r="61" spans="2:11" s="148" customFormat="1" ht="24.75" customHeight="1">
      <c r="B61" s="149"/>
      <c r="C61" s="150"/>
      <c r="D61" s="151" t="s">
        <v>492</v>
      </c>
      <c r="E61" s="152"/>
      <c r="F61" s="152"/>
      <c r="G61" s="152"/>
      <c r="H61" s="152"/>
      <c r="I61" s="152"/>
      <c r="J61" s="153">
        <f t="shared" si="0"/>
        <v>0</v>
      </c>
      <c r="K61" s="154"/>
    </row>
    <row r="62" spans="2:11" s="148" customFormat="1" ht="24.75" customHeight="1">
      <c r="B62" s="149"/>
      <c r="C62" s="150"/>
      <c r="D62" s="151" t="s">
        <v>493</v>
      </c>
      <c r="E62" s="152"/>
      <c r="F62" s="152"/>
      <c r="G62" s="152"/>
      <c r="H62" s="152"/>
      <c r="I62" s="152"/>
      <c r="J62" s="153">
        <f>J118</f>
        <v>0</v>
      </c>
      <c r="K62" s="154"/>
    </row>
    <row r="63" spans="2:11" s="148" customFormat="1" ht="24.75" customHeight="1">
      <c r="B63" s="149"/>
      <c r="C63" s="150"/>
      <c r="D63" s="151" t="s">
        <v>494</v>
      </c>
      <c r="E63" s="152"/>
      <c r="F63" s="152"/>
      <c r="G63" s="152"/>
      <c r="H63" s="152"/>
      <c r="I63" s="152"/>
      <c r="J63" s="153">
        <f>J208</f>
        <v>0</v>
      </c>
      <c r="K63" s="154"/>
    </row>
    <row r="64" spans="2:11" s="23" customFormat="1" ht="21.75" customHeight="1">
      <c r="B64" s="24"/>
      <c r="C64" s="25"/>
      <c r="D64" s="25"/>
      <c r="E64" s="25"/>
      <c r="F64" s="25"/>
      <c r="G64" s="25"/>
      <c r="H64" s="25"/>
      <c r="I64" s="25"/>
      <c r="J64" s="25"/>
      <c r="K64" s="29"/>
    </row>
    <row r="65" spans="1:11" ht="6.75" customHeight="1">
      <c r="A65" s="23"/>
      <c r="B65" s="45"/>
      <c r="C65" s="46"/>
      <c r="D65" s="46"/>
      <c r="E65" s="46"/>
      <c r="F65" s="46"/>
      <c r="G65" s="46"/>
      <c r="H65" s="46"/>
      <c r="I65" s="46"/>
      <c r="J65" s="46"/>
      <c r="K65" s="47"/>
    </row>
    <row r="69" spans="2:12" s="23" customFormat="1" ht="6.75" customHeight="1">
      <c r="B69" s="48"/>
      <c r="C69" s="49"/>
      <c r="D69" s="49"/>
      <c r="E69" s="49"/>
      <c r="F69" s="49"/>
      <c r="G69" s="49"/>
      <c r="H69" s="49"/>
      <c r="I69" s="49"/>
      <c r="J69" s="49"/>
      <c r="K69" s="49"/>
      <c r="L69" s="50"/>
    </row>
    <row r="70" spans="1:12" ht="36.75" customHeight="1">
      <c r="A70" s="23"/>
      <c r="B70" s="24"/>
      <c r="C70" s="51" t="s">
        <v>175</v>
      </c>
      <c r="D70" s="52"/>
      <c r="E70" s="52"/>
      <c r="F70" s="52"/>
      <c r="G70" s="52"/>
      <c r="H70" s="52"/>
      <c r="I70" s="52"/>
      <c r="J70" s="52"/>
      <c r="K70" s="52"/>
      <c r="L70" s="50"/>
    </row>
    <row r="71" spans="1:12" ht="6.75" customHeight="1">
      <c r="A71" s="23"/>
      <c r="B71" s="24"/>
      <c r="C71" s="52"/>
      <c r="D71" s="52"/>
      <c r="E71" s="52"/>
      <c r="F71" s="52"/>
      <c r="G71" s="52"/>
      <c r="H71" s="52"/>
      <c r="I71" s="52"/>
      <c r="J71" s="52"/>
      <c r="K71" s="52"/>
      <c r="L71" s="50"/>
    </row>
    <row r="72" spans="1:12" ht="14.25" customHeight="1">
      <c r="A72" s="23"/>
      <c r="B72" s="24"/>
      <c r="C72" s="55" t="s">
        <v>14</v>
      </c>
      <c r="D72" s="52"/>
      <c r="E72" s="52"/>
      <c r="F72" s="52"/>
      <c r="G72" s="52"/>
      <c r="H72" s="52"/>
      <c r="I72" s="52"/>
      <c r="J72" s="52"/>
      <c r="K72" s="52"/>
      <c r="L72" s="50"/>
    </row>
    <row r="73" spans="1:12" ht="22.5" customHeight="1">
      <c r="A73" s="23"/>
      <c r="B73" s="24"/>
      <c r="C73" s="52"/>
      <c r="D73" s="52"/>
      <c r="E73" s="126">
        <f>E7</f>
        <v>0</v>
      </c>
      <c r="F73" s="126"/>
      <c r="G73" s="126"/>
      <c r="H73" s="126"/>
      <c r="I73" s="52"/>
      <c r="J73" s="52"/>
      <c r="K73" s="52"/>
      <c r="L73" s="50"/>
    </row>
    <row r="74" spans="2:12" ht="15">
      <c r="B74" s="10"/>
      <c r="C74" s="55" t="s">
        <v>164</v>
      </c>
      <c r="D74" s="266"/>
      <c r="E74" s="266"/>
      <c r="F74" s="266"/>
      <c r="G74" s="266"/>
      <c r="H74" s="266"/>
      <c r="I74" s="266"/>
      <c r="J74" s="266"/>
      <c r="K74" s="266"/>
      <c r="L74" s="267"/>
    </row>
    <row r="75" spans="2:12" s="23" customFormat="1" ht="22.5" customHeight="1">
      <c r="B75" s="24"/>
      <c r="C75" s="52"/>
      <c r="D75" s="52"/>
      <c r="E75" s="126" t="s">
        <v>1546</v>
      </c>
      <c r="F75" s="126"/>
      <c r="G75" s="126"/>
      <c r="H75" s="126"/>
      <c r="I75" s="52"/>
      <c r="J75" s="52"/>
      <c r="K75" s="52"/>
      <c r="L75" s="50"/>
    </row>
    <row r="76" spans="1:12" ht="14.25" customHeight="1">
      <c r="A76" s="23"/>
      <c r="B76" s="24"/>
      <c r="C76" s="55" t="s">
        <v>489</v>
      </c>
      <c r="D76" s="52"/>
      <c r="E76" s="52"/>
      <c r="F76" s="52"/>
      <c r="G76" s="52"/>
      <c r="H76" s="52"/>
      <c r="I76" s="52"/>
      <c r="J76" s="52"/>
      <c r="K76" s="52"/>
      <c r="L76" s="50"/>
    </row>
    <row r="77" spans="1:12" ht="23.25" customHeight="1">
      <c r="A77" s="23"/>
      <c r="B77" s="24"/>
      <c r="C77" s="52"/>
      <c r="D77" s="52"/>
      <c r="E77" s="62">
        <f>E11</f>
        <v>0</v>
      </c>
      <c r="F77" s="62"/>
      <c r="G77" s="62"/>
      <c r="H77" s="62"/>
      <c r="I77" s="52"/>
      <c r="J77" s="52"/>
      <c r="K77" s="52"/>
      <c r="L77" s="50"/>
    </row>
    <row r="78" spans="1:12" ht="6.75" customHeight="1">
      <c r="A78" s="23"/>
      <c r="B78" s="24"/>
      <c r="C78" s="52"/>
      <c r="D78" s="52"/>
      <c r="E78" s="52"/>
      <c r="F78" s="52"/>
      <c r="G78" s="52"/>
      <c r="H78" s="52"/>
      <c r="I78" s="52"/>
      <c r="J78" s="52"/>
      <c r="K78" s="52"/>
      <c r="L78" s="50"/>
    </row>
    <row r="79" spans="1:12" ht="18" customHeight="1">
      <c r="A79" s="23"/>
      <c r="B79" s="24"/>
      <c r="C79" s="55" t="s">
        <v>22</v>
      </c>
      <c r="D79" s="52"/>
      <c r="E79" s="52"/>
      <c r="F79" s="155">
        <f>F14</f>
        <v>0</v>
      </c>
      <c r="G79" s="52"/>
      <c r="H79" s="52"/>
      <c r="I79" s="55" t="s">
        <v>24</v>
      </c>
      <c r="J79" s="156">
        <f>IF(J14="","",J14)</f>
        <v>0</v>
      </c>
      <c r="K79" s="52"/>
      <c r="L79" s="50"/>
    </row>
    <row r="80" spans="1:12" ht="6.75" customHeight="1">
      <c r="A80" s="23"/>
      <c r="B80" s="24"/>
      <c r="C80" s="52"/>
      <c r="D80" s="52"/>
      <c r="E80" s="52"/>
      <c r="F80" s="52"/>
      <c r="G80" s="52"/>
      <c r="H80" s="52"/>
      <c r="I80" s="52"/>
      <c r="J80" s="52"/>
      <c r="K80" s="52"/>
      <c r="L80" s="50"/>
    </row>
    <row r="81" spans="1:12" ht="15">
      <c r="A81" s="23"/>
      <c r="B81" s="24"/>
      <c r="C81" s="55" t="s">
        <v>32</v>
      </c>
      <c r="D81" s="52"/>
      <c r="E81" s="52"/>
      <c r="F81" s="155">
        <f>E17</f>
        <v>0</v>
      </c>
      <c r="G81" s="52"/>
      <c r="H81" s="52"/>
      <c r="I81" s="55" t="s">
        <v>40</v>
      </c>
      <c r="J81" s="155">
        <f>E23</f>
        <v>0</v>
      </c>
      <c r="K81" s="52"/>
      <c r="L81" s="50"/>
    </row>
    <row r="82" spans="1:12" ht="14.25" customHeight="1">
      <c r="A82" s="23"/>
      <c r="B82" s="24"/>
      <c r="C82" s="55" t="s">
        <v>38</v>
      </c>
      <c r="D82" s="52"/>
      <c r="E82" s="52"/>
      <c r="F82" s="155">
        <f>IF(E20="","",E20)</f>
        <v>0</v>
      </c>
      <c r="G82" s="52"/>
      <c r="H82" s="52"/>
      <c r="I82" s="52"/>
      <c r="J82" s="52"/>
      <c r="K82" s="52"/>
      <c r="L82" s="50"/>
    </row>
    <row r="83" spans="1:12" ht="9.75" customHeight="1">
      <c r="A83" s="23"/>
      <c r="B83" s="24"/>
      <c r="C83" s="52"/>
      <c r="D83" s="52"/>
      <c r="E83" s="52"/>
      <c r="F83" s="52"/>
      <c r="G83" s="52"/>
      <c r="H83" s="52"/>
      <c r="I83" s="52"/>
      <c r="J83" s="52"/>
      <c r="K83" s="52"/>
      <c r="L83" s="50"/>
    </row>
    <row r="84" spans="2:20" s="157" customFormat="1" ht="29.25" customHeight="1">
      <c r="B84" s="158"/>
      <c r="C84" s="159" t="s">
        <v>176</v>
      </c>
      <c r="D84" s="160" t="s">
        <v>64</v>
      </c>
      <c r="E84" s="160" t="s">
        <v>60</v>
      </c>
      <c r="F84" s="160" t="s">
        <v>177</v>
      </c>
      <c r="G84" s="160" t="s">
        <v>178</v>
      </c>
      <c r="H84" s="160" t="s">
        <v>179</v>
      </c>
      <c r="I84" s="161" t="s">
        <v>180</v>
      </c>
      <c r="J84" s="160" t="s">
        <v>171</v>
      </c>
      <c r="K84" s="162" t="s">
        <v>181</v>
      </c>
      <c r="L84" s="163"/>
      <c r="M84" s="78" t="s">
        <v>182</v>
      </c>
      <c r="N84" s="79" t="s">
        <v>49</v>
      </c>
      <c r="O84" s="79" t="s">
        <v>183</v>
      </c>
      <c r="P84" s="79" t="s">
        <v>184</v>
      </c>
      <c r="Q84" s="79" t="s">
        <v>185</v>
      </c>
      <c r="R84" s="79" t="s">
        <v>186</v>
      </c>
      <c r="S84" s="79" t="s">
        <v>187</v>
      </c>
      <c r="T84" s="80" t="s">
        <v>188</v>
      </c>
    </row>
    <row r="85" spans="2:63" s="23" customFormat="1" ht="29.25" customHeight="1">
      <c r="B85" s="24"/>
      <c r="C85" s="84" t="s">
        <v>172</v>
      </c>
      <c r="D85" s="52"/>
      <c r="E85" s="52"/>
      <c r="F85" s="52"/>
      <c r="G85" s="52"/>
      <c r="H85" s="52"/>
      <c r="I85" s="52"/>
      <c r="J85" s="164">
        <f aca="true" t="shared" si="1" ref="J85:J86">BK85</f>
        <v>0</v>
      </c>
      <c r="K85" s="52"/>
      <c r="L85" s="50"/>
      <c r="M85" s="81"/>
      <c r="N85" s="82"/>
      <c r="O85" s="82"/>
      <c r="P85" s="165">
        <f>P86+P118+P208</f>
        <v>21.45742</v>
      </c>
      <c r="Q85" s="82"/>
      <c r="R85" s="165">
        <f>R86+R118+R208</f>
        <v>160.076729</v>
      </c>
      <c r="S85" s="82"/>
      <c r="T85" s="166">
        <f>T86+T118+T208</f>
        <v>1650.6380000000001</v>
      </c>
      <c r="AT85" s="6" t="s">
        <v>78</v>
      </c>
      <c r="AU85" s="6" t="s">
        <v>173</v>
      </c>
      <c r="BK85" s="167">
        <f>BK86+BK118+BK208</f>
        <v>0</v>
      </c>
    </row>
    <row r="86" spans="2:63" s="168" customFormat="1" ht="36.75" customHeight="1">
      <c r="B86" s="169"/>
      <c r="C86" s="170"/>
      <c r="D86" s="171" t="s">
        <v>78</v>
      </c>
      <c r="E86" s="172" t="s">
        <v>21</v>
      </c>
      <c r="F86" s="172" t="s">
        <v>281</v>
      </c>
      <c r="G86" s="170"/>
      <c r="H86" s="170"/>
      <c r="I86" s="170"/>
      <c r="J86" s="173">
        <f t="shared" si="1"/>
        <v>0</v>
      </c>
      <c r="K86" s="170"/>
      <c r="L86" s="174"/>
      <c r="M86" s="175"/>
      <c r="N86" s="176"/>
      <c r="O86" s="176"/>
      <c r="P86" s="177">
        <f>SUM(P87:P117)</f>
        <v>0</v>
      </c>
      <c r="Q86" s="176"/>
      <c r="R86" s="177">
        <f>SUM(R87:R117)</f>
        <v>0.43600000000000005</v>
      </c>
      <c r="S86" s="176"/>
      <c r="T86" s="178">
        <f>SUM(T87:T117)</f>
        <v>1491.2110000000002</v>
      </c>
      <c r="AR86" s="179" t="s">
        <v>191</v>
      </c>
      <c r="AT86" s="180" t="s">
        <v>78</v>
      </c>
      <c r="AU86" s="180" t="s">
        <v>79</v>
      </c>
      <c r="AY86" s="179" t="s">
        <v>192</v>
      </c>
      <c r="BK86" s="181">
        <f>SUM(BK87:BK117)</f>
        <v>0</v>
      </c>
    </row>
    <row r="87" spans="2:65" s="23" customFormat="1" ht="22.5" customHeight="1">
      <c r="B87" s="24"/>
      <c r="C87" s="182" t="s">
        <v>21</v>
      </c>
      <c r="D87" s="182" t="s">
        <v>193</v>
      </c>
      <c r="E87" s="183" t="s">
        <v>512</v>
      </c>
      <c r="F87" s="184" t="s">
        <v>513</v>
      </c>
      <c r="G87" s="185" t="s">
        <v>514</v>
      </c>
      <c r="H87" s="186">
        <v>1071</v>
      </c>
      <c r="I87" s="187"/>
      <c r="J87" s="187">
        <f>ROUND(I87*H87,2)</f>
        <v>0</v>
      </c>
      <c r="K87" s="184" t="s">
        <v>197</v>
      </c>
      <c r="L87" s="50"/>
      <c r="M87" s="188"/>
      <c r="N87" s="189" t="s">
        <v>50</v>
      </c>
      <c r="O87" s="190">
        <v>0</v>
      </c>
      <c r="P87" s="190">
        <f>O87*H87</f>
        <v>0</v>
      </c>
      <c r="Q87" s="190">
        <v>0</v>
      </c>
      <c r="R87" s="190">
        <f>Q87*H87</f>
        <v>0</v>
      </c>
      <c r="S87" s="190">
        <v>0.56</v>
      </c>
      <c r="T87" s="191">
        <f>S87*H87</f>
        <v>599.7600000000001</v>
      </c>
      <c r="AR87" s="6" t="s">
        <v>191</v>
      </c>
      <c r="AT87" s="6" t="s">
        <v>193</v>
      </c>
      <c r="AU87" s="6" t="s">
        <v>21</v>
      </c>
      <c r="AY87" s="6" t="s">
        <v>192</v>
      </c>
      <c r="BE87" s="192">
        <f>IF(N87="základní",J87,0)</f>
        <v>0</v>
      </c>
      <c r="BF87" s="192">
        <f>IF(N87="snížená",J87,0)</f>
        <v>0</v>
      </c>
      <c r="BG87" s="192">
        <f>IF(N87="zákl. přenesená",J87,0)</f>
        <v>0</v>
      </c>
      <c r="BH87" s="192">
        <f>IF(N87="sníž. přenesená",J87,0)</f>
        <v>0</v>
      </c>
      <c r="BI87" s="192">
        <f>IF(N87="nulová",J87,0)</f>
        <v>0</v>
      </c>
      <c r="BJ87" s="6" t="s">
        <v>21</v>
      </c>
      <c r="BK87" s="192">
        <f>ROUND(I87*H87,2)</f>
        <v>0</v>
      </c>
      <c r="BL87" s="6" t="s">
        <v>191</v>
      </c>
      <c r="BM87" s="6" t="s">
        <v>1548</v>
      </c>
    </row>
    <row r="88" spans="1:47" ht="34.5">
      <c r="A88" s="23"/>
      <c r="B88" s="24"/>
      <c r="C88" s="52"/>
      <c r="D88" s="196" t="s">
        <v>199</v>
      </c>
      <c r="E88" s="52"/>
      <c r="F88" s="197" t="s">
        <v>516</v>
      </c>
      <c r="G88" s="52"/>
      <c r="H88" s="52"/>
      <c r="I88" s="52"/>
      <c r="J88" s="52"/>
      <c r="K88" s="52"/>
      <c r="L88" s="50"/>
      <c r="M88" s="195"/>
      <c r="N88" s="25"/>
      <c r="O88" s="25"/>
      <c r="P88" s="25"/>
      <c r="Q88" s="25"/>
      <c r="R88" s="25"/>
      <c r="S88" s="25"/>
      <c r="T88" s="72"/>
      <c r="AT88" s="6" t="s">
        <v>199</v>
      </c>
      <c r="AU88" s="6" t="s">
        <v>21</v>
      </c>
    </row>
    <row r="89" spans="2:51" s="198" customFormat="1" ht="12.75">
      <c r="B89" s="199"/>
      <c r="C89" s="200"/>
      <c r="D89" s="196" t="s">
        <v>210</v>
      </c>
      <c r="E89" s="201"/>
      <c r="F89" s="202" t="s">
        <v>1549</v>
      </c>
      <c r="G89" s="200"/>
      <c r="H89" s="201"/>
      <c r="I89" s="200"/>
      <c r="J89" s="200"/>
      <c r="K89" s="200"/>
      <c r="L89" s="203"/>
      <c r="M89" s="204"/>
      <c r="N89" s="205"/>
      <c r="O89" s="205"/>
      <c r="P89" s="205"/>
      <c r="Q89" s="205"/>
      <c r="R89" s="205"/>
      <c r="S89" s="205"/>
      <c r="T89" s="206"/>
      <c r="AT89" s="207" t="s">
        <v>210</v>
      </c>
      <c r="AU89" s="207" t="s">
        <v>21</v>
      </c>
      <c r="AV89" s="198" t="s">
        <v>21</v>
      </c>
      <c r="AW89" s="198" t="s">
        <v>43</v>
      </c>
      <c r="AX89" s="198" t="s">
        <v>79</v>
      </c>
      <c r="AY89" s="207" t="s">
        <v>192</v>
      </c>
    </row>
    <row r="90" spans="2:51" s="198" customFormat="1" ht="12.75">
      <c r="B90" s="199"/>
      <c r="C90" s="200"/>
      <c r="D90" s="196" t="s">
        <v>210</v>
      </c>
      <c r="E90" s="201"/>
      <c r="F90" s="202" t="s">
        <v>1550</v>
      </c>
      <c r="G90" s="200"/>
      <c r="H90" s="201"/>
      <c r="I90" s="200"/>
      <c r="J90" s="200"/>
      <c r="K90" s="200"/>
      <c r="L90" s="203"/>
      <c r="M90" s="204"/>
      <c r="N90" s="205"/>
      <c r="O90" s="205"/>
      <c r="P90" s="205"/>
      <c r="Q90" s="205"/>
      <c r="R90" s="205"/>
      <c r="S90" s="205"/>
      <c r="T90" s="206"/>
      <c r="AT90" s="207" t="s">
        <v>210</v>
      </c>
      <c r="AU90" s="207" t="s">
        <v>21</v>
      </c>
      <c r="AV90" s="198" t="s">
        <v>21</v>
      </c>
      <c r="AW90" s="198" t="s">
        <v>43</v>
      </c>
      <c r="AX90" s="198" t="s">
        <v>79</v>
      </c>
      <c r="AY90" s="207" t="s">
        <v>192</v>
      </c>
    </row>
    <row r="91" spans="2:51" s="208" customFormat="1" ht="12.75">
      <c r="B91" s="209"/>
      <c r="C91" s="210"/>
      <c r="D91" s="196" t="s">
        <v>210</v>
      </c>
      <c r="E91" s="234" t="s">
        <v>518</v>
      </c>
      <c r="F91" s="235" t="s">
        <v>1551</v>
      </c>
      <c r="G91" s="210"/>
      <c r="H91" s="236">
        <v>1044</v>
      </c>
      <c r="I91" s="210"/>
      <c r="J91" s="210"/>
      <c r="K91" s="210"/>
      <c r="L91" s="214"/>
      <c r="M91" s="215"/>
      <c r="N91" s="216"/>
      <c r="O91" s="216"/>
      <c r="P91" s="216"/>
      <c r="Q91" s="216"/>
      <c r="R91" s="216"/>
      <c r="S91" s="216"/>
      <c r="T91" s="217"/>
      <c r="AT91" s="218" t="s">
        <v>210</v>
      </c>
      <c r="AU91" s="218" t="s">
        <v>21</v>
      </c>
      <c r="AV91" s="208" t="s">
        <v>88</v>
      </c>
      <c r="AW91" s="208" t="s">
        <v>43</v>
      </c>
      <c r="AX91" s="208" t="s">
        <v>79</v>
      </c>
      <c r="AY91" s="218" t="s">
        <v>192</v>
      </c>
    </row>
    <row r="92" spans="2:51" s="198" customFormat="1" ht="12.75">
      <c r="B92" s="199"/>
      <c r="C92" s="200"/>
      <c r="D92" s="196" t="s">
        <v>210</v>
      </c>
      <c r="E92" s="201"/>
      <c r="F92" s="202" t="s">
        <v>1552</v>
      </c>
      <c r="G92" s="200"/>
      <c r="H92" s="201"/>
      <c r="I92" s="200"/>
      <c r="J92" s="200"/>
      <c r="K92" s="200"/>
      <c r="L92" s="203"/>
      <c r="M92" s="204"/>
      <c r="N92" s="205"/>
      <c r="O92" s="205"/>
      <c r="P92" s="205"/>
      <c r="Q92" s="205"/>
      <c r="R92" s="205"/>
      <c r="S92" s="205"/>
      <c r="T92" s="206"/>
      <c r="AT92" s="207" t="s">
        <v>210</v>
      </c>
      <c r="AU92" s="207" t="s">
        <v>21</v>
      </c>
      <c r="AV92" s="198" t="s">
        <v>21</v>
      </c>
      <c r="AW92" s="198" t="s">
        <v>43</v>
      </c>
      <c r="AX92" s="198" t="s">
        <v>79</v>
      </c>
      <c r="AY92" s="207" t="s">
        <v>192</v>
      </c>
    </row>
    <row r="93" spans="2:51" s="198" customFormat="1" ht="12.75">
      <c r="B93" s="199"/>
      <c r="C93" s="200"/>
      <c r="D93" s="196" t="s">
        <v>210</v>
      </c>
      <c r="E93" s="201"/>
      <c r="F93" s="202" t="s">
        <v>1553</v>
      </c>
      <c r="G93" s="200"/>
      <c r="H93" s="201"/>
      <c r="I93" s="200"/>
      <c r="J93" s="200"/>
      <c r="K93" s="200"/>
      <c r="L93" s="203"/>
      <c r="M93" s="204"/>
      <c r="N93" s="205"/>
      <c r="O93" s="205"/>
      <c r="P93" s="205"/>
      <c r="Q93" s="205"/>
      <c r="R93" s="205"/>
      <c r="S93" s="205"/>
      <c r="T93" s="206"/>
      <c r="AT93" s="207" t="s">
        <v>210</v>
      </c>
      <c r="AU93" s="207" t="s">
        <v>21</v>
      </c>
      <c r="AV93" s="198" t="s">
        <v>21</v>
      </c>
      <c r="AW93" s="198" t="s">
        <v>43</v>
      </c>
      <c r="AX93" s="198" t="s">
        <v>79</v>
      </c>
      <c r="AY93" s="207" t="s">
        <v>192</v>
      </c>
    </row>
    <row r="94" spans="2:51" s="208" customFormat="1" ht="12.75">
      <c r="B94" s="209"/>
      <c r="C94" s="210"/>
      <c r="D94" s="196" t="s">
        <v>210</v>
      </c>
      <c r="E94" s="234" t="s">
        <v>522</v>
      </c>
      <c r="F94" s="235" t="s">
        <v>1554</v>
      </c>
      <c r="G94" s="210"/>
      <c r="H94" s="236">
        <v>27</v>
      </c>
      <c r="I94" s="210"/>
      <c r="J94" s="210"/>
      <c r="K94" s="210"/>
      <c r="L94" s="214"/>
      <c r="M94" s="215"/>
      <c r="N94" s="216"/>
      <c r="O94" s="216"/>
      <c r="P94" s="216"/>
      <c r="Q94" s="216"/>
      <c r="R94" s="216"/>
      <c r="S94" s="216"/>
      <c r="T94" s="217"/>
      <c r="AT94" s="218" t="s">
        <v>210</v>
      </c>
      <c r="AU94" s="218" t="s">
        <v>21</v>
      </c>
      <c r="AV94" s="208" t="s">
        <v>88</v>
      </c>
      <c r="AW94" s="208" t="s">
        <v>43</v>
      </c>
      <c r="AX94" s="208" t="s">
        <v>79</v>
      </c>
      <c r="AY94" s="218" t="s">
        <v>192</v>
      </c>
    </row>
    <row r="95" spans="2:51" s="240" customFormat="1" ht="12.75">
      <c r="B95" s="241"/>
      <c r="C95" s="242"/>
      <c r="D95" s="193" t="s">
        <v>210</v>
      </c>
      <c r="E95" s="251"/>
      <c r="F95" s="252" t="s">
        <v>280</v>
      </c>
      <c r="G95" s="242"/>
      <c r="H95" s="253">
        <v>1071</v>
      </c>
      <c r="I95" s="242"/>
      <c r="J95" s="242"/>
      <c r="K95" s="242"/>
      <c r="L95" s="246"/>
      <c r="M95" s="247"/>
      <c r="N95" s="248"/>
      <c r="O95" s="248"/>
      <c r="P95" s="248"/>
      <c r="Q95" s="248"/>
      <c r="R95" s="248"/>
      <c r="S95" s="248"/>
      <c r="T95" s="249"/>
      <c r="AT95" s="250" t="s">
        <v>210</v>
      </c>
      <c r="AU95" s="250" t="s">
        <v>21</v>
      </c>
      <c r="AV95" s="240" t="s">
        <v>191</v>
      </c>
      <c r="AW95" s="240" t="s">
        <v>43</v>
      </c>
      <c r="AX95" s="240" t="s">
        <v>21</v>
      </c>
      <c r="AY95" s="250" t="s">
        <v>192</v>
      </c>
    </row>
    <row r="96" spans="2:65" s="23" customFormat="1" ht="22.5" customHeight="1">
      <c r="B96" s="24"/>
      <c r="C96" s="182" t="s">
        <v>88</v>
      </c>
      <c r="D96" s="182" t="s">
        <v>193</v>
      </c>
      <c r="E96" s="183" t="s">
        <v>524</v>
      </c>
      <c r="F96" s="184" t="s">
        <v>525</v>
      </c>
      <c r="G96" s="185" t="s">
        <v>514</v>
      </c>
      <c r="H96" s="186">
        <v>1071</v>
      </c>
      <c r="I96" s="187"/>
      <c r="J96" s="187">
        <f>ROUND(I96*H96,2)</f>
        <v>0</v>
      </c>
      <c r="K96" s="184" t="s">
        <v>197</v>
      </c>
      <c r="L96" s="50"/>
      <c r="M96" s="188"/>
      <c r="N96" s="189" t="s">
        <v>50</v>
      </c>
      <c r="O96" s="190">
        <v>0</v>
      </c>
      <c r="P96" s="190">
        <f>O96*H96</f>
        <v>0</v>
      </c>
      <c r="Q96" s="190">
        <v>0</v>
      </c>
      <c r="R96" s="190">
        <f>Q96*H96</f>
        <v>0</v>
      </c>
      <c r="S96" s="190">
        <v>0.181</v>
      </c>
      <c r="T96" s="191">
        <f>S96*H96</f>
        <v>193.851</v>
      </c>
      <c r="AR96" s="6" t="s">
        <v>191</v>
      </c>
      <c r="AT96" s="6" t="s">
        <v>193</v>
      </c>
      <c r="AU96" s="6" t="s">
        <v>21</v>
      </c>
      <c r="AY96" s="6" t="s">
        <v>192</v>
      </c>
      <c r="BE96" s="192">
        <f>IF(N96="základní",J96,0)</f>
        <v>0</v>
      </c>
      <c r="BF96" s="192">
        <f>IF(N96="snížená",J96,0)</f>
        <v>0</v>
      </c>
      <c r="BG96" s="192">
        <f>IF(N96="zákl. přenesená",J96,0)</f>
        <v>0</v>
      </c>
      <c r="BH96" s="192">
        <f>IF(N96="sníž. přenesená",J96,0)</f>
        <v>0</v>
      </c>
      <c r="BI96" s="192">
        <f>IF(N96="nulová",J96,0)</f>
        <v>0</v>
      </c>
      <c r="BJ96" s="6" t="s">
        <v>21</v>
      </c>
      <c r="BK96" s="192">
        <f>ROUND(I96*H96,2)</f>
        <v>0</v>
      </c>
      <c r="BL96" s="6" t="s">
        <v>191</v>
      </c>
      <c r="BM96" s="6" t="s">
        <v>1555</v>
      </c>
    </row>
    <row r="97" spans="1:47" ht="34.5">
      <c r="A97" s="23"/>
      <c r="B97" s="24"/>
      <c r="C97" s="52"/>
      <c r="D97" s="196" t="s">
        <v>199</v>
      </c>
      <c r="E97" s="52"/>
      <c r="F97" s="197" t="s">
        <v>527</v>
      </c>
      <c r="G97" s="52"/>
      <c r="H97" s="52"/>
      <c r="I97" s="52"/>
      <c r="J97" s="52"/>
      <c r="K97" s="52"/>
      <c r="L97" s="50"/>
      <c r="M97" s="195"/>
      <c r="N97" s="25"/>
      <c r="O97" s="25"/>
      <c r="P97" s="25"/>
      <c r="Q97" s="25"/>
      <c r="R97" s="25"/>
      <c r="S97" s="25"/>
      <c r="T97" s="72"/>
      <c r="AT97" s="6" t="s">
        <v>199</v>
      </c>
      <c r="AU97" s="6" t="s">
        <v>21</v>
      </c>
    </row>
    <row r="98" spans="2:51" s="198" customFormat="1" ht="12.75">
      <c r="B98" s="199"/>
      <c r="C98" s="200"/>
      <c r="D98" s="196" t="s">
        <v>210</v>
      </c>
      <c r="E98" s="201"/>
      <c r="F98" s="202" t="s">
        <v>1549</v>
      </c>
      <c r="G98" s="200"/>
      <c r="H98" s="201"/>
      <c r="I98" s="200"/>
      <c r="J98" s="200"/>
      <c r="K98" s="200"/>
      <c r="L98" s="203"/>
      <c r="M98" s="204"/>
      <c r="N98" s="205"/>
      <c r="O98" s="205"/>
      <c r="P98" s="205"/>
      <c r="Q98" s="205"/>
      <c r="R98" s="205"/>
      <c r="S98" s="205"/>
      <c r="T98" s="206"/>
      <c r="AT98" s="207" t="s">
        <v>210</v>
      </c>
      <c r="AU98" s="207" t="s">
        <v>21</v>
      </c>
      <c r="AV98" s="198" t="s">
        <v>21</v>
      </c>
      <c r="AW98" s="198" t="s">
        <v>43</v>
      </c>
      <c r="AX98" s="198" t="s">
        <v>79</v>
      </c>
      <c r="AY98" s="207" t="s">
        <v>192</v>
      </c>
    </row>
    <row r="99" spans="2:51" s="198" customFormat="1" ht="12.75">
      <c r="B99" s="199"/>
      <c r="C99" s="200"/>
      <c r="D99" s="196" t="s">
        <v>210</v>
      </c>
      <c r="E99" s="201"/>
      <c r="F99" s="202" t="s">
        <v>1550</v>
      </c>
      <c r="G99" s="200"/>
      <c r="H99" s="201"/>
      <c r="I99" s="200"/>
      <c r="J99" s="200"/>
      <c r="K99" s="200"/>
      <c r="L99" s="203"/>
      <c r="M99" s="204"/>
      <c r="N99" s="205"/>
      <c r="O99" s="205"/>
      <c r="P99" s="205"/>
      <c r="Q99" s="205"/>
      <c r="R99" s="205"/>
      <c r="S99" s="205"/>
      <c r="T99" s="206"/>
      <c r="AT99" s="207" t="s">
        <v>210</v>
      </c>
      <c r="AU99" s="207" t="s">
        <v>21</v>
      </c>
      <c r="AV99" s="198" t="s">
        <v>21</v>
      </c>
      <c r="AW99" s="198" t="s">
        <v>43</v>
      </c>
      <c r="AX99" s="198" t="s">
        <v>79</v>
      </c>
      <c r="AY99" s="207" t="s">
        <v>192</v>
      </c>
    </row>
    <row r="100" spans="2:51" s="208" customFormat="1" ht="12.75">
      <c r="B100" s="209"/>
      <c r="C100" s="210"/>
      <c r="D100" s="196" t="s">
        <v>210</v>
      </c>
      <c r="E100" s="234" t="s">
        <v>528</v>
      </c>
      <c r="F100" s="235" t="s">
        <v>1551</v>
      </c>
      <c r="G100" s="210"/>
      <c r="H100" s="236">
        <v>1044</v>
      </c>
      <c r="I100" s="210"/>
      <c r="J100" s="210"/>
      <c r="K100" s="210"/>
      <c r="L100" s="214"/>
      <c r="M100" s="215"/>
      <c r="N100" s="216"/>
      <c r="O100" s="216"/>
      <c r="P100" s="216"/>
      <c r="Q100" s="216"/>
      <c r="R100" s="216"/>
      <c r="S100" s="216"/>
      <c r="T100" s="217"/>
      <c r="AT100" s="218" t="s">
        <v>210</v>
      </c>
      <c r="AU100" s="218" t="s">
        <v>21</v>
      </c>
      <c r="AV100" s="208" t="s">
        <v>88</v>
      </c>
      <c r="AW100" s="208" t="s">
        <v>43</v>
      </c>
      <c r="AX100" s="208" t="s">
        <v>79</v>
      </c>
      <c r="AY100" s="218" t="s">
        <v>192</v>
      </c>
    </row>
    <row r="101" spans="2:51" s="198" customFormat="1" ht="12.75">
      <c r="B101" s="199"/>
      <c r="C101" s="200"/>
      <c r="D101" s="196" t="s">
        <v>210</v>
      </c>
      <c r="E101" s="201"/>
      <c r="F101" s="202" t="s">
        <v>1552</v>
      </c>
      <c r="G101" s="200"/>
      <c r="H101" s="201"/>
      <c r="I101" s="200"/>
      <c r="J101" s="200"/>
      <c r="K101" s="200"/>
      <c r="L101" s="203"/>
      <c r="M101" s="204"/>
      <c r="N101" s="205"/>
      <c r="O101" s="205"/>
      <c r="P101" s="205"/>
      <c r="Q101" s="205"/>
      <c r="R101" s="205"/>
      <c r="S101" s="205"/>
      <c r="T101" s="206"/>
      <c r="AT101" s="207" t="s">
        <v>210</v>
      </c>
      <c r="AU101" s="207" t="s">
        <v>21</v>
      </c>
      <c r="AV101" s="198" t="s">
        <v>21</v>
      </c>
      <c r="AW101" s="198" t="s">
        <v>43</v>
      </c>
      <c r="AX101" s="198" t="s">
        <v>79</v>
      </c>
      <c r="AY101" s="207" t="s">
        <v>192</v>
      </c>
    </row>
    <row r="102" spans="2:51" s="198" customFormat="1" ht="12.75">
      <c r="B102" s="199"/>
      <c r="C102" s="200"/>
      <c r="D102" s="196" t="s">
        <v>210</v>
      </c>
      <c r="E102" s="201"/>
      <c r="F102" s="202" t="s">
        <v>1553</v>
      </c>
      <c r="G102" s="200"/>
      <c r="H102" s="201"/>
      <c r="I102" s="200"/>
      <c r="J102" s="200"/>
      <c r="K102" s="200"/>
      <c r="L102" s="203"/>
      <c r="M102" s="204"/>
      <c r="N102" s="205"/>
      <c r="O102" s="205"/>
      <c r="P102" s="205"/>
      <c r="Q102" s="205"/>
      <c r="R102" s="205"/>
      <c r="S102" s="205"/>
      <c r="T102" s="206"/>
      <c r="AT102" s="207" t="s">
        <v>210</v>
      </c>
      <c r="AU102" s="207" t="s">
        <v>21</v>
      </c>
      <c r="AV102" s="198" t="s">
        <v>21</v>
      </c>
      <c r="AW102" s="198" t="s">
        <v>43</v>
      </c>
      <c r="AX102" s="198" t="s">
        <v>79</v>
      </c>
      <c r="AY102" s="207" t="s">
        <v>192</v>
      </c>
    </row>
    <row r="103" spans="2:51" s="208" customFormat="1" ht="12.75">
      <c r="B103" s="209"/>
      <c r="C103" s="210"/>
      <c r="D103" s="196" t="s">
        <v>210</v>
      </c>
      <c r="E103" s="234" t="s">
        <v>529</v>
      </c>
      <c r="F103" s="235" t="s">
        <v>1554</v>
      </c>
      <c r="G103" s="210"/>
      <c r="H103" s="236">
        <v>27</v>
      </c>
      <c r="I103" s="210"/>
      <c r="J103" s="210"/>
      <c r="K103" s="210"/>
      <c r="L103" s="214"/>
      <c r="M103" s="215"/>
      <c r="N103" s="216"/>
      <c r="O103" s="216"/>
      <c r="P103" s="216"/>
      <c r="Q103" s="216"/>
      <c r="R103" s="216"/>
      <c r="S103" s="216"/>
      <c r="T103" s="217"/>
      <c r="AT103" s="218" t="s">
        <v>210</v>
      </c>
      <c r="AU103" s="218" t="s">
        <v>21</v>
      </c>
      <c r="AV103" s="208" t="s">
        <v>88</v>
      </c>
      <c r="AW103" s="208" t="s">
        <v>43</v>
      </c>
      <c r="AX103" s="208" t="s">
        <v>79</v>
      </c>
      <c r="AY103" s="218" t="s">
        <v>192</v>
      </c>
    </row>
    <row r="104" spans="2:51" s="240" customFormat="1" ht="12.75">
      <c r="B104" s="241"/>
      <c r="C104" s="242"/>
      <c r="D104" s="193" t="s">
        <v>210</v>
      </c>
      <c r="E104" s="251"/>
      <c r="F104" s="252" t="s">
        <v>280</v>
      </c>
      <c r="G104" s="242"/>
      <c r="H104" s="253">
        <v>1071</v>
      </c>
      <c r="I104" s="242"/>
      <c r="J104" s="242"/>
      <c r="K104" s="242"/>
      <c r="L104" s="246"/>
      <c r="M104" s="247"/>
      <c r="N104" s="248"/>
      <c r="O104" s="248"/>
      <c r="P104" s="248"/>
      <c r="Q104" s="248"/>
      <c r="R104" s="248"/>
      <c r="S104" s="248"/>
      <c r="T104" s="249"/>
      <c r="AT104" s="250" t="s">
        <v>210</v>
      </c>
      <c r="AU104" s="250" t="s">
        <v>21</v>
      </c>
      <c r="AV104" s="240" t="s">
        <v>191</v>
      </c>
      <c r="AW104" s="240" t="s">
        <v>43</v>
      </c>
      <c r="AX104" s="240" t="s">
        <v>21</v>
      </c>
      <c r="AY104" s="250" t="s">
        <v>192</v>
      </c>
    </row>
    <row r="105" spans="2:65" s="23" customFormat="1" ht="22.5" customHeight="1">
      <c r="B105" s="24"/>
      <c r="C105" s="182" t="s">
        <v>205</v>
      </c>
      <c r="D105" s="182" t="s">
        <v>193</v>
      </c>
      <c r="E105" s="183" t="s">
        <v>530</v>
      </c>
      <c r="F105" s="184" t="s">
        <v>531</v>
      </c>
      <c r="G105" s="185" t="s">
        <v>514</v>
      </c>
      <c r="H105" s="186">
        <v>2725</v>
      </c>
      <c r="I105" s="187"/>
      <c r="J105" s="187">
        <f>ROUND(I105*H105,2)</f>
        <v>0</v>
      </c>
      <c r="K105" s="184" t="s">
        <v>197</v>
      </c>
      <c r="L105" s="50"/>
      <c r="M105" s="188"/>
      <c r="N105" s="189" t="s">
        <v>50</v>
      </c>
      <c r="O105" s="190">
        <v>0</v>
      </c>
      <c r="P105" s="190">
        <f>O105*H105</f>
        <v>0</v>
      </c>
      <c r="Q105" s="190">
        <v>0.00016</v>
      </c>
      <c r="R105" s="190">
        <f>Q105*H105</f>
        <v>0.43600000000000005</v>
      </c>
      <c r="S105" s="190">
        <v>0.256</v>
      </c>
      <c r="T105" s="191">
        <f>S105*H105</f>
        <v>697.6</v>
      </c>
      <c r="AR105" s="6" t="s">
        <v>191</v>
      </c>
      <c r="AT105" s="6" t="s">
        <v>193</v>
      </c>
      <c r="AU105" s="6" t="s">
        <v>21</v>
      </c>
      <c r="AY105" s="6" t="s">
        <v>192</v>
      </c>
      <c r="BE105" s="192">
        <f>IF(N105="základní",J105,0)</f>
        <v>0</v>
      </c>
      <c r="BF105" s="192">
        <f>IF(N105="snížená",J105,0)</f>
        <v>0</v>
      </c>
      <c r="BG105" s="192">
        <f>IF(N105="zákl. přenesená",J105,0)</f>
        <v>0</v>
      </c>
      <c r="BH105" s="192">
        <f>IF(N105="sníž. přenesená",J105,0)</f>
        <v>0</v>
      </c>
      <c r="BI105" s="192">
        <f>IF(N105="nulová",J105,0)</f>
        <v>0</v>
      </c>
      <c r="BJ105" s="6" t="s">
        <v>21</v>
      </c>
      <c r="BK105" s="192">
        <f>ROUND(I105*H105,2)</f>
        <v>0</v>
      </c>
      <c r="BL105" s="6" t="s">
        <v>191</v>
      </c>
      <c r="BM105" s="6" t="s">
        <v>1556</v>
      </c>
    </row>
    <row r="106" spans="1:47" ht="34.5">
      <c r="A106" s="23"/>
      <c r="B106" s="24"/>
      <c r="C106" s="52"/>
      <c r="D106" s="196" t="s">
        <v>199</v>
      </c>
      <c r="E106" s="52"/>
      <c r="F106" s="197" t="s">
        <v>533</v>
      </c>
      <c r="G106" s="52"/>
      <c r="H106" s="52"/>
      <c r="I106" s="52"/>
      <c r="J106" s="52"/>
      <c r="K106" s="52"/>
      <c r="L106" s="50"/>
      <c r="M106" s="195"/>
      <c r="N106" s="25"/>
      <c r="O106" s="25"/>
      <c r="P106" s="25"/>
      <c r="Q106" s="25"/>
      <c r="R106" s="25"/>
      <c r="S106" s="25"/>
      <c r="T106" s="72"/>
      <c r="AT106" s="6" t="s">
        <v>199</v>
      </c>
      <c r="AU106" s="6" t="s">
        <v>21</v>
      </c>
    </row>
    <row r="107" spans="2:51" s="198" customFormat="1" ht="12.75">
      <c r="B107" s="199"/>
      <c r="C107" s="200"/>
      <c r="D107" s="196" t="s">
        <v>210</v>
      </c>
      <c r="E107" s="201"/>
      <c r="F107" s="202" t="s">
        <v>1549</v>
      </c>
      <c r="G107" s="200"/>
      <c r="H107" s="201"/>
      <c r="I107" s="200"/>
      <c r="J107" s="200"/>
      <c r="K107" s="200"/>
      <c r="L107" s="203"/>
      <c r="M107" s="204"/>
      <c r="N107" s="205"/>
      <c r="O107" s="205"/>
      <c r="P107" s="205"/>
      <c r="Q107" s="205"/>
      <c r="R107" s="205"/>
      <c r="S107" s="205"/>
      <c r="T107" s="206"/>
      <c r="AT107" s="207" t="s">
        <v>210</v>
      </c>
      <c r="AU107" s="207" t="s">
        <v>21</v>
      </c>
      <c r="AV107" s="198" t="s">
        <v>21</v>
      </c>
      <c r="AW107" s="198" t="s">
        <v>43</v>
      </c>
      <c r="AX107" s="198" t="s">
        <v>79</v>
      </c>
      <c r="AY107" s="207" t="s">
        <v>192</v>
      </c>
    </row>
    <row r="108" spans="2:51" s="208" customFormat="1" ht="12.75">
      <c r="B108" s="209"/>
      <c r="C108" s="210"/>
      <c r="D108" s="193" t="s">
        <v>210</v>
      </c>
      <c r="E108" s="211" t="s">
        <v>536</v>
      </c>
      <c r="F108" s="212" t="s">
        <v>1557</v>
      </c>
      <c r="G108" s="210"/>
      <c r="H108" s="213">
        <v>2725</v>
      </c>
      <c r="I108" s="210"/>
      <c r="J108" s="210"/>
      <c r="K108" s="210"/>
      <c r="L108" s="214"/>
      <c r="M108" s="215"/>
      <c r="N108" s="216"/>
      <c r="O108" s="216"/>
      <c r="P108" s="216"/>
      <c r="Q108" s="216"/>
      <c r="R108" s="216"/>
      <c r="S108" s="216"/>
      <c r="T108" s="217"/>
      <c r="AT108" s="218" t="s">
        <v>210</v>
      </c>
      <c r="AU108" s="218" t="s">
        <v>21</v>
      </c>
      <c r="AV108" s="208" t="s">
        <v>88</v>
      </c>
      <c r="AW108" s="208" t="s">
        <v>43</v>
      </c>
      <c r="AX108" s="208" t="s">
        <v>21</v>
      </c>
      <c r="AY108" s="218" t="s">
        <v>192</v>
      </c>
    </row>
    <row r="109" spans="2:65" s="23" customFormat="1" ht="22.5" customHeight="1">
      <c r="B109" s="24"/>
      <c r="C109" s="182" t="s">
        <v>191</v>
      </c>
      <c r="D109" s="182" t="s">
        <v>193</v>
      </c>
      <c r="E109" s="183" t="s">
        <v>570</v>
      </c>
      <c r="F109" s="184" t="s">
        <v>571</v>
      </c>
      <c r="G109" s="185" t="s">
        <v>514</v>
      </c>
      <c r="H109" s="186">
        <v>1071</v>
      </c>
      <c r="I109" s="187"/>
      <c r="J109" s="187">
        <f>ROUND(I109*H109,2)</f>
        <v>0</v>
      </c>
      <c r="K109" s="184" t="s">
        <v>197</v>
      </c>
      <c r="L109" s="50"/>
      <c r="M109" s="188"/>
      <c r="N109" s="189" t="s">
        <v>50</v>
      </c>
      <c r="O109" s="190">
        <v>0</v>
      </c>
      <c r="P109" s="190">
        <f>O109*H109</f>
        <v>0</v>
      </c>
      <c r="Q109" s="190">
        <v>0</v>
      </c>
      <c r="R109" s="190">
        <f>Q109*H109</f>
        <v>0</v>
      </c>
      <c r="S109" s="190">
        <v>0</v>
      </c>
      <c r="T109" s="191">
        <f>S109*H109</f>
        <v>0</v>
      </c>
      <c r="AR109" s="6" t="s">
        <v>191</v>
      </c>
      <c r="AT109" s="6" t="s">
        <v>193</v>
      </c>
      <c r="AU109" s="6" t="s">
        <v>21</v>
      </c>
      <c r="AY109" s="6" t="s">
        <v>192</v>
      </c>
      <c r="BE109" s="192">
        <f>IF(N109="základní",J109,0)</f>
        <v>0</v>
      </c>
      <c r="BF109" s="192">
        <f>IF(N109="snížená",J109,0)</f>
        <v>0</v>
      </c>
      <c r="BG109" s="192">
        <f>IF(N109="zákl. přenesená",J109,0)</f>
        <v>0</v>
      </c>
      <c r="BH109" s="192">
        <f>IF(N109="sníž. přenesená",J109,0)</f>
        <v>0</v>
      </c>
      <c r="BI109" s="192">
        <f>IF(N109="nulová",J109,0)</f>
        <v>0</v>
      </c>
      <c r="BJ109" s="6" t="s">
        <v>21</v>
      </c>
      <c r="BK109" s="192">
        <f>ROUND(I109*H109,2)</f>
        <v>0</v>
      </c>
      <c r="BL109" s="6" t="s">
        <v>191</v>
      </c>
      <c r="BM109" s="6" t="s">
        <v>1558</v>
      </c>
    </row>
    <row r="110" spans="1:47" ht="12.75">
      <c r="A110" s="23"/>
      <c r="B110" s="24"/>
      <c r="C110" s="52"/>
      <c r="D110" s="196" t="s">
        <v>199</v>
      </c>
      <c r="E110" s="52"/>
      <c r="F110" s="197" t="s">
        <v>573</v>
      </c>
      <c r="G110" s="52"/>
      <c r="H110" s="52"/>
      <c r="I110" s="52"/>
      <c r="J110" s="52"/>
      <c r="K110" s="52"/>
      <c r="L110" s="50"/>
      <c r="M110" s="195"/>
      <c r="N110" s="25"/>
      <c r="O110" s="25"/>
      <c r="P110" s="25"/>
      <c r="Q110" s="25"/>
      <c r="R110" s="25"/>
      <c r="S110" s="25"/>
      <c r="T110" s="72"/>
      <c r="AT110" s="6" t="s">
        <v>199</v>
      </c>
      <c r="AU110" s="6" t="s">
        <v>21</v>
      </c>
    </row>
    <row r="111" spans="2:51" s="198" customFormat="1" ht="12.75">
      <c r="B111" s="199"/>
      <c r="C111" s="200"/>
      <c r="D111" s="196" t="s">
        <v>210</v>
      </c>
      <c r="E111" s="201"/>
      <c r="F111" s="202" t="s">
        <v>1549</v>
      </c>
      <c r="G111" s="200"/>
      <c r="H111" s="201"/>
      <c r="I111" s="200"/>
      <c r="J111" s="200"/>
      <c r="K111" s="200"/>
      <c r="L111" s="203"/>
      <c r="M111" s="204"/>
      <c r="N111" s="205"/>
      <c r="O111" s="205"/>
      <c r="P111" s="205"/>
      <c r="Q111" s="205"/>
      <c r="R111" s="205"/>
      <c r="S111" s="205"/>
      <c r="T111" s="206"/>
      <c r="AT111" s="207" t="s">
        <v>210</v>
      </c>
      <c r="AU111" s="207" t="s">
        <v>21</v>
      </c>
      <c r="AV111" s="198" t="s">
        <v>21</v>
      </c>
      <c r="AW111" s="198" t="s">
        <v>43</v>
      </c>
      <c r="AX111" s="198" t="s">
        <v>79</v>
      </c>
      <c r="AY111" s="207" t="s">
        <v>192</v>
      </c>
    </row>
    <row r="112" spans="2:51" s="198" customFormat="1" ht="12.75">
      <c r="B112" s="199"/>
      <c r="C112" s="200"/>
      <c r="D112" s="196" t="s">
        <v>210</v>
      </c>
      <c r="E112" s="201"/>
      <c r="F112" s="202" t="s">
        <v>1550</v>
      </c>
      <c r="G112" s="200"/>
      <c r="H112" s="201"/>
      <c r="I112" s="200"/>
      <c r="J112" s="200"/>
      <c r="K112" s="200"/>
      <c r="L112" s="203"/>
      <c r="M112" s="204"/>
      <c r="N112" s="205"/>
      <c r="O112" s="205"/>
      <c r="P112" s="205"/>
      <c r="Q112" s="205"/>
      <c r="R112" s="205"/>
      <c r="S112" s="205"/>
      <c r="T112" s="206"/>
      <c r="AT112" s="207" t="s">
        <v>210</v>
      </c>
      <c r="AU112" s="207" t="s">
        <v>21</v>
      </c>
      <c r="AV112" s="198" t="s">
        <v>21</v>
      </c>
      <c r="AW112" s="198" t="s">
        <v>43</v>
      </c>
      <c r="AX112" s="198" t="s">
        <v>79</v>
      </c>
      <c r="AY112" s="207" t="s">
        <v>192</v>
      </c>
    </row>
    <row r="113" spans="2:51" s="208" customFormat="1" ht="12.75">
      <c r="B113" s="209"/>
      <c r="C113" s="210"/>
      <c r="D113" s="196" t="s">
        <v>210</v>
      </c>
      <c r="E113" s="234" t="s">
        <v>574</v>
      </c>
      <c r="F113" s="235" t="s">
        <v>1551</v>
      </c>
      <c r="G113" s="210"/>
      <c r="H113" s="236">
        <v>1044</v>
      </c>
      <c r="I113" s="210"/>
      <c r="J113" s="210"/>
      <c r="K113" s="210"/>
      <c r="L113" s="214"/>
      <c r="M113" s="215"/>
      <c r="N113" s="216"/>
      <c r="O113" s="216"/>
      <c r="P113" s="216"/>
      <c r="Q113" s="216"/>
      <c r="R113" s="216"/>
      <c r="S113" s="216"/>
      <c r="T113" s="217"/>
      <c r="AT113" s="218" t="s">
        <v>210</v>
      </c>
      <c r="AU113" s="218" t="s">
        <v>21</v>
      </c>
      <c r="AV113" s="208" t="s">
        <v>88</v>
      </c>
      <c r="AW113" s="208" t="s">
        <v>43</v>
      </c>
      <c r="AX113" s="208" t="s">
        <v>79</v>
      </c>
      <c r="AY113" s="218" t="s">
        <v>192</v>
      </c>
    </row>
    <row r="114" spans="2:51" s="198" customFormat="1" ht="12.75">
      <c r="B114" s="199"/>
      <c r="C114" s="200"/>
      <c r="D114" s="196" t="s">
        <v>210</v>
      </c>
      <c r="E114" s="201"/>
      <c r="F114" s="202" t="s">
        <v>1552</v>
      </c>
      <c r="G114" s="200"/>
      <c r="H114" s="201"/>
      <c r="I114" s="200"/>
      <c r="J114" s="200"/>
      <c r="K114" s="200"/>
      <c r="L114" s="203"/>
      <c r="M114" s="204"/>
      <c r="N114" s="205"/>
      <c r="O114" s="205"/>
      <c r="P114" s="205"/>
      <c r="Q114" s="205"/>
      <c r="R114" s="205"/>
      <c r="S114" s="205"/>
      <c r="T114" s="206"/>
      <c r="AT114" s="207" t="s">
        <v>210</v>
      </c>
      <c r="AU114" s="207" t="s">
        <v>21</v>
      </c>
      <c r="AV114" s="198" t="s">
        <v>21</v>
      </c>
      <c r="AW114" s="198" t="s">
        <v>43</v>
      </c>
      <c r="AX114" s="198" t="s">
        <v>79</v>
      </c>
      <c r="AY114" s="207" t="s">
        <v>192</v>
      </c>
    </row>
    <row r="115" spans="2:51" s="198" customFormat="1" ht="12.75">
      <c r="B115" s="199"/>
      <c r="C115" s="200"/>
      <c r="D115" s="196" t="s">
        <v>210</v>
      </c>
      <c r="E115" s="201"/>
      <c r="F115" s="202" t="s">
        <v>1553</v>
      </c>
      <c r="G115" s="200"/>
      <c r="H115" s="201"/>
      <c r="I115" s="200"/>
      <c r="J115" s="200"/>
      <c r="K115" s="200"/>
      <c r="L115" s="203"/>
      <c r="M115" s="204"/>
      <c r="N115" s="205"/>
      <c r="O115" s="205"/>
      <c r="P115" s="205"/>
      <c r="Q115" s="205"/>
      <c r="R115" s="205"/>
      <c r="S115" s="205"/>
      <c r="T115" s="206"/>
      <c r="AT115" s="207" t="s">
        <v>210</v>
      </c>
      <c r="AU115" s="207" t="s">
        <v>21</v>
      </c>
      <c r="AV115" s="198" t="s">
        <v>21</v>
      </c>
      <c r="AW115" s="198" t="s">
        <v>43</v>
      </c>
      <c r="AX115" s="198" t="s">
        <v>79</v>
      </c>
      <c r="AY115" s="207" t="s">
        <v>192</v>
      </c>
    </row>
    <row r="116" spans="2:51" s="208" customFormat="1" ht="12.75">
      <c r="B116" s="209"/>
      <c r="C116" s="210"/>
      <c r="D116" s="196" t="s">
        <v>210</v>
      </c>
      <c r="E116" s="234" t="s">
        <v>576</v>
      </c>
      <c r="F116" s="235" t="s">
        <v>1554</v>
      </c>
      <c r="G116" s="210"/>
      <c r="H116" s="236">
        <v>27</v>
      </c>
      <c r="I116" s="210"/>
      <c r="J116" s="210"/>
      <c r="K116" s="210"/>
      <c r="L116" s="214"/>
      <c r="M116" s="215"/>
      <c r="N116" s="216"/>
      <c r="O116" s="216"/>
      <c r="P116" s="216"/>
      <c r="Q116" s="216"/>
      <c r="R116" s="216"/>
      <c r="S116" s="216"/>
      <c r="T116" s="217"/>
      <c r="AT116" s="218" t="s">
        <v>210</v>
      </c>
      <c r="AU116" s="218" t="s">
        <v>21</v>
      </c>
      <c r="AV116" s="208" t="s">
        <v>88</v>
      </c>
      <c r="AW116" s="208" t="s">
        <v>43</v>
      </c>
      <c r="AX116" s="208" t="s">
        <v>79</v>
      </c>
      <c r="AY116" s="218" t="s">
        <v>192</v>
      </c>
    </row>
    <row r="117" spans="2:51" s="240" customFormat="1" ht="12.75">
      <c r="B117" s="241"/>
      <c r="C117" s="242"/>
      <c r="D117" s="196" t="s">
        <v>210</v>
      </c>
      <c r="E117" s="243"/>
      <c r="F117" s="244" t="s">
        <v>280</v>
      </c>
      <c r="G117" s="242"/>
      <c r="H117" s="245">
        <v>1071</v>
      </c>
      <c r="I117" s="242"/>
      <c r="J117" s="242"/>
      <c r="K117" s="242"/>
      <c r="L117" s="246"/>
      <c r="M117" s="247"/>
      <c r="N117" s="248"/>
      <c r="O117" s="248"/>
      <c r="P117" s="248"/>
      <c r="Q117" s="248"/>
      <c r="R117" s="248"/>
      <c r="S117" s="248"/>
      <c r="T117" s="249"/>
      <c r="AT117" s="250" t="s">
        <v>210</v>
      </c>
      <c r="AU117" s="250" t="s">
        <v>21</v>
      </c>
      <c r="AV117" s="240" t="s">
        <v>191</v>
      </c>
      <c r="AW117" s="240" t="s">
        <v>43</v>
      </c>
      <c r="AX117" s="240" t="s">
        <v>21</v>
      </c>
      <c r="AY117" s="250" t="s">
        <v>192</v>
      </c>
    </row>
    <row r="118" spans="2:63" s="168" customFormat="1" ht="36.75" customHeight="1">
      <c r="B118" s="169"/>
      <c r="C118" s="170"/>
      <c r="D118" s="171" t="s">
        <v>78</v>
      </c>
      <c r="E118" s="172" t="s">
        <v>217</v>
      </c>
      <c r="F118" s="172" t="s">
        <v>577</v>
      </c>
      <c r="G118" s="170"/>
      <c r="H118" s="170"/>
      <c r="I118" s="170"/>
      <c r="J118" s="173">
        <f>BK118</f>
        <v>0</v>
      </c>
      <c r="K118" s="170"/>
      <c r="L118" s="174"/>
      <c r="M118" s="175"/>
      <c r="N118" s="176"/>
      <c r="O118" s="176"/>
      <c r="P118" s="177">
        <f>SUM(P119:P207)</f>
        <v>2.262</v>
      </c>
      <c r="Q118" s="176"/>
      <c r="R118" s="177">
        <f>SUM(R119:R207)</f>
        <v>101.281</v>
      </c>
      <c r="S118" s="176"/>
      <c r="T118" s="178">
        <f>SUM(T119:T207)</f>
        <v>49.644</v>
      </c>
      <c r="AR118" s="179" t="s">
        <v>191</v>
      </c>
      <c r="AT118" s="180" t="s">
        <v>78</v>
      </c>
      <c r="AU118" s="180" t="s">
        <v>79</v>
      </c>
      <c r="AY118" s="179" t="s">
        <v>192</v>
      </c>
      <c r="BK118" s="181">
        <f>SUM(BK119:BK207)</f>
        <v>0</v>
      </c>
    </row>
    <row r="119" spans="2:65" s="23" customFormat="1" ht="31.5" customHeight="1">
      <c r="B119" s="24"/>
      <c r="C119" s="182" t="s">
        <v>217</v>
      </c>
      <c r="D119" s="182" t="s">
        <v>193</v>
      </c>
      <c r="E119" s="183" t="s">
        <v>712</v>
      </c>
      <c r="F119" s="184" t="s">
        <v>713</v>
      </c>
      <c r="G119" s="185" t="s">
        <v>514</v>
      </c>
      <c r="H119" s="186">
        <v>842</v>
      </c>
      <c r="I119" s="187"/>
      <c r="J119" s="187">
        <f>ROUND(I119*H119,2)</f>
        <v>0</v>
      </c>
      <c r="K119" s="184"/>
      <c r="L119" s="50"/>
      <c r="M119" s="188"/>
      <c r="N119" s="189" t="s">
        <v>50</v>
      </c>
      <c r="O119" s="190">
        <v>0</v>
      </c>
      <c r="P119" s="190">
        <f>O119*H119</f>
        <v>0</v>
      </c>
      <c r="Q119" s="190">
        <v>0</v>
      </c>
      <c r="R119" s="190">
        <f>Q119*H119</f>
        <v>0</v>
      </c>
      <c r="S119" s="190">
        <v>0</v>
      </c>
      <c r="T119" s="191">
        <f>S119*H119</f>
        <v>0</v>
      </c>
      <c r="AR119" s="6" t="s">
        <v>191</v>
      </c>
      <c r="AT119" s="6" t="s">
        <v>193</v>
      </c>
      <c r="AU119" s="6" t="s">
        <v>21</v>
      </c>
      <c r="AY119" s="6" t="s">
        <v>192</v>
      </c>
      <c r="BE119" s="192">
        <f>IF(N119="základní",J119,0)</f>
        <v>0</v>
      </c>
      <c r="BF119" s="192">
        <f>IF(N119="snížená",J119,0)</f>
        <v>0</v>
      </c>
      <c r="BG119" s="192">
        <f>IF(N119="zákl. přenesená",J119,0)</f>
        <v>0</v>
      </c>
      <c r="BH119" s="192">
        <f>IF(N119="sníž. přenesená",J119,0)</f>
        <v>0</v>
      </c>
      <c r="BI119" s="192">
        <f>IF(N119="nulová",J119,0)</f>
        <v>0</v>
      </c>
      <c r="BJ119" s="6" t="s">
        <v>21</v>
      </c>
      <c r="BK119" s="192">
        <f>ROUND(I119*H119,2)</f>
        <v>0</v>
      </c>
      <c r="BL119" s="6" t="s">
        <v>191</v>
      </c>
      <c r="BM119" s="6" t="s">
        <v>1559</v>
      </c>
    </row>
    <row r="120" spans="1:47" ht="23.25">
      <c r="A120" s="23"/>
      <c r="B120" s="24"/>
      <c r="C120" s="52"/>
      <c r="D120" s="196" t="s">
        <v>199</v>
      </c>
      <c r="E120" s="52"/>
      <c r="F120" s="197" t="s">
        <v>715</v>
      </c>
      <c r="G120" s="52"/>
      <c r="H120" s="52"/>
      <c r="I120" s="52"/>
      <c r="J120" s="52"/>
      <c r="K120" s="52"/>
      <c r="L120" s="50"/>
      <c r="M120" s="195"/>
      <c r="N120" s="25"/>
      <c r="O120" s="25"/>
      <c r="P120" s="25"/>
      <c r="Q120" s="25"/>
      <c r="R120" s="25"/>
      <c r="S120" s="25"/>
      <c r="T120" s="72"/>
      <c r="AT120" s="6" t="s">
        <v>199</v>
      </c>
      <c r="AU120" s="6" t="s">
        <v>21</v>
      </c>
    </row>
    <row r="121" spans="2:51" s="198" customFormat="1" ht="12.75">
      <c r="B121" s="199"/>
      <c r="C121" s="200"/>
      <c r="D121" s="196" t="s">
        <v>210</v>
      </c>
      <c r="E121" s="201"/>
      <c r="F121" s="202" t="s">
        <v>1549</v>
      </c>
      <c r="G121" s="200"/>
      <c r="H121" s="201"/>
      <c r="I121" s="200"/>
      <c r="J121" s="200"/>
      <c r="K121" s="200"/>
      <c r="L121" s="203"/>
      <c r="M121" s="204"/>
      <c r="N121" s="205"/>
      <c r="O121" s="205"/>
      <c r="P121" s="205"/>
      <c r="Q121" s="205"/>
      <c r="R121" s="205"/>
      <c r="S121" s="205"/>
      <c r="T121" s="206"/>
      <c r="AT121" s="207" t="s">
        <v>210</v>
      </c>
      <c r="AU121" s="207" t="s">
        <v>21</v>
      </c>
      <c r="AV121" s="198" t="s">
        <v>21</v>
      </c>
      <c r="AW121" s="198" t="s">
        <v>43</v>
      </c>
      <c r="AX121" s="198" t="s">
        <v>79</v>
      </c>
      <c r="AY121" s="207" t="s">
        <v>192</v>
      </c>
    </row>
    <row r="122" spans="2:51" s="208" customFormat="1" ht="12.75">
      <c r="B122" s="209"/>
      <c r="C122" s="210"/>
      <c r="D122" s="193" t="s">
        <v>210</v>
      </c>
      <c r="E122" s="211"/>
      <c r="F122" s="212" t="s">
        <v>1560</v>
      </c>
      <c r="G122" s="210"/>
      <c r="H122" s="213">
        <v>842</v>
      </c>
      <c r="I122" s="210"/>
      <c r="J122" s="210"/>
      <c r="K122" s="210"/>
      <c r="L122" s="214"/>
      <c r="M122" s="215"/>
      <c r="N122" s="216"/>
      <c r="O122" s="216"/>
      <c r="P122" s="216"/>
      <c r="Q122" s="216"/>
      <c r="R122" s="216"/>
      <c r="S122" s="216"/>
      <c r="T122" s="217"/>
      <c r="AT122" s="218" t="s">
        <v>210</v>
      </c>
      <c r="AU122" s="218" t="s">
        <v>21</v>
      </c>
      <c r="AV122" s="208" t="s">
        <v>88</v>
      </c>
      <c r="AW122" s="208" t="s">
        <v>43</v>
      </c>
      <c r="AX122" s="208" t="s">
        <v>21</v>
      </c>
      <c r="AY122" s="218" t="s">
        <v>192</v>
      </c>
    </row>
    <row r="123" spans="2:65" s="23" customFormat="1" ht="31.5" customHeight="1">
      <c r="B123" s="24"/>
      <c r="C123" s="182" t="s">
        <v>223</v>
      </c>
      <c r="D123" s="182" t="s">
        <v>193</v>
      </c>
      <c r="E123" s="183" t="s">
        <v>727</v>
      </c>
      <c r="F123" s="184" t="s">
        <v>728</v>
      </c>
      <c r="G123" s="185" t="s">
        <v>514</v>
      </c>
      <c r="H123" s="186">
        <v>842</v>
      </c>
      <c r="I123" s="187"/>
      <c r="J123" s="187">
        <f>ROUND(I123*H123,2)</f>
        <v>0</v>
      </c>
      <c r="K123" s="184"/>
      <c r="L123" s="50"/>
      <c r="M123" s="188"/>
      <c r="N123" s="189" t="s">
        <v>50</v>
      </c>
      <c r="O123" s="190">
        <v>0</v>
      </c>
      <c r="P123" s="190">
        <f>O123*H123</f>
        <v>0</v>
      </c>
      <c r="Q123" s="190">
        <v>0</v>
      </c>
      <c r="R123" s="190">
        <f>Q123*H123</f>
        <v>0</v>
      </c>
      <c r="S123" s="190">
        <v>0</v>
      </c>
      <c r="T123" s="191">
        <f>S123*H123</f>
        <v>0</v>
      </c>
      <c r="AR123" s="6" t="s">
        <v>191</v>
      </c>
      <c r="AT123" s="6" t="s">
        <v>193</v>
      </c>
      <c r="AU123" s="6" t="s">
        <v>21</v>
      </c>
      <c r="AY123" s="6" t="s">
        <v>192</v>
      </c>
      <c r="BE123" s="192">
        <f>IF(N123="základní",J123,0)</f>
        <v>0</v>
      </c>
      <c r="BF123" s="192">
        <f>IF(N123="snížená",J123,0)</f>
        <v>0</v>
      </c>
      <c r="BG123" s="192">
        <f>IF(N123="zákl. přenesená",J123,0)</f>
        <v>0</v>
      </c>
      <c r="BH123" s="192">
        <f>IF(N123="sníž. přenesená",J123,0)</f>
        <v>0</v>
      </c>
      <c r="BI123" s="192">
        <f>IF(N123="nulová",J123,0)</f>
        <v>0</v>
      </c>
      <c r="BJ123" s="6" t="s">
        <v>21</v>
      </c>
      <c r="BK123" s="192">
        <f>ROUND(I123*H123,2)</f>
        <v>0</v>
      </c>
      <c r="BL123" s="6" t="s">
        <v>191</v>
      </c>
      <c r="BM123" s="6" t="s">
        <v>1561</v>
      </c>
    </row>
    <row r="124" spans="1:47" ht="34.5">
      <c r="A124" s="23"/>
      <c r="B124" s="24"/>
      <c r="C124" s="52"/>
      <c r="D124" s="196" t="s">
        <v>199</v>
      </c>
      <c r="E124" s="52"/>
      <c r="F124" s="197" t="s">
        <v>730</v>
      </c>
      <c r="G124" s="52"/>
      <c r="H124" s="52"/>
      <c r="I124" s="52"/>
      <c r="J124" s="52"/>
      <c r="K124" s="52"/>
      <c r="L124" s="50"/>
      <c r="M124" s="195"/>
      <c r="N124" s="25"/>
      <c r="O124" s="25"/>
      <c r="P124" s="25"/>
      <c r="Q124" s="25"/>
      <c r="R124" s="25"/>
      <c r="S124" s="25"/>
      <c r="T124" s="72"/>
      <c r="AT124" s="6" t="s">
        <v>199</v>
      </c>
      <c r="AU124" s="6" t="s">
        <v>21</v>
      </c>
    </row>
    <row r="125" spans="2:51" s="198" customFormat="1" ht="12.75">
      <c r="B125" s="199"/>
      <c r="C125" s="200"/>
      <c r="D125" s="196" t="s">
        <v>210</v>
      </c>
      <c r="E125" s="201"/>
      <c r="F125" s="202" t="s">
        <v>1549</v>
      </c>
      <c r="G125" s="200"/>
      <c r="H125" s="201"/>
      <c r="I125" s="200"/>
      <c r="J125" s="200"/>
      <c r="K125" s="200"/>
      <c r="L125" s="203"/>
      <c r="M125" s="204"/>
      <c r="N125" s="205"/>
      <c r="O125" s="205"/>
      <c r="P125" s="205"/>
      <c r="Q125" s="205"/>
      <c r="R125" s="205"/>
      <c r="S125" s="205"/>
      <c r="T125" s="206"/>
      <c r="AT125" s="207" t="s">
        <v>210</v>
      </c>
      <c r="AU125" s="207" t="s">
        <v>21</v>
      </c>
      <c r="AV125" s="198" t="s">
        <v>21</v>
      </c>
      <c r="AW125" s="198" t="s">
        <v>43</v>
      </c>
      <c r="AX125" s="198" t="s">
        <v>79</v>
      </c>
      <c r="AY125" s="207" t="s">
        <v>192</v>
      </c>
    </row>
    <row r="126" spans="2:51" s="208" customFormat="1" ht="12.75">
      <c r="B126" s="209"/>
      <c r="C126" s="210"/>
      <c r="D126" s="193" t="s">
        <v>210</v>
      </c>
      <c r="E126" s="211"/>
      <c r="F126" s="212" t="s">
        <v>1560</v>
      </c>
      <c r="G126" s="210"/>
      <c r="H126" s="213">
        <v>842</v>
      </c>
      <c r="I126" s="210"/>
      <c r="J126" s="210"/>
      <c r="K126" s="210"/>
      <c r="L126" s="214"/>
      <c r="M126" s="215"/>
      <c r="N126" s="216"/>
      <c r="O126" s="216"/>
      <c r="P126" s="216"/>
      <c r="Q126" s="216"/>
      <c r="R126" s="216"/>
      <c r="S126" s="216"/>
      <c r="T126" s="217"/>
      <c r="AT126" s="218" t="s">
        <v>210</v>
      </c>
      <c r="AU126" s="218" t="s">
        <v>21</v>
      </c>
      <c r="AV126" s="208" t="s">
        <v>88</v>
      </c>
      <c r="AW126" s="208" t="s">
        <v>43</v>
      </c>
      <c r="AX126" s="208" t="s">
        <v>21</v>
      </c>
      <c r="AY126" s="218" t="s">
        <v>192</v>
      </c>
    </row>
    <row r="127" spans="2:65" s="23" customFormat="1" ht="22.5" customHeight="1">
      <c r="B127" s="24"/>
      <c r="C127" s="182" t="s">
        <v>229</v>
      </c>
      <c r="D127" s="182" t="s">
        <v>193</v>
      </c>
      <c r="E127" s="183" t="s">
        <v>578</v>
      </c>
      <c r="F127" s="184" t="s">
        <v>579</v>
      </c>
      <c r="G127" s="185" t="s">
        <v>514</v>
      </c>
      <c r="H127" s="186">
        <v>197</v>
      </c>
      <c r="I127" s="187"/>
      <c r="J127" s="187">
        <f>ROUND(I127*H127,2)</f>
        <v>0</v>
      </c>
      <c r="K127" s="184" t="s">
        <v>197</v>
      </c>
      <c r="L127" s="50"/>
      <c r="M127" s="188"/>
      <c r="N127" s="189" t="s">
        <v>50</v>
      </c>
      <c r="O127" s="190">
        <v>0</v>
      </c>
      <c r="P127" s="190">
        <f>O127*H127</f>
        <v>0</v>
      </c>
      <c r="Q127" s="190">
        <v>0.324</v>
      </c>
      <c r="R127" s="190">
        <f>Q127*H127</f>
        <v>63.828</v>
      </c>
      <c r="S127" s="190">
        <v>0</v>
      </c>
      <c r="T127" s="191">
        <f>S127*H127</f>
        <v>0</v>
      </c>
      <c r="AR127" s="6" t="s">
        <v>191</v>
      </c>
      <c r="AT127" s="6" t="s">
        <v>193</v>
      </c>
      <c r="AU127" s="6" t="s">
        <v>21</v>
      </c>
      <c r="AY127" s="6" t="s">
        <v>192</v>
      </c>
      <c r="BE127" s="192">
        <f>IF(N127="základní",J127,0)</f>
        <v>0</v>
      </c>
      <c r="BF127" s="192">
        <f>IF(N127="snížená",J127,0)</f>
        <v>0</v>
      </c>
      <c r="BG127" s="192">
        <f>IF(N127="zákl. přenesená",J127,0)</f>
        <v>0</v>
      </c>
      <c r="BH127" s="192">
        <f>IF(N127="sníž. přenesená",J127,0)</f>
        <v>0</v>
      </c>
      <c r="BI127" s="192">
        <f>IF(N127="nulová",J127,0)</f>
        <v>0</v>
      </c>
      <c r="BJ127" s="6" t="s">
        <v>21</v>
      </c>
      <c r="BK127" s="192">
        <f>ROUND(I127*H127,2)</f>
        <v>0</v>
      </c>
      <c r="BL127" s="6" t="s">
        <v>191</v>
      </c>
      <c r="BM127" s="6" t="s">
        <v>1562</v>
      </c>
    </row>
    <row r="128" spans="1:47" ht="23.25">
      <c r="A128" s="23"/>
      <c r="B128" s="24"/>
      <c r="C128" s="52"/>
      <c r="D128" s="196" t="s">
        <v>199</v>
      </c>
      <c r="E128" s="52"/>
      <c r="F128" s="197" t="s">
        <v>581</v>
      </c>
      <c r="G128" s="52"/>
      <c r="H128" s="52"/>
      <c r="I128" s="52"/>
      <c r="J128" s="52"/>
      <c r="K128" s="52"/>
      <c r="L128" s="50"/>
      <c r="M128" s="195"/>
      <c r="N128" s="25"/>
      <c r="O128" s="25"/>
      <c r="P128" s="25"/>
      <c r="Q128" s="25"/>
      <c r="R128" s="25"/>
      <c r="S128" s="25"/>
      <c r="T128" s="72"/>
      <c r="AT128" s="6" t="s">
        <v>199</v>
      </c>
      <c r="AU128" s="6" t="s">
        <v>21</v>
      </c>
    </row>
    <row r="129" spans="2:51" s="198" customFormat="1" ht="12.75">
      <c r="B129" s="199"/>
      <c r="C129" s="200"/>
      <c r="D129" s="196" t="s">
        <v>210</v>
      </c>
      <c r="E129" s="201"/>
      <c r="F129" s="202" t="s">
        <v>1549</v>
      </c>
      <c r="G129" s="200"/>
      <c r="H129" s="201"/>
      <c r="I129" s="200"/>
      <c r="J129" s="200"/>
      <c r="K129" s="200"/>
      <c r="L129" s="203"/>
      <c r="M129" s="204"/>
      <c r="N129" s="205"/>
      <c r="O129" s="205"/>
      <c r="P129" s="205"/>
      <c r="Q129" s="205"/>
      <c r="R129" s="205"/>
      <c r="S129" s="205"/>
      <c r="T129" s="206"/>
      <c r="AT129" s="207" t="s">
        <v>210</v>
      </c>
      <c r="AU129" s="207" t="s">
        <v>21</v>
      </c>
      <c r="AV129" s="198" t="s">
        <v>21</v>
      </c>
      <c r="AW129" s="198" t="s">
        <v>43</v>
      </c>
      <c r="AX129" s="198" t="s">
        <v>79</v>
      </c>
      <c r="AY129" s="207" t="s">
        <v>192</v>
      </c>
    </row>
    <row r="130" spans="2:51" s="198" customFormat="1" ht="12.75">
      <c r="B130" s="199"/>
      <c r="C130" s="200"/>
      <c r="D130" s="196" t="s">
        <v>210</v>
      </c>
      <c r="E130" s="201"/>
      <c r="F130" s="202" t="s">
        <v>582</v>
      </c>
      <c r="G130" s="200"/>
      <c r="H130" s="201"/>
      <c r="I130" s="200"/>
      <c r="J130" s="200"/>
      <c r="K130" s="200"/>
      <c r="L130" s="203"/>
      <c r="M130" s="204"/>
      <c r="N130" s="205"/>
      <c r="O130" s="205"/>
      <c r="P130" s="205"/>
      <c r="Q130" s="205"/>
      <c r="R130" s="205"/>
      <c r="S130" s="205"/>
      <c r="T130" s="206"/>
      <c r="AT130" s="207" t="s">
        <v>210</v>
      </c>
      <c r="AU130" s="207" t="s">
        <v>21</v>
      </c>
      <c r="AV130" s="198" t="s">
        <v>21</v>
      </c>
      <c r="AW130" s="198" t="s">
        <v>43</v>
      </c>
      <c r="AX130" s="198" t="s">
        <v>79</v>
      </c>
      <c r="AY130" s="207" t="s">
        <v>192</v>
      </c>
    </row>
    <row r="131" spans="2:51" s="198" customFormat="1" ht="12.75">
      <c r="B131" s="199"/>
      <c r="C131" s="200"/>
      <c r="D131" s="196" t="s">
        <v>210</v>
      </c>
      <c r="E131" s="201"/>
      <c r="F131" s="202" t="s">
        <v>1563</v>
      </c>
      <c r="G131" s="200"/>
      <c r="H131" s="201"/>
      <c r="I131" s="200"/>
      <c r="J131" s="200"/>
      <c r="K131" s="200"/>
      <c r="L131" s="203"/>
      <c r="M131" s="204"/>
      <c r="N131" s="205"/>
      <c r="O131" s="205"/>
      <c r="P131" s="205"/>
      <c r="Q131" s="205"/>
      <c r="R131" s="205"/>
      <c r="S131" s="205"/>
      <c r="T131" s="206"/>
      <c r="AT131" s="207" t="s">
        <v>210</v>
      </c>
      <c r="AU131" s="207" t="s">
        <v>21</v>
      </c>
      <c r="AV131" s="198" t="s">
        <v>21</v>
      </c>
      <c r="AW131" s="198" t="s">
        <v>43</v>
      </c>
      <c r="AX131" s="198" t="s">
        <v>79</v>
      </c>
      <c r="AY131" s="207" t="s">
        <v>192</v>
      </c>
    </row>
    <row r="132" spans="2:51" s="208" customFormat="1" ht="12.75">
      <c r="B132" s="209"/>
      <c r="C132" s="210"/>
      <c r="D132" s="196" t="s">
        <v>210</v>
      </c>
      <c r="E132" s="234" t="s">
        <v>584</v>
      </c>
      <c r="F132" s="235" t="s">
        <v>1564</v>
      </c>
      <c r="G132" s="210"/>
      <c r="H132" s="236">
        <v>64.5</v>
      </c>
      <c r="I132" s="210"/>
      <c r="J132" s="210"/>
      <c r="K132" s="210"/>
      <c r="L132" s="214"/>
      <c r="M132" s="215"/>
      <c r="N132" s="216"/>
      <c r="O132" s="216"/>
      <c r="P132" s="216"/>
      <c r="Q132" s="216"/>
      <c r="R132" s="216"/>
      <c r="S132" s="216"/>
      <c r="T132" s="217"/>
      <c r="AT132" s="218" t="s">
        <v>210</v>
      </c>
      <c r="AU132" s="218" t="s">
        <v>21</v>
      </c>
      <c r="AV132" s="208" t="s">
        <v>88</v>
      </c>
      <c r="AW132" s="208" t="s">
        <v>43</v>
      </c>
      <c r="AX132" s="208" t="s">
        <v>79</v>
      </c>
      <c r="AY132" s="218" t="s">
        <v>192</v>
      </c>
    </row>
    <row r="133" spans="2:51" s="198" customFormat="1" ht="12.75">
      <c r="B133" s="199"/>
      <c r="C133" s="200"/>
      <c r="D133" s="196" t="s">
        <v>210</v>
      </c>
      <c r="E133" s="201"/>
      <c r="F133" s="202" t="s">
        <v>1565</v>
      </c>
      <c r="G133" s="200"/>
      <c r="H133" s="201"/>
      <c r="I133" s="200"/>
      <c r="J133" s="200"/>
      <c r="K133" s="200"/>
      <c r="L133" s="203"/>
      <c r="M133" s="204"/>
      <c r="N133" s="205"/>
      <c r="O133" s="205"/>
      <c r="P133" s="205"/>
      <c r="Q133" s="205"/>
      <c r="R133" s="205"/>
      <c r="S133" s="205"/>
      <c r="T133" s="206"/>
      <c r="AT133" s="207" t="s">
        <v>210</v>
      </c>
      <c r="AU133" s="207" t="s">
        <v>21</v>
      </c>
      <c r="AV133" s="198" t="s">
        <v>21</v>
      </c>
      <c r="AW133" s="198" t="s">
        <v>43</v>
      </c>
      <c r="AX133" s="198" t="s">
        <v>79</v>
      </c>
      <c r="AY133" s="207" t="s">
        <v>192</v>
      </c>
    </row>
    <row r="134" spans="2:51" s="208" customFormat="1" ht="12.75">
      <c r="B134" s="209"/>
      <c r="C134" s="210"/>
      <c r="D134" s="196" t="s">
        <v>210</v>
      </c>
      <c r="E134" s="234" t="s">
        <v>587</v>
      </c>
      <c r="F134" s="235" t="s">
        <v>448</v>
      </c>
      <c r="G134" s="210"/>
      <c r="H134" s="236">
        <v>33</v>
      </c>
      <c r="I134" s="210"/>
      <c r="J134" s="210"/>
      <c r="K134" s="210"/>
      <c r="L134" s="214"/>
      <c r="M134" s="215"/>
      <c r="N134" s="216"/>
      <c r="O134" s="216"/>
      <c r="P134" s="216"/>
      <c r="Q134" s="216"/>
      <c r="R134" s="216"/>
      <c r="S134" s="216"/>
      <c r="T134" s="217"/>
      <c r="AT134" s="218" t="s">
        <v>210</v>
      </c>
      <c r="AU134" s="218" t="s">
        <v>21</v>
      </c>
      <c r="AV134" s="208" t="s">
        <v>88</v>
      </c>
      <c r="AW134" s="208" t="s">
        <v>43</v>
      </c>
      <c r="AX134" s="208" t="s">
        <v>79</v>
      </c>
      <c r="AY134" s="218" t="s">
        <v>192</v>
      </c>
    </row>
    <row r="135" spans="2:51" s="198" customFormat="1" ht="12.75">
      <c r="B135" s="199"/>
      <c r="C135" s="200"/>
      <c r="D135" s="196" t="s">
        <v>210</v>
      </c>
      <c r="E135" s="201"/>
      <c r="F135" s="202" t="s">
        <v>1566</v>
      </c>
      <c r="G135" s="200"/>
      <c r="H135" s="201"/>
      <c r="I135" s="200"/>
      <c r="J135" s="200"/>
      <c r="K135" s="200"/>
      <c r="L135" s="203"/>
      <c r="M135" s="204"/>
      <c r="N135" s="205"/>
      <c r="O135" s="205"/>
      <c r="P135" s="205"/>
      <c r="Q135" s="205"/>
      <c r="R135" s="205"/>
      <c r="S135" s="205"/>
      <c r="T135" s="206"/>
      <c r="AT135" s="207" t="s">
        <v>210</v>
      </c>
      <c r="AU135" s="207" t="s">
        <v>21</v>
      </c>
      <c r="AV135" s="198" t="s">
        <v>21</v>
      </c>
      <c r="AW135" s="198" t="s">
        <v>43</v>
      </c>
      <c r="AX135" s="198" t="s">
        <v>79</v>
      </c>
      <c r="AY135" s="207" t="s">
        <v>192</v>
      </c>
    </row>
    <row r="136" spans="2:51" s="208" customFormat="1" ht="12.75">
      <c r="B136" s="209"/>
      <c r="C136" s="210"/>
      <c r="D136" s="196" t="s">
        <v>210</v>
      </c>
      <c r="E136" s="234" t="s">
        <v>590</v>
      </c>
      <c r="F136" s="235" t="s">
        <v>1567</v>
      </c>
      <c r="G136" s="210"/>
      <c r="H136" s="236">
        <v>14.5</v>
      </c>
      <c r="I136" s="210"/>
      <c r="J136" s="210"/>
      <c r="K136" s="210"/>
      <c r="L136" s="214"/>
      <c r="M136" s="215"/>
      <c r="N136" s="216"/>
      <c r="O136" s="216"/>
      <c r="P136" s="216"/>
      <c r="Q136" s="216"/>
      <c r="R136" s="216"/>
      <c r="S136" s="216"/>
      <c r="T136" s="217"/>
      <c r="AT136" s="218" t="s">
        <v>210</v>
      </c>
      <c r="AU136" s="218" t="s">
        <v>21</v>
      </c>
      <c r="AV136" s="208" t="s">
        <v>88</v>
      </c>
      <c r="AW136" s="208" t="s">
        <v>43</v>
      </c>
      <c r="AX136" s="208" t="s">
        <v>79</v>
      </c>
      <c r="AY136" s="218" t="s">
        <v>192</v>
      </c>
    </row>
    <row r="137" spans="2:51" s="198" customFormat="1" ht="12.75">
      <c r="B137" s="199"/>
      <c r="C137" s="200"/>
      <c r="D137" s="196" t="s">
        <v>210</v>
      </c>
      <c r="E137" s="201"/>
      <c r="F137" s="202" t="s">
        <v>1568</v>
      </c>
      <c r="G137" s="200"/>
      <c r="H137" s="201"/>
      <c r="I137" s="200"/>
      <c r="J137" s="200"/>
      <c r="K137" s="200"/>
      <c r="L137" s="203"/>
      <c r="M137" s="204"/>
      <c r="N137" s="205"/>
      <c r="O137" s="205"/>
      <c r="P137" s="205"/>
      <c r="Q137" s="205"/>
      <c r="R137" s="205"/>
      <c r="S137" s="205"/>
      <c r="T137" s="206"/>
      <c r="AT137" s="207" t="s">
        <v>210</v>
      </c>
      <c r="AU137" s="207" t="s">
        <v>21</v>
      </c>
      <c r="AV137" s="198" t="s">
        <v>21</v>
      </c>
      <c r="AW137" s="198" t="s">
        <v>43</v>
      </c>
      <c r="AX137" s="198" t="s">
        <v>79</v>
      </c>
      <c r="AY137" s="207" t="s">
        <v>192</v>
      </c>
    </row>
    <row r="138" spans="2:51" s="208" customFormat="1" ht="12.75">
      <c r="B138" s="209"/>
      <c r="C138" s="210"/>
      <c r="D138" s="196" t="s">
        <v>210</v>
      </c>
      <c r="E138" s="234" t="s">
        <v>593</v>
      </c>
      <c r="F138" s="235" t="s">
        <v>1569</v>
      </c>
      <c r="G138" s="210"/>
      <c r="H138" s="236">
        <v>206.3</v>
      </c>
      <c r="I138" s="210"/>
      <c r="J138" s="210"/>
      <c r="K138" s="210"/>
      <c r="L138" s="214"/>
      <c r="M138" s="215"/>
      <c r="N138" s="216"/>
      <c r="O138" s="216"/>
      <c r="P138" s="216"/>
      <c r="Q138" s="216"/>
      <c r="R138" s="216"/>
      <c r="S138" s="216"/>
      <c r="T138" s="217"/>
      <c r="AT138" s="218" t="s">
        <v>210</v>
      </c>
      <c r="AU138" s="218" t="s">
        <v>21</v>
      </c>
      <c r="AV138" s="208" t="s">
        <v>88</v>
      </c>
      <c r="AW138" s="208" t="s">
        <v>43</v>
      </c>
      <c r="AX138" s="208" t="s">
        <v>79</v>
      </c>
      <c r="AY138" s="218" t="s">
        <v>192</v>
      </c>
    </row>
    <row r="139" spans="2:51" s="198" customFormat="1" ht="12.75">
      <c r="B139" s="199"/>
      <c r="C139" s="200"/>
      <c r="D139" s="196" t="s">
        <v>210</v>
      </c>
      <c r="E139" s="201"/>
      <c r="F139" s="202" t="s">
        <v>668</v>
      </c>
      <c r="G139" s="200"/>
      <c r="H139" s="201"/>
      <c r="I139" s="200"/>
      <c r="J139" s="200"/>
      <c r="K139" s="200"/>
      <c r="L139" s="203"/>
      <c r="M139" s="204"/>
      <c r="N139" s="205"/>
      <c r="O139" s="205"/>
      <c r="P139" s="205"/>
      <c r="Q139" s="205"/>
      <c r="R139" s="205"/>
      <c r="S139" s="205"/>
      <c r="T139" s="206"/>
      <c r="AT139" s="207" t="s">
        <v>210</v>
      </c>
      <c r="AU139" s="207" t="s">
        <v>21</v>
      </c>
      <c r="AV139" s="198" t="s">
        <v>21</v>
      </c>
      <c r="AW139" s="198" t="s">
        <v>43</v>
      </c>
      <c r="AX139" s="198" t="s">
        <v>79</v>
      </c>
      <c r="AY139" s="207" t="s">
        <v>192</v>
      </c>
    </row>
    <row r="140" spans="2:51" s="198" customFormat="1" ht="12.75">
      <c r="B140" s="199"/>
      <c r="C140" s="200"/>
      <c r="D140" s="196" t="s">
        <v>210</v>
      </c>
      <c r="E140" s="201"/>
      <c r="F140" s="202" t="s">
        <v>1570</v>
      </c>
      <c r="G140" s="200"/>
      <c r="H140" s="201"/>
      <c r="I140" s="200"/>
      <c r="J140" s="200"/>
      <c r="K140" s="200"/>
      <c r="L140" s="203"/>
      <c r="M140" s="204"/>
      <c r="N140" s="205"/>
      <c r="O140" s="205"/>
      <c r="P140" s="205"/>
      <c r="Q140" s="205"/>
      <c r="R140" s="205"/>
      <c r="S140" s="205"/>
      <c r="T140" s="206"/>
      <c r="AT140" s="207" t="s">
        <v>210</v>
      </c>
      <c r="AU140" s="207" t="s">
        <v>21</v>
      </c>
      <c r="AV140" s="198" t="s">
        <v>21</v>
      </c>
      <c r="AW140" s="198" t="s">
        <v>43</v>
      </c>
      <c r="AX140" s="198" t="s">
        <v>79</v>
      </c>
      <c r="AY140" s="207" t="s">
        <v>192</v>
      </c>
    </row>
    <row r="141" spans="2:51" s="208" customFormat="1" ht="12.75">
      <c r="B141" s="209"/>
      <c r="C141" s="210"/>
      <c r="D141" s="196" t="s">
        <v>210</v>
      </c>
      <c r="E141" s="234" t="s">
        <v>596</v>
      </c>
      <c r="F141" s="235" t="s">
        <v>1571</v>
      </c>
      <c r="G141" s="210"/>
      <c r="H141" s="236">
        <v>66.2</v>
      </c>
      <c r="I141" s="210"/>
      <c r="J141" s="210"/>
      <c r="K141" s="210"/>
      <c r="L141" s="214"/>
      <c r="M141" s="215"/>
      <c r="N141" s="216"/>
      <c r="O141" s="216"/>
      <c r="P141" s="216"/>
      <c r="Q141" s="216"/>
      <c r="R141" s="216"/>
      <c r="S141" s="216"/>
      <c r="T141" s="217"/>
      <c r="AT141" s="218" t="s">
        <v>210</v>
      </c>
      <c r="AU141" s="218" t="s">
        <v>21</v>
      </c>
      <c r="AV141" s="208" t="s">
        <v>88</v>
      </c>
      <c r="AW141" s="208" t="s">
        <v>43</v>
      </c>
      <c r="AX141" s="208" t="s">
        <v>79</v>
      </c>
      <c r="AY141" s="218" t="s">
        <v>192</v>
      </c>
    </row>
    <row r="142" spans="2:51" s="198" customFormat="1" ht="12.75">
      <c r="B142" s="199"/>
      <c r="C142" s="200"/>
      <c r="D142" s="196" t="s">
        <v>210</v>
      </c>
      <c r="E142" s="201"/>
      <c r="F142" s="202" t="s">
        <v>1572</v>
      </c>
      <c r="G142" s="200"/>
      <c r="H142" s="201"/>
      <c r="I142" s="200"/>
      <c r="J142" s="200"/>
      <c r="K142" s="200"/>
      <c r="L142" s="203"/>
      <c r="M142" s="204"/>
      <c r="N142" s="205"/>
      <c r="O142" s="205"/>
      <c r="P142" s="205"/>
      <c r="Q142" s="205"/>
      <c r="R142" s="205"/>
      <c r="S142" s="205"/>
      <c r="T142" s="206"/>
      <c r="AT142" s="207" t="s">
        <v>210</v>
      </c>
      <c r="AU142" s="207" t="s">
        <v>21</v>
      </c>
      <c r="AV142" s="198" t="s">
        <v>21</v>
      </c>
      <c r="AW142" s="198" t="s">
        <v>43</v>
      </c>
      <c r="AX142" s="198" t="s">
        <v>79</v>
      </c>
      <c r="AY142" s="207" t="s">
        <v>192</v>
      </c>
    </row>
    <row r="143" spans="2:51" s="208" customFormat="1" ht="12.75">
      <c r="B143" s="209"/>
      <c r="C143" s="210"/>
      <c r="D143" s="196" t="s">
        <v>210</v>
      </c>
      <c r="E143" s="234" t="s">
        <v>599</v>
      </c>
      <c r="F143" s="235" t="s">
        <v>438</v>
      </c>
      <c r="G143" s="210"/>
      <c r="H143" s="236">
        <v>31</v>
      </c>
      <c r="I143" s="210"/>
      <c r="J143" s="210"/>
      <c r="K143" s="210"/>
      <c r="L143" s="214"/>
      <c r="M143" s="215"/>
      <c r="N143" s="216"/>
      <c r="O143" s="216"/>
      <c r="P143" s="216"/>
      <c r="Q143" s="216"/>
      <c r="R143" s="216"/>
      <c r="S143" s="216"/>
      <c r="T143" s="217"/>
      <c r="AT143" s="218" t="s">
        <v>210</v>
      </c>
      <c r="AU143" s="218" t="s">
        <v>21</v>
      </c>
      <c r="AV143" s="208" t="s">
        <v>88</v>
      </c>
      <c r="AW143" s="208" t="s">
        <v>43</v>
      </c>
      <c r="AX143" s="208" t="s">
        <v>79</v>
      </c>
      <c r="AY143" s="218" t="s">
        <v>192</v>
      </c>
    </row>
    <row r="144" spans="2:51" s="198" customFormat="1" ht="12.75">
      <c r="B144" s="199"/>
      <c r="C144" s="200"/>
      <c r="D144" s="196" t="s">
        <v>210</v>
      </c>
      <c r="E144" s="201"/>
      <c r="F144" s="202" t="s">
        <v>1573</v>
      </c>
      <c r="G144" s="200"/>
      <c r="H144" s="201"/>
      <c r="I144" s="200"/>
      <c r="J144" s="200"/>
      <c r="K144" s="200"/>
      <c r="L144" s="203"/>
      <c r="M144" s="204"/>
      <c r="N144" s="205"/>
      <c r="O144" s="205"/>
      <c r="P144" s="205"/>
      <c r="Q144" s="205"/>
      <c r="R144" s="205"/>
      <c r="S144" s="205"/>
      <c r="T144" s="206"/>
      <c r="AT144" s="207" t="s">
        <v>210</v>
      </c>
      <c r="AU144" s="207" t="s">
        <v>21</v>
      </c>
      <c r="AV144" s="198" t="s">
        <v>21</v>
      </c>
      <c r="AW144" s="198" t="s">
        <v>43</v>
      </c>
      <c r="AX144" s="198" t="s">
        <v>79</v>
      </c>
      <c r="AY144" s="207" t="s">
        <v>192</v>
      </c>
    </row>
    <row r="145" spans="2:51" s="208" customFormat="1" ht="12.75">
      <c r="B145" s="209"/>
      <c r="C145" s="210"/>
      <c r="D145" s="196" t="s">
        <v>210</v>
      </c>
      <c r="E145" s="234" t="s">
        <v>602</v>
      </c>
      <c r="F145" s="235" t="s">
        <v>1574</v>
      </c>
      <c r="G145" s="210"/>
      <c r="H145" s="236">
        <v>13.4</v>
      </c>
      <c r="I145" s="210"/>
      <c r="J145" s="210"/>
      <c r="K145" s="210"/>
      <c r="L145" s="214"/>
      <c r="M145" s="215"/>
      <c r="N145" s="216"/>
      <c r="O145" s="216"/>
      <c r="P145" s="216"/>
      <c r="Q145" s="216"/>
      <c r="R145" s="216"/>
      <c r="S145" s="216"/>
      <c r="T145" s="217"/>
      <c r="AT145" s="218" t="s">
        <v>210</v>
      </c>
      <c r="AU145" s="218" t="s">
        <v>21</v>
      </c>
      <c r="AV145" s="208" t="s">
        <v>88</v>
      </c>
      <c r="AW145" s="208" t="s">
        <v>43</v>
      </c>
      <c r="AX145" s="208" t="s">
        <v>79</v>
      </c>
      <c r="AY145" s="218" t="s">
        <v>192</v>
      </c>
    </row>
    <row r="146" spans="2:51" s="198" customFormat="1" ht="12.75">
      <c r="B146" s="199"/>
      <c r="C146" s="200"/>
      <c r="D146" s="196" t="s">
        <v>210</v>
      </c>
      <c r="E146" s="201"/>
      <c r="F146" s="202" t="s">
        <v>1575</v>
      </c>
      <c r="G146" s="200"/>
      <c r="H146" s="201"/>
      <c r="I146" s="200"/>
      <c r="J146" s="200"/>
      <c r="K146" s="200"/>
      <c r="L146" s="203"/>
      <c r="M146" s="204"/>
      <c r="N146" s="205"/>
      <c r="O146" s="205"/>
      <c r="P146" s="205"/>
      <c r="Q146" s="205"/>
      <c r="R146" s="205"/>
      <c r="S146" s="205"/>
      <c r="T146" s="206"/>
      <c r="AT146" s="207" t="s">
        <v>210</v>
      </c>
      <c r="AU146" s="207" t="s">
        <v>21</v>
      </c>
      <c r="AV146" s="198" t="s">
        <v>21</v>
      </c>
      <c r="AW146" s="198" t="s">
        <v>43</v>
      </c>
      <c r="AX146" s="198" t="s">
        <v>79</v>
      </c>
      <c r="AY146" s="207" t="s">
        <v>192</v>
      </c>
    </row>
    <row r="147" spans="2:51" s="208" customFormat="1" ht="12.75">
      <c r="B147" s="209"/>
      <c r="C147" s="210"/>
      <c r="D147" s="193" t="s">
        <v>210</v>
      </c>
      <c r="E147" s="211" t="s">
        <v>605</v>
      </c>
      <c r="F147" s="212" t="s">
        <v>1576</v>
      </c>
      <c r="G147" s="210"/>
      <c r="H147" s="213">
        <v>197</v>
      </c>
      <c r="I147" s="210"/>
      <c r="J147" s="210"/>
      <c r="K147" s="210"/>
      <c r="L147" s="214"/>
      <c r="M147" s="215"/>
      <c r="N147" s="216"/>
      <c r="O147" s="216"/>
      <c r="P147" s="216"/>
      <c r="Q147" s="216"/>
      <c r="R147" s="216"/>
      <c r="S147" s="216"/>
      <c r="T147" s="217"/>
      <c r="AT147" s="218" t="s">
        <v>210</v>
      </c>
      <c r="AU147" s="218" t="s">
        <v>21</v>
      </c>
      <c r="AV147" s="208" t="s">
        <v>88</v>
      </c>
      <c r="AW147" s="208" t="s">
        <v>43</v>
      </c>
      <c r="AX147" s="208" t="s">
        <v>21</v>
      </c>
      <c r="AY147" s="218" t="s">
        <v>192</v>
      </c>
    </row>
    <row r="148" spans="2:65" s="23" customFormat="1" ht="22.5" customHeight="1">
      <c r="B148" s="24"/>
      <c r="C148" s="182" t="s">
        <v>323</v>
      </c>
      <c r="D148" s="182" t="s">
        <v>193</v>
      </c>
      <c r="E148" s="183" t="s">
        <v>674</v>
      </c>
      <c r="F148" s="184" t="s">
        <v>675</v>
      </c>
      <c r="G148" s="185" t="s">
        <v>514</v>
      </c>
      <c r="H148" s="186">
        <v>1419</v>
      </c>
      <c r="I148" s="187"/>
      <c r="J148" s="187">
        <f>ROUND(I148*H148,2)</f>
        <v>0</v>
      </c>
      <c r="K148" s="184" t="s">
        <v>197</v>
      </c>
      <c r="L148" s="50"/>
      <c r="M148" s="188"/>
      <c r="N148" s="189" t="s">
        <v>50</v>
      </c>
      <c r="O148" s="190">
        <v>0</v>
      </c>
      <c r="P148" s="190">
        <f>O148*H148</f>
        <v>0</v>
      </c>
      <c r="Q148" s="190">
        <v>0</v>
      </c>
      <c r="R148" s="190">
        <f>Q148*H148</f>
        <v>0</v>
      </c>
      <c r="S148" s="190">
        <v>0</v>
      </c>
      <c r="T148" s="191">
        <f>S148*H148</f>
        <v>0</v>
      </c>
      <c r="AR148" s="6" t="s">
        <v>191</v>
      </c>
      <c r="AT148" s="6" t="s">
        <v>193</v>
      </c>
      <c r="AU148" s="6" t="s">
        <v>21</v>
      </c>
      <c r="AY148" s="6" t="s">
        <v>192</v>
      </c>
      <c r="BE148" s="192">
        <f>IF(N148="základní",J148,0)</f>
        <v>0</v>
      </c>
      <c r="BF148" s="192">
        <f>IF(N148="snížená",J148,0)</f>
        <v>0</v>
      </c>
      <c r="BG148" s="192">
        <f>IF(N148="zákl. přenesená",J148,0)</f>
        <v>0</v>
      </c>
      <c r="BH148" s="192">
        <f>IF(N148="sníž. přenesená",J148,0)</f>
        <v>0</v>
      </c>
      <c r="BI148" s="192">
        <f>IF(N148="nulová",J148,0)</f>
        <v>0</v>
      </c>
      <c r="BJ148" s="6" t="s">
        <v>21</v>
      </c>
      <c r="BK148" s="192">
        <f>ROUND(I148*H148,2)</f>
        <v>0</v>
      </c>
      <c r="BL148" s="6" t="s">
        <v>191</v>
      </c>
      <c r="BM148" s="6" t="s">
        <v>1577</v>
      </c>
    </row>
    <row r="149" spans="1:47" ht="12.75">
      <c r="A149" s="23"/>
      <c r="B149" s="24"/>
      <c r="C149" s="52"/>
      <c r="D149" s="196" t="s">
        <v>199</v>
      </c>
      <c r="E149" s="52"/>
      <c r="F149" s="197" t="s">
        <v>677</v>
      </c>
      <c r="G149" s="52"/>
      <c r="H149" s="52"/>
      <c r="I149" s="52"/>
      <c r="J149" s="52"/>
      <c r="K149" s="52"/>
      <c r="L149" s="50"/>
      <c r="M149" s="195"/>
      <c r="N149" s="25"/>
      <c r="O149" s="25"/>
      <c r="P149" s="25"/>
      <c r="Q149" s="25"/>
      <c r="R149" s="25"/>
      <c r="S149" s="25"/>
      <c r="T149" s="72"/>
      <c r="AT149" s="6" t="s">
        <v>199</v>
      </c>
      <c r="AU149" s="6" t="s">
        <v>21</v>
      </c>
    </row>
    <row r="150" spans="2:51" s="198" customFormat="1" ht="12.75">
      <c r="B150" s="199"/>
      <c r="C150" s="200"/>
      <c r="D150" s="196" t="s">
        <v>210</v>
      </c>
      <c r="E150" s="201"/>
      <c r="F150" s="202" t="s">
        <v>1549</v>
      </c>
      <c r="G150" s="200"/>
      <c r="H150" s="201"/>
      <c r="I150" s="200"/>
      <c r="J150" s="200"/>
      <c r="K150" s="200"/>
      <c r="L150" s="203"/>
      <c r="M150" s="204"/>
      <c r="N150" s="205"/>
      <c r="O150" s="205"/>
      <c r="P150" s="205"/>
      <c r="Q150" s="205"/>
      <c r="R150" s="205"/>
      <c r="S150" s="205"/>
      <c r="T150" s="206"/>
      <c r="AT150" s="207" t="s">
        <v>210</v>
      </c>
      <c r="AU150" s="207" t="s">
        <v>21</v>
      </c>
      <c r="AV150" s="198" t="s">
        <v>21</v>
      </c>
      <c r="AW150" s="198" t="s">
        <v>43</v>
      </c>
      <c r="AX150" s="198" t="s">
        <v>79</v>
      </c>
      <c r="AY150" s="207" t="s">
        <v>192</v>
      </c>
    </row>
    <row r="151" spans="2:51" s="198" customFormat="1" ht="12.75">
      <c r="B151" s="199"/>
      <c r="C151" s="200"/>
      <c r="D151" s="196" t="s">
        <v>210</v>
      </c>
      <c r="E151" s="201"/>
      <c r="F151" s="202" t="s">
        <v>1578</v>
      </c>
      <c r="G151" s="200"/>
      <c r="H151" s="201"/>
      <c r="I151" s="200"/>
      <c r="J151" s="200"/>
      <c r="K151" s="200"/>
      <c r="L151" s="203"/>
      <c r="M151" s="204"/>
      <c r="N151" s="205"/>
      <c r="O151" s="205"/>
      <c r="P151" s="205"/>
      <c r="Q151" s="205"/>
      <c r="R151" s="205"/>
      <c r="S151" s="205"/>
      <c r="T151" s="206"/>
      <c r="AT151" s="207" t="s">
        <v>210</v>
      </c>
      <c r="AU151" s="207" t="s">
        <v>21</v>
      </c>
      <c r="AV151" s="198" t="s">
        <v>21</v>
      </c>
      <c r="AW151" s="198" t="s">
        <v>43</v>
      </c>
      <c r="AX151" s="198" t="s">
        <v>79</v>
      </c>
      <c r="AY151" s="207" t="s">
        <v>192</v>
      </c>
    </row>
    <row r="152" spans="2:51" s="208" customFormat="1" ht="12.75">
      <c r="B152" s="209"/>
      <c r="C152" s="210"/>
      <c r="D152" s="196" t="s">
        <v>210</v>
      </c>
      <c r="E152" s="234" t="s">
        <v>212</v>
      </c>
      <c r="F152" s="235" t="s">
        <v>1579</v>
      </c>
      <c r="G152" s="210"/>
      <c r="H152" s="236">
        <v>1392</v>
      </c>
      <c r="I152" s="210"/>
      <c r="J152" s="210"/>
      <c r="K152" s="210"/>
      <c r="L152" s="214"/>
      <c r="M152" s="215"/>
      <c r="N152" s="216"/>
      <c r="O152" s="216"/>
      <c r="P152" s="216"/>
      <c r="Q152" s="216"/>
      <c r="R152" s="216"/>
      <c r="S152" s="216"/>
      <c r="T152" s="217"/>
      <c r="AT152" s="218" t="s">
        <v>210</v>
      </c>
      <c r="AU152" s="218" t="s">
        <v>21</v>
      </c>
      <c r="AV152" s="208" t="s">
        <v>88</v>
      </c>
      <c r="AW152" s="208" t="s">
        <v>43</v>
      </c>
      <c r="AX152" s="208" t="s">
        <v>79</v>
      </c>
      <c r="AY152" s="218" t="s">
        <v>192</v>
      </c>
    </row>
    <row r="153" spans="2:51" s="198" customFormat="1" ht="12.75">
      <c r="B153" s="199"/>
      <c r="C153" s="200"/>
      <c r="D153" s="196" t="s">
        <v>210</v>
      </c>
      <c r="E153" s="201"/>
      <c r="F153" s="202" t="s">
        <v>1552</v>
      </c>
      <c r="G153" s="200"/>
      <c r="H153" s="201"/>
      <c r="I153" s="200"/>
      <c r="J153" s="200"/>
      <c r="K153" s="200"/>
      <c r="L153" s="203"/>
      <c r="M153" s="204"/>
      <c r="N153" s="205"/>
      <c r="O153" s="205"/>
      <c r="P153" s="205"/>
      <c r="Q153" s="205"/>
      <c r="R153" s="205"/>
      <c r="S153" s="205"/>
      <c r="T153" s="206"/>
      <c r="AT153" s="207" t="s">
        <v>210</v>
      </c>
      <c r="AU153" s="207" t="s">
        <v>21</v>
      </c>
      <c r="AV153" s="198" t="s">
        <v>21</v>
      </c>
      <c r="AW153" s="198" t="s">
        <v>43</v>
      </c>
      <c r="AX153" s="198" t="s">
        <v>79</v>
      </c>
      <c r="AY153" s="207" t="s">
        <v>192</v>
      </c>
    </row>
    <row r="154" spans="2:51" s="198" customFormat="1" ht="12.75">
      <c r="B154" s="199"/>
      <c r="C154" s="200"/>
      <c r="D154" s="196" t="s">
        <v>210</v>
      </c>
      <c r="E154" s="201"/>
      <c r="F154" s="202" t="s">
        <v>1553</v>
      </c>
      <c r="G154" s="200"/>
      <c r="H154" s="201"/>
      <c r="I154" s="200"/>
      <c r="J154" s="200"/>
      <c r="K154" s="200"/>
      <c r="L154" s="203"/>
      <c r="M154" s="204"/>
      <c r="N154" s="205"/>
      <c r="O154" s="205"/>
      <c r="P154" s="205"/>
      <c r="Q154" s="205"/>
      <c r="R154" s="205"/>
      <c r="S154" s="205"/>
      <c r="T154" s="206"/>
      <c r="AT154" s="207" t="s">
        <v>210</v>
      </c>
      <c r="AU154" s="207" t="s">
        <v>21</v>
      </c>
      <c r="AV154" s="198" t="s">
        <v>21</v>
      </c>
      <c r="AW154" s="198" t="s">
        <v>43</v>
      </c>
      <c r="AX154" s="198" t="s">
        <v>79</v>
      </c>
      <c r="AY154" s="207" t="s">
        <v>192</v>
      </c>
    </row>
    <row r="155" spans="2:51" s="208" customFormat="1" ht="12.75">
      <c r="B155" s="209"/>
      <c r="C155" s="210"/>
      <c r="D155" s="196" t="s">
        <v>210</v>
      </c>
      <c r="E155" s="234" t="s">
        <v>679</v>
      </c>
      <c r="F155" s="235" t="s">
        <v>1554</v>
      </c>
      <c r="G155" s="210"/>
      <c r="H155" s="236">
        <v>27</v>
      </c>
      <c r="I155" s="210"/>
      <c r="J155" s="210"/>
      <c r="K155" s="210"/>
      <c r="L155" s="214"/>
      <c r="M155" s="215"/>
      <c r="N155" s="216"/>
      <c r="O155" s="216"/>
      <c r="P155" s="216"/>
      <c r="Q155" s="216"/>
      <c r="R155" s="216"/>
      <c r="S155" s="216"/>
      <c r="T155" s="217"/>
      <c r="AT155" s="218" t="s">
        <v>210</v>
      </c>
      <c r="AU155" s="218" t="s">
        <v>21</v>
      </c>
      <c r="AV155" s="208" t="s">
        <v>88</v>
      </c>
      <c r="AW155" s="208" t="s">
        <v>43</v>
      </c>
      <c r="AX155" s="208" t="s">
        <v>79</v>
      </c>
      <c r="AY155" s="218" t="s">
        <v>192</v>
      </c>
    </row>
    <row r="156" spans="2:51" s="240" customFormat="1" ht="12.75">
      <c r="B156" s="241"/>
      <c r="C156" s="242"/>
      <c r="D156" s="193" t="s">
        <v>210</v>
      </c>
      <c r="E156" s="251"/>
      <c r="F156" s="252" t="s">
        <v>280</v>
      </c>
      <c r="G156" s="242"/>
      <c r="H156" s="253">
        <v>1419</v>
      </c>
      <c r="I156" s="242"/>
      <c r="J156" s="242"/>
      <c r="K156" s="242"/>
      <c r="L156" s="246"/>
      <c r="M156" s="247"/>
      <c r="N156" s="248"/>
      <c r="O156" s="248"/>
      <c r="P156" s="248"/>
      <c r="Q156" s="248"/>
      <c r="R156" s="248"/>
      <c r="S156" s="248"/>
      <c r="T156" s="249"/>
      <c r="AT156" s="250" t="s">
        <v>210</v>
      </c>
      <c r="AU156" s="250" t="s">
        <v>21</v>
      </c>
      <c r="AV156" s="240" t="s">
        <v>191</v>
      </c>
      <c r="AW156" s="240" t="s">
        <v>43</v>
      </c>
      <c r="AX156" s="240" t="s">
        <v>21</v>
      </c>
      <c r="AY156" s="250" t="s">
        <v>192</v>
      </c>
    </row>
    <row r="157" spans="2:65" s="23" customFormat="1" ht="22.5" customHeight="1">
      <c r="B157" s="24"/>
      <c r="C157" s="182" t="s">
        <v>329</v>
      </c>
      <c r="D157" s="182" t="s">
        <v>193</v>
      </c>
      <c r="E157" s="183" t="s">
        <v>680</v>
      </c>
      <c r="F157" s="184" t="s">
        <v>675</v>
      </c>
      <c r="G157" s="185" t="s">
        <v>514</v>
      </c>
      <c r="H157" s="186">
        <v>1419</v>
      </c>
      <c r="I157" s="187"/>
      <c r="J157" s="187">
        <f>ROUND(I157*H157,2)</f>
        <v>0</v>
      </c>
      <c r="K157" s="184" t="s">
        <v>197</v>
      </c>
      <c r="L157" s="50"/>
      <c r="M157" s="188"/>
      <c r="N157" s="189" t="s">
        <v>50</v>
      </c>
      <c r="O157" s="190">
        <v>0</v>
      </c>
      <c r="P157" s="190">
        <f>O157*H157</f>
        <v>0</v>
      </c>
      <c r="Q157" s="190">
        <v>0</v>
      </c>
      <c r="R157" s="190">
        <f>Q157*H157</f>
        <v>0</v>
      </c>
      <c r="S157" s="190">
        <v>0</v>
      </c>
      <c r="T157" s="191">
        <f>S157*H157</f>
        <v>0</v>
      </c>
      <c r="AR157" s="6" t="s">
        <v>191</v>
      </c>
      <c r="AT157" s="6" t="s">
        <v>193</v>
      </c>
      <c r="AU157" s="6" t="s">
        <v>21</v>
      </c>
      <c r="AY157" s="6" t="s">
        <v>192</v>
      </c>
      <c r="BE157" s="192">
        <f>IF(N157="základní",J157,0)</f>
        <v>0</v>
      </c>
      <c r="BF157" s="192">
        <f>IF(N157="snížená",J157,0)</f>
        <v>0</v>
      </c>
      <c r="BG157" s="192">
        <f>IF(N157="zákl. přenesená",J157,0)</f>
        <v>0</v>
      </c>
      <c r="BH157" s="192">
        <f>IF(N157="sníž. přenesená",J157,0)</f>
        <v>0</v>
      </c>
      <c r="BI157" s="192">
        <f>IF(N157="nulová",J157,0)</f>
        <v>0</v>
      </c>
      <c r="BJ157" s="6" t="s">
        <v>21</v>
      </c>
      <c r="BK157" s="192">
        <f>ROUND(I157*H157,2)</f>
        <v>0</v>
      </c>
      <c r="BL157" s="6" t="s">
        <v>191</v>
      </c>
      <c r="BM157" s="6" t="s">
        <v>1580</v>
      </c>
    </row>
    <row r="158" spans="1:47" ht="12.75">
      <c r="A158" s="23"/>
      <c r="B158" s="24"/>
      <c r="C158" s="52"/>
      <c r="D158" s="196" t="s">
        <v>199</v>
      </c>
      <c r="E158" s="52"/>
      <c r="F158" s="197" t="s">
        <v>677</v>
      </c>
      <c r="G158" s="52"/>
      <c r="H158" s="52"/>
      <c r="I158" s="52"/>
      <c r="J158" s="52"/>
      <c r="K158" s="52"/>
      <c r="L158" s="50"/>
      <c r="M158" s="195"/>
      <c r="N158" s="25"/>
      <c r="O158" s="25"/>
      <c r="P158" s="25"/>
      <c r="Q158" s="25"/>
      <c r="R158" s="25"/>
      <c r="S158" s="25"/>
      <c r="T158" s="72"/>
      <c r="AT158" s="6" t="s">
        <v>199</v>
      </c>
      <c r="AU158" s="6" t="s">
        <v>21</v>
      </c>
    </row>
    <row r="159" spans="2:51" s="198" customFormat="1" ht="12.75">
      <c r="B159" s="199"/>
      <c r="C159" s="200"/>
      <c r="D159" s="196" t="s">
        <v>210</v>
      </c>
      <c r="E159" s="201"/>
      <c r="F159" s="202" t="s">
        <v>1549</v>
      </c>
      <c r="G159" s="200"/>
      <c r="H159" s="201"/>
      <c r="I159" s="200"/>
      <c r="J159" s="200"/>
      <c r="K159" s="200"/>
      <c r="L159" s="203"/>
      <c r="M159" s="204"/>
      <c r="N159" s="205"/>
      <c r="O159" s="205"/>
      <c r="P159" s="205"/>
      <c r="Q159" s="205"/>
      <c r="R159" s="205"/>
      <c r="S159" s="205"/>
      <c r="T159" s="206"/>
      <c r="AT159" s="207" t="s">
        <v>210</v>
      </c>
      <c r="AU159" s="207" t="s">
        <v>21</v>
      </c>
      <c r="AV159" s="198" t="s">
        <v>21</v>
      </c>
      <c r="AW159" s="198" t="s">
        <v>43</v>
      </c>
      <c r="AX159" s="198" t="s">
        <v>79</v>
      </c>
      <c r="AY159" s="207" t="s">
        <v>192</v>
      </c>
    </row>
    <row r="160" spans="2:51" s="198" customFormat="1" ht="12.75">
      <c r="B160" s="199"/>
      <c r="C160" s="200"/>
      <c r="D160" s="196" t="s">
        <v>210</v>
      </c>
      <c r="E160" s="201"/>
      <c r="F160" s="202" t="s">
        <v>1550</v>
      </c>
      <c r="G160" s="200"/>
      <c r="H160" s="201"/>
      <c r="I160" s="200"/>
      <c r="J160" s="200"/>
      <c r="K160" s="200"/>
      <c r="L160" s="203"/>
      <c r="M160" s="204"/>
      <c r="N160" s="205"/>
      <c r="O160" s="205"/>
      <c r="P160" s="205"/>
      <c r="Q160" s="205"/>
      <c r="R160" s="205"/>
      <c r="S160" s="205"/>
      <c r="T160" s="206"/>
      <c r="AT160" s="207" t="s">
        <v>210</v>
      </c>
      <c r="AU160" s="207" t="s">
        <v>21</v>
      </c>
      <c r="AV160" s="198" t="s">
        <v>21</v>
      </c>
      <c r="AW160" s="198" t="s">
        <v>43</v>
      </c>
      <c r="AX160" s="198" t="s">
        <v>79</v>
      </c>
      <c r="AY160" s="207" t="s">
        <v>192</v>
      </c>
    </row>
    <row r="161" spans="2:51" s="208" customFormat="1" ht="12.75">
      <c r="B161" s="209"/>
      <c r="C161" s="210"/>
      <c r="D161" s="196" t="s">
        <v>210</v>
      </c>
      <c r="E161" s="234" t="s">
        <v>682</v>
      </c>
      <c r="F161" s="235" t="s">
        <v>1579</v>
      </c>
      <c r="G161" s="210"/>
      <c r="H161" s="236">
        <v>1392</v>
      </c>
      <c r="I161" s="210"/>
      <c r="J161" s="210"/>
      <c r="K161" s="210"/>
      <c r="L161" s="214"/>
      <c r="M161" s="215"/>
      <c r="N161" s="216"/>
      <c r="O161" s="216"/>
      <c r="P161" s="216"/>
      <c r="Q161" s="216"/>
      <c r="R161" s="216"/>
      <c r="S161" s="216"/>
      <c r="T161" s="217"/>
      <c r="AT161" s="218" t="s">
        <v>210</v>
      </c>
      <c r="AU161" s="218" t="s">
        <v>21</v>
      </c>
      <c r="AV161" s="208" t="s">
        <v>88</v>
      </c>
      <c r="AW161" s="208" t="s">
        <v>43</v>
      </c>
      <c r="AX161" s="208" t="s">
        <v>79</v>
      </c>
      <c r="AY161" s="218" t="s">
        <v>192</v>
      </c>
    </row>
    <row r="162" spans="2:51" s="198" customFormat="1" ht="12.75">
      <c r="B162" s="199"/>
      <c r="C162" s="200"/>
      <c r="D162" s="196" t="s">
        <v>210</v>
      </c>
      <c r="E162" s="201"/>
      <c r="F162" s="202" t="s">
        <v>1552</v>
      </c>
      <c r="G162" s="200"/>
      <c r="H162" s="201"/>
      <c r="I162" s="200"/>
      <c r="J162" s="200"/>
      <c r="K162" s="200"/>
      <c r="L162" s="203"/>
      <c r="M162" s="204"/>
      <c r="N162" s="205"/>
      <c r="O162" s="205"/>
      <c r="P162" s="205"/>
      <c r="Q162" s="205"/>
      <c r="R162" s="205"/>
      <c r="S162" s="205"/>
      <c r="T162" s="206"/>
      <c r="AT162" s="207" t="s">
        <v>210</v>
      </c>
      <c r="AU162" s="207" t="s">
        <v>21</v>
      </c>
      <c r="AV162" s="198" t="s">
        <v>21</v>
      </c>
      <c r="AW162" s="198" t="s">
        <v>43</v>
      </c>
      <c r="AX162" s="198" t="s">
        <v>79</v>
      </c>
      <c r="AY162" s="207" t="s">
        <v>192</v>
      </c>
    </row>
    <row r="163" spans="2:51" s="198" customFormat="1" ht="12.75">
      <c r="B163" s="199"/>
      <c r="C163" s="200"/>
      <c r="D163" s="196" t="s">
        <v>210</v>
      </c>
      <c r="E163" s="201"/>
      <c r="F163" s="202" t="s">
        <v>1553</v>
      </c>
      <c r="G163" s="200"/>
      <c r="H163" s="201"/>
      <c r="I163" s="200"/>
      <c r="J163" s="200"/>
      <c r="K163" s="200"/>
      <c r="L163" s="203"/>
      <c r="M163" s="204"/>
      <c r="N163" s="205"/>
      <c r="O163" s="205"/>
      <c r="P163" s="205"/>
      <c r="Q163" s="205"/>
      <c r="R163" s="205"/>
      <c r="S163" s="205"/>
      <c r="T163" s="206"/>
      <c r="AT163" s="207" t="s">
        <v>210</v>
      </c>
      <c r="AU163" s="207" t="s">
        <v>21</v>
      </c>
      <c r="AV163" s="198" t="s">
        <v>21</v>
      </c>
      <c r="AW163" s="198" t="s">
        <v>43</v>
      </c>
      <c r="AX163" s="198" t="s">
        <v>79</v>
      </c>
      <c r="AY163" s="207" t="s">
        <v>192</v>
      </c>
    </row>
    <row r="164" spans="2:51" s="208" customFormat="1" ht="12.75">
      <c r="B164" s="209"/>
      <c r="C164" s="210"/>
      <c r="D164" s="196" t="s">
        <v>210</v>
      </c>
      <c r="E164" s="234" t="s">
        <v>684</v>
      </c>
      <c r="F164" s="235" t="s">
        <v>1554</v>
      </c>
      <c r="G164" s="210"/>
      <c r="H164" s="236">
        <v>27</v>
      </c>
      <c r="I164" s="210"/>
      <c r="J164" s="210"/>
      <c r="K164" s="210"/>
      <c r="L164" s="214"/>
      <c r="M164" s="215"/>
      <c r="N164" s="216"/>
      <c r="O164" s="216"/>
      <c r="P164" s="216"/>
      <c r="Q164" s="216"/>
      <c r="R164" s="216"/>
      <c r="S164" s="216"/>
      <c r="T164" s="217"/>
      <c r="AT164" s="218" t="s">
        <v>210</v>
      </c>
      <c r="AU164" s="218" t="s">
        <v>21</v>
      </c>
      <c r="AV164" s="208" t="s">
        <v>88</v>
      </c>
      <c r="AW164" s="208" t="s">
        <v>43</v>
      </c>
      <c r="AX164" s="208" t="s">
        <v>79</v>
      </c>
      <c r="AY164" s="218" t="s">
        <v>192</v>
      </c>
    </row>
    <row r="165" spans="2:51" s="240" customFormat="1" ht="12.75">
      <c r="B165" s="241"/>
      <c r="C165" s="242"/>
      <c r="D165" s="193" t="s">
        <v>210</v>
      </c>
      <c r="E165" s="251"/>
      <c r="F165" s="252" t="s">
        <v>280</v>
      </c>
      <c r="G165" s="242"/>
      <c r="H165" s="253">
        <v>1419</v>
      </c>
      <c r="I165" s="242"/>
      <c r="J165" s="242"/>
      <c r="K165" s="242"/>
      <c r="L165" s="246"/>
      <c r="M165" s="247"/>
      <c r="N165" s="248"/>
      <c r="O165" s="248"/>
      <c r="P165" s="248"/>
      <c r="Q165" s="248"/>
      <c r="R165" s="248"/>
      <c r="S165" s="248"/>
      <c r="T165" s="249"/>
      <c r="AT165" s="250" t="s">
        <v>210</v>
      </c>
      <c r="AU165" s="250" t="s">
        <v>21</v>
      </c>
      <c r="AV165" s="240" t="s">
        <v>191</v>
      </c>
      <c r="AW165" s="240" t="s">
        <v>43</v>
      </c>
      <c r="AX165" s="240" t="s">
        <v>21</v>
      </c>
      <c r="AY165" s="250" t="s">
        <v>192</v>
      </c>
    </row>
    <row r="166" spans="2:65" s="23" customFormat="1" ht="22.5" customHeight="1">
      <c r="B166" s="24"/>
      <c r="C166" s="182" t="s">
        <v>26</v>
      </c>
      <c r="D166" s="182" t="s">
        <v>193</v>
      </c>
      <c r="E166" s="183" t="s">
        <v>1191</v>
      </c>
      <c r="F166" s="184" t="s">
        <v>1192</v>
      </c>
      <c r="G166" s="185" t="s">
        <v>514</v>
      </c>
      <c r="H166" s="186">
        <v>862.2</v>
      </c>
      <c r="I166" s="187"/>
      <c r="J166" s="187">
        <f>ROUND(I166*H166,2)</f>
        <v>0</v>
      </c>
      <c r="K166" s="184" t="s">
        <v>197</v>
      </c>
      <c r="L166" s="50"/>
      <c r="M166" s="188"/>
      <c r="N166" s="189" t="s">
        <v>50</v>
      </c>
      <c r="O166" s="190">
        <v>0</v>
      </c>
      <c r="P166" s="190">
        <f>O166*H166</f>
        <v>0</v>
      </c>
      <c r="Q166" s="190">
        <v>0</v>
      </c>
      <c r="R166" s="190">
        <f>Q166*H166</f>
        <v>0</v>
      </c>
      <c r="S166" s="190">
        <v>0</v>
      </c>
      <c r="T166" s="191">
        <f>S166*H166</f>
        <v>0</v>
      </c>
      <c r="AR166" s="6" t="s">
        <v>191</v>
      </c>
      <c r="AT166" s="6" t="s">
        <v>193</v>
      </c>
      <c r="AU166" s="6" t="s">
        <v>21</v>
      </c>
      <c r="AY166" s="6" t="s">
        <v>192</v>
      </c>
      <c r="BE166" s="192">
        <f>IF(N166="základní",J166,0)</f>
        <v>0</v>
      </c>
      <c r="BF166" s="192">
        <f>IF(N166="snížená",J166,0)</f>
        <v>0</v>
      </c>
      <c r="BG166" s="192">
        <f>IF(N166="zákl. přenesená",J166,0)</f>
        <v>0</v>
      </c>
      <c r="BH166" s="192">
        <f>IF(N166="sníž. přenesená",J166,0)</f>
        <v>0</v>
      </c>
      <c r="BI166" s="192">
        <f>IF(N166="nulová",J166,0)</f>
        <v>0</v>
      </c>
      <c r="BJ166" s="6" t="s">
        <v>21</v>
      </c>
      <c r="BK166" s="192">
        <f>ROUND(I166*H166,2)</f>
        <v>0</v>
      </c>
      <c r="BL166" s="6" t="s">
        <v>191</v>
      </c>
      <c r="BM166" s="6" t="s">
        <v>1581</v>
      </c>
    </row>
    <row r="167" spans="1:47" ht="23.25">
      <c r="A167" s="23"/>
      <c r="B167" s="24"/>
      <c r="C167" s="52"/>
      <c r="D167" s="196" t="s">
        <v>199</v>
      </c>
      <c r="E167" s="52"/>
      <c r="F167" s="197" t="s">
        <v>1194</v>
      </c>
      <c r="G167" s="52"/>
      <c r="H167" s="52"/>
      <c r="I167" s="52"/>
      <c r="J167" s="52"/>
      <c r="K167" s="52"/>
      <c r="L167" s="50"/>
      <c r="M167" s="195"/>
      <c r="N167" s="25"/>
      <c r="O167" s="25"/>
      <c r="P167" s="25"/>
      <c r="Q167" s="25"/>
      <c r="R167" s="25"/>
      <c r="S167" s="25"/>
      <c r="T167" s="72"/>
      <c r="AT167" s="6" t="s">
        <v>199</v>
      </c>
      <c r="AU167" s="6" t="s">
        <v>21</v>
      </c>
    </row>
    <row r="168" spans="2:51" s="198" customFormat="1" ht="12.75">
      <c r="B168" s="199"/>
      <c r="C168" s="200"/>
      <c r="D168" s="196" t="s">
        <v>210</v>
      </c>
      <c r="E168" s="201"/>
      <c r="F168" s="202" t="s">
        <v>1549</v>
      </c>
      <c r="G168" s="200"/>
      <c r="H168" s="201"/>
      <c r="I168" s="200"/>
      <c r="J168" s="200"/>
      <c r="K168" s="200"/>
      <c r="L168" s="203"/>
      <c r="M168" s="204"/>
      <c r="N168" s="205"/>
      <c r="O168" s="205"/>
      <c r="P168" s="205"/>
      <c r="Q168" s="205"/>
      <c r="R168" s="205"/>
      <c r="S168" s="205"/>
      <c r="T168" s="206"/>
      <c r="AT168" s="207" t="s">
        <v>210</v>
      </c>
      <c r="AU168" s="207" t="s">
        <v>21</v>
      </c>
      <c r="AV168" s="198" t="s">
        <v>21</v>
      </c>
      <c r="AW168" s="198" t="s">
        <v>43</v>
      </c>
      <c r="AX168" s="198" t="s">
        <v>79</v>
      </c>
      <c r="AY168" s="207" t="s">
        <v>192</v>
      </c>
    </row>
    <row r="169" spans="2:51" s="198" customFormat="1" ht="12.75">
      <c r="B169" s="199"/>
      <c r="C169" s="200"/>
      <c r="D169" s="196" t="s">
        <v>210</v>
      </c>
      <c r="E169" s="201"/>
      <c r="F169" s="202" t="s">
        <v>1578</v>
      </c>
      <c r="G169" s="200"/>
      <c r="H169" s="201"/>
      <c r="I169" s="200"/>
      <c r="J169" s="200"/>
      <c r="K169" s="200"/>
      <c r="L169" s="203"/>
      <c r="M169" s="204"/>
      <c r="N169" s="205"/>
      <c r="O169" s="205"/>
      <c r="P169" s="205"/>
      <c r="Q169" s="205"/>
      <c r="R169" s="205"/>
      <c r="S169" s="205"/>
      <c r="T169" s="206"/>
      <c r="AT169" s="207" t="s">
        <v>210</v>
      </c>
      <c r="AU169" s="207" t="s">
        <v>21</v>
      </c>
      <c r="AV169" s="198" t="s">
        <v>21</v>
      </c>
      <c r="AW169" s="198" t="s">
        <v>43</v>
      </c>
      <c r="AX169" s="198" t="s">
        <v>79</v>
      </c>
      <c r="AY169" s="207" t="s">
        <v>192</v>
      </c>
    </row>
    <row r="170" spans="2:51" s="208" customFormat="1" ht="12.75">
      <c r="B170" s="209"/>
      <c r="C170" s="210"/>
      <c r="D170" s="196" t="s">
        <v>210</v>
      </c>
      <c r="E170" s="234" t="s">
        <v>222</v>
      </c>
      <c r="F170" s="235" t="s">
        <v>1582</v>
      </c>
      <c r="G170" s="210"/>
      <c r="H170" s="236">
        <v>835.2</v>
      </c>
      <c r="I170" s="210"/>
      <c r="J170" s="210"/>
      <c r="K170" s="210"/>
      <c r="L170" s="214"/>
      <c r="M170" s="215"/>
      <c r="N170" s="216"/>
      <c r="O170" s="216"/>
      <c r="P170" s="216"/>
      <c r="Q170" s="216"/>
      <c r="R170" s="216"/>
      <c r="S170" s="216"/>
      <c r="T170" s="217"/>
      <c r="AT170" s="218" t="s">
        <v>210</v>
      </c>
      <c r="AU170" s="218" t="s">
        <v>21</v>
      </c>
      <c r="AV170" s="208" t="s">
        <v>88</v>
      </c>
      <c r="AW170" s="208" t="s">
        <v>43</v>
      </c>
      <c r="AX170" s="208" t="s">
        <v>79</v>
      </c>
      <c r="AY170" s="218" t="s">
        <v>192</v>
      </c>
    </row>
    <row r="171" spans="2:51" s="198" customFormat="1" ht="12.75">
      <c r="B171" s="199"/>
      <c r="C171" s="200"/>
      <c r="D171" s="196" t="s">
        <v>210</v>
      </c>
      <c r="E171" s="201"/>
      <c r="F171" s="202" t="s">
        <v>1552</v>
      </c>
      <c r="G171" s="200"/>
      <c r="H171" s="201"/>
      <c r="I171" s="200"/>
      <c r="J171" s="200"/>
      <c r="K171" s="200"/>
      <c r="L171" s="203"/>
      <c r="M171" s="204"/>
      <c r="N171" s="205"/>
      <c r="O171" s="205"/>
      <c r="P171" s="205"/>
      <c r="Q171" s="205"/>
      <c r="R171" s="205"/>
      <c r="S171" s="205"/>
      <c r="T171" s="206"/>
      <c r="AT171" s="207" t="s">
        <v>210</v>
      </c>
      <c r="AU171" s="207" t="s">
        <v>21</v>
      </c>
      <c r="AV171" s="198" t="s">
        <v>21</v>
      </c>
      <c r="AW171" s="198" t="s">
        <v>43</v>
      </c>
      <c r="AX171" s="198" t="s">
        <v>79</v>
      </c>
      <c r="AY171" s="207" t="s">
        <v>192</v>
      </c>
    </row>
    <row r="172" spans="2:51" s="198" customFormat="1" ht="12.75">
      <c r="B172" s="199"/>
      <c r="C172" s="200"/>
      <c r="D172" s="196" t="s">
        <v>210</v>
      </c>
      <c r="E172" s="201"/>
      <c r="F172" s="202" t="s">
        <v>1553</v>
      </c>
      <c r="G172" s="200"/>
      <c r="H172" s="201"/>
      <c r="I172" s="200"/>
      <c r="J172" s="200"/>
      <c r="K172" s="200"/>
      <c r="L172" s="203"/>
      <c r="M172" s="204"/>
      <c r="N172" s="205"/>
      <c r="O172" s="205"/>
      <c r="P172" s="205"/>
      <c r="Q172" s="205"/>
      <c r="R172" s="205"/>
      <c r="S172" s="205"/>
      <c r="T172" s="206"/>
      <c r="AT172" s="207" t="s">
        <v>210</v>
      </c>
      <c r="AU172" s="207" t="s">
        <v>21</v>
      </c>
      <c r="AV172" s="198" t="s">
        <v>21</v>
      </c>
      <c r="AW172" s="198" t="s">
        <v>43</v>
      </c>
      <c r="AX172" s="198" t="s">
        <v>79</v>
      </c>
      <c r="AY172" s="207" t="s">
        <v>192</v>
      </c>
    </row>
    <row r="173" spans="2:51" s="208" customFormat="1" ht="12.75">
      <c r="B173" s="209"/>
      <c r="C173" s="210"/>
      <c r="D173" s="196" t="s">
        <v>210</v>
      </c>
      <c r="E173" s="234" t="s">
        <v>1044</v>
      </c>
      <c r="F173" s="235" t="s">
        <v>1554</v>
      </c>
      <c r="G173" s="210"/>
      <c r="H173" s="236">
        <v>27</v>
      </c>
      <c r="I173" s="210"/>
      <c r="J173" s="210"/>
      <c r="K173" s="210"/>
      <c r="L173" s="214"/>
      <c r="M173" s="215"/>
      <c r="N173" s="216"/>
      <c r="O173" s="216"/>
      <c r="P173" s="216"/>
      <c r="Q173" s="216"/>
      <c r="R173" s="216"/>
      <c r="S173" s="216"/>
      <c r="T173" s="217"/>
      <c r="AT173" s="218" t="s">
        <v>210</v>
      </c>
      <c r="AU173" s="218" t="s">
        <v>21</v>
      </c>
      <c r="AV173" s="208" t="s">
        <v>88</v>
      </c>
      <c r="AW173" s="208" t="s">
        <v>43</v>
      </c>
      <c r="AX173" s="208" t="s">
        <v>79</v>
      </c>
      <c r="AY173" s="218" t="s">
        <v>192</v>
      </c>
    </row>
    <row r="174" spans="2:51" s="240" customFormat="1" ht="12.75">
      <c r="B174" s="241"/>
      <c r="C174" s="242"/>
      <c r="D174" s="193" t="s">
        <v>210</v>
      </c>
      <c r="E174" s="251"/>
      <c r="F174" s="252" t="s">
        <v>280</v>
      </c>
      <c r="G174" s="242"/>
      <c r="H174" s="253">
        <v>862.2</v>
      </c>
      <c r="I174" s="242"/>
      <c r="J174" s="242"/>
      <c r="K174" s="242"/>
      <c r="L174" s="246"/>
      <c r="M174" s="247"/>
      <c r="N174" s="248"/>
      <c r="O174" s="248"/>
      <c r="P174" s="248"/>
      <c r="Q174" s="248"/>
      <c r="R174" s="248"/>
      <c r="S174" s="248"/>
      <c r="T174" s="249"/>
      <c r="AT174" s="250" t="s">
        <v>210</v>
      </c>
      <c r="AU174" s="250" t="s">
        <v>21</v>
      </c>
      <c r="AV174" s="240" t="s">
        <v>191</v>
      </c>
      <c r="AW174" s="240" t="s">
        <v>43</v>
      </c>
      <c r="AX174" s="240" t="s">
        <v>21</v>
      </c>
      <c r="AY174" s="250" t="s">
        <v>192</v>
      </c>
    </row>
    <row r="175" spans="2:65" s="23" customFormat="1" ht="22.5" customHeight="1">
      <c r="B175" s="24"/>
      <c r="C175" s="182" t="s">
        <v>339</v>
      </c>
      <c r="D175" s="182" t="s">
        <v>193</v>
      </c>
      <c r="E175" s="183" t="s">
        <v>685</v>
      </c>
      <c r="F175" s="184" t="s">
        <v>686</v>
      </c>
      <c r="G175" s="185" t="s">
        <v>514</v>
      </c>
      <c r="H175" s="186">
        <v>5450</v>
      </c>
      <c r="I175" s="187"/>
      <c r="J175" s="187">
        <f>ROUND(I175*H175,2)</f>
        <v>0</v>
      </c>
      <c r="K175" s="184" t="s">
        <v>197</v>
      </c>
      <c r="L175" s="50"/>
      <c r="M175" s="188"/>
      <c r="N175" s="189" t="s">
        <v>50</v>
      </c>
      <c r="O175" s="190">
        <v>0</v>
      </c>
      <c r="P175" s="190">
        <f>O175*H175</f>
        <v>0</v>
      </c>
      <c r="Q175" s="190">
        <v>0</v>
      </c>
      <c r="R175" s="190">
        <f>Q175*H175</f>
        <v>0</v>
      </c>
      <c r="S175" s="190">
        <v>0</v>
      </c>
      <c r="T175" s="191">
        <f>S175*H175</f>
        <v>0</v>
      </c>
      <c r="AR175" s="6" t="s">
        <v>191</v>
      </c>
      <c r="AT175" s="6" t="s">
        <v>193</v>
      </c>
      <c r="AU175" s="6" t="s">
        <v>21</v>
      </c>
      <c r="AY175" s="6" t="s">
        <v>192</v>
      </c>
      <c r="BE175" s="192">
        <f>IF(N175="základní",J175,0)</f>
        <v>0</v>
      </c>
      <c r="BF175" s="192">
        <f>IF(N175="snížená",J175,0)</f>
        <v>0</v>
      </c>
      <c r="BG175" s="192">
        <f>IF(N175="zákl. přenesená",J175,0)</f>
        <v>0</v>
      </c>
      <c r="BH175" s="192">
        <f>IF(N175="sníž. přenesená",J175,0)</f>
        <v>0</v>
      </c>
      <c r="BI175" s="192">
        <f>IF(N175="nulová",J175,0)</f>
        <v>0</v>
      </c>
      <c r="BJ175" s="6" t="s">
        <v>21</v>
      </c>
      <c r="BK175" s="192">
        <f>ROUND(I175*H175,2)</f>
        <v>0</v>
      </c>
      <c r="BL175" s="6" t="s">
        <v>191</v>
      </c>
      <c r="BM175" s="6" t="s">
        <v>1583</v>
      </c>
    </row>
    <row r="176" spans="1:47" ht="12.75">
      <c r="A176" s="23"/>
      <c r="B176" s="24"/>
      <c r="C176" s="52"/>
      <c r="D176" s="196" t="s">
        <v>199</v>
      </c>
      <c r="E176" s="52"/>
      <c r="F176" s="197" t="s">
        <v>688</v>
      </c>
      <c r="G176" s="52"/>
      <c r="H176" s="52"/>
      <c r="I176" s="52"/>
      <c r="J176" s="52"/>
      <c r="K176" s="52"/>
      <c r="L176" s="50"/>
      <c r="M176" s="195"/>
      <c r="N176" s="25"/>
      <c r="O176" s="25"/>
      <c r="P176" s="25"/>
      <c r="Q176" s="25"/>
      <c r="R176" s="25"/>
      <c r="S176" s="25"/>
      <c r="T176" s="72"/>
      <c r="AT176" s="6" t="s">
        <v>199</v>
      </c>
      <c r="AU176" s="6" t="s">
        <v>21</v>
      </c>
    </row>
    <row r="177" spans="2:51" s="198" customFormat="1" ht="12.75">
      <c r="B177" s="199"/>
      <c r="C177" s="200"/>
      <c r="D177" s="196" t="s">
        <v>210</v>
      </c>
      <c r="E177" s="201"/>
      <c r="F177" s="202" t="s">
        <v>1549</v>
      </c>
      <c r="G177" s="200"/>
      <c r="H177" s="201"/>
      <c r="I177" s="200"/>
      <c r="J177" s="200"/>
      <c r="K177" s="200"/>
      <c r="L177" s="203"/>
      <c r="M177" s="204"/>
      <c r="N177" s="205"/>
      <c r="O177" s="205"/>
      <c r="P177" s="205"/>
      <c r="Q177" s="205"/>
      <c r="R177" s="205"/>
      <c r="S177" s="205"/>
      <c r="T177" s="206"/>
      <c r="AT177" s="207" t="s">
        <v>210</v>
      </c>
      <c r="AU177" s="207" t="s">
        <v>21</v>
      </c>
      <c r="AV177" s="198" t="s">
        <v>21</v>
      </c>
      <c r="AW177" s="198" t="s">
        <v>43</v>
      </c>
      <c r="AX177" s="198" t="s">
        <v>79</v>
      </c>
      <c r="AY177" s="207" t="s">
        <v>192</v>
      </c>
    </row>
    <row r="178" spans="2:51" s="208" customFormat="1" ht="12.75">
      <c r="B178" s="209"/>
      <c r="C178" s="210"/>
      <c r="D178" s="196" t="s">
        <v>210</v>
      </c>
      <c r="E178" s="234" t="s">
        <v>689</v>
      </c>
      <c r="F178" s="235" t="s">
        <v>1584</v>
      </c>
      <c r="G178" s="210"/>
      <c r="H178" s="236">
        <v>5450</v>
      </c>
      <c r="I178" s="210"/>
      <c r="J178" s="210"/>
      <c r="K178" s="210"/>
      <c r="L178" s="214"/>
      <c r="M178" s="215"/>
      <c r="N178" s="216"/>
      <c r="O178" s="216"/>
      <c r="P178" s="216"/>
      <c r="Q178" s="216"/>
      <c r="R178" s="216"/>
      <c r="S178" s="216"/>
      <c r="T178" s="217"/>
      <c r="AT178" s="218" t="s">
        <v>210</v>
      </c>
      <c r="AU178" s="218" t="s">
        <v>21</v>
      </c>
      <c r="AV178" s="208" t="s">
        <v>88</v>
      </c>
      <c r="AW178" s="208" t="s">
        <v>43</v>
      </c>
      <c r="AX178" s="208" t="s">
        <v>79</v>
      </c>
      <c r="AY178" s="218" t="s">
        <v>192</v>
      </c>
    </row>
    <row r="179" spans="1:51" ht="12.75">
      <c r="A179" s="208"/>
      <c r="B179" s="209"/>
      <c r="C179" s="210"/>
      <c r="D179" s="193" t="s">
        <v>210</v>
      </c>
      <c r="E179" s="211" t="s">
        <v>691</v>
      </c>
      <c r="F179" s="212" t="s">
        <v>1585</v>
      </c>
      <c r="G179" s="210"/>
      <c r="H179" s="213">
        <v>5450</v>
      </c>
      <c r="I179" s="210"/>
      <c r="J179" s="210"/>
      <c r="K179" s="210"/>
      <c r="L179" s="214"/>
      <c r="M179" s="215"/>
      <c r="N179" s="216"/>
      <c r="O179" s="216"/>
      <c r="P179" s="216"/>
      <c r="Q179" s="216"/>
      <c r="R179" s="216"/>
      <c r="S179" s="216"/>
      <c r="T179" s="217"/>
      <c r="AT179" s="218" t="s">
        <v>210</v>
      </c>
      <c r="AU179" s="218" t="s">
        <v>21</v>
      </c>
      <c r="AV179" s="208" t="s">
        <v>88</v>
      </c>
      <c r="AW179" s="208" t="s">
        <v>43</v>
      </c>
      <c r="AX179" s="208" t="s">
        <v>21</v>
      </c>
      <c r="AY179" s="218" t="s">
        <v>192</v>
      </c>
    </row>
    <row r="180" spans="2:65" s="23" customFormat="1" ht="22.5" customHeight="1">
      <c r="B180" s="24"/>
      <c r="C180" s="182" t="s">
        <v>344</v>
      </c>
      <c r="D180" s="182" t="s">
        <v>193</v>
      </c>
      <c r="E180" s="183" t="s">
        <v>1065</v>
      </c>
      <c r="F180" s="184" t="s">
        <v>1066</v>
      </c>
      <c r="G180" s="185" t="s">
        <v>267</v>
      </c>
      <c r="H180" s="186">
        <v>87</v>
      </c>
      <c r="I180" s="187"/>
      <c r="J180" s="187">
        <f>ROUND(I180*H180,2)</f>
        <v>0</v>
      </c>
      <c r="K180" s="184" t="s">
        <v>197</v>
      </c>
      <c r="L180" s="50"/>
      <c r="M180" s="188"/>
      <c r="N180" s="189" t="s">
        <v>50</v>
      </c>
      <c r="O180" s="190">
        <v>0.026000000000000002</v>
      </c>
      <c r="P180" s="190">
        <f>O180*H180</f>
        <v>2.262</v>
      </c>
      <c r="Q180" s="190">
        <v>0</v>
      </c>
      <c r="R180" s="190">
        <f>Q180*H180</f>
        <v>0</v>
      </c>
      <c r="S180" s="190">
        <v>0</v>
      </c>
      <c r="T180" s="191">
        <f>S180*H180</f>
        <v>0</v>
      </c>
      <c r="AR180" s="6" t="s">
        <v>191</v>
      </c>
      <c r="AT180" s="6" t="s">
        <v>193</v>
      </c>
      <c r="AU180" s="6" t="s">
        <v>21</v>
      </c>
      <c r="AY180" s="6" t="s">
        <v>192</v>
      </c>
      <c r="BE180" s="192">
        <f>IF(N180="základní",J180,0)</f>
        <v>0</v>
      </c>
      <c r="BF180" s="192">
        <f>IF(N180="snížená",J180,0)</f>
        <v>0</v>
      </c>
      <c r="BG180" s="192">
        <f>IF(N180="zákl. přenesená",J180,0)</f>
        <v>0</v>
      </c>
      <c r="BH180" s="192">
        <f>IF(N180="sníž. přenesená",J180,0)</f>
        <v>0</v>
      </c>
      <c r="BI180" s="192">
        <f>IF(N180="nulová",J180,0)</f>
        <v>0</v>
      </c>
      <c r="BJ180" s="6" t="s">
        <v>21</v>
      </c>
      <c r="BK180" s="192">
        <f>ROUND(I180*H180,2)</f>
        <v>0</v>
      </c>
      <c r="BL180" s="6" t="s">
        <v>191</v>
      </c>
      <c r="BM180" s="6" t="s">
        <v>1586</v>
      </c>
    </row>
    <row r="181" spans="1:47" ht="23.25">
      <c r="A181" s="23"/>
      <c r="B181" s="24"/>
      <c r="C181" s="52"/>
      <c r="D181" s="196" t="s">
        <v>199</v>
      </c>
      <c r="E181" s="52"/>
      <c r="F181" s="197" t="s">
        <v>1068</v>
      </c>
      <c r="G181" s="52"/>
      <c r="H181" s="52"/>
      <c r="I181" s="52"/>
      <c r="J181" s="52"/>
      <c r="K181" s="52"/>
      <c r="L181" s="50"/>
      <c r="M181" s="195"/>
      <c r="N181" s="25"/>
      <c r="O181" s="25"/>
      <c r="P181" s="25"/>
      <c r="Q181" s="25"/>
      <c r="R181" s="25"/>
      <c r="S181" s="25"/>
      <c r="T181" s="72"/>
      <c r="AT181" s="6" t="s">
        <v>199</v>
      </c>
      <c r="AU181" s="6" t="s">
        <v>21</v>
      </c>
    </row>
    <row r="182" spans="2:51" s="198" customFormat="1" ht="12.75">
      <c r="B182" s="199"/>
      <c r="C182" s="200"/>
      <c r="D182" s="196" t="s">
        <v>210</v>
      </c>
      <c r="E182" s="201"/>
      <c r="F182" s="202" t="s">
        <v>1549</v>
      </c>
      <c r="G182" s="200"/>
      <c r="H182" s="201"/>
      <c r="I182" s="200"/>
      <c r="J182" s="200"/>
      <c r="K182" s="200"/>
      <c r="L182" s="203"/>
      <c r="M182" s="204"/>
      <c r="N182" s="205"/>
      <c r="O182" s="205"/>
      <c r="P182" s="205"/>
      <c r="Q182" s="205"/>
      <c r="R182" s="205"/>
      <c r="S182" s="205"/>
      <c r="T182" s="206"/>
      <c r="AT182" s="207" t="s">
        <v>210</v>
      </c>
      <c r="AU182" s="207" t="s">
        <v>21</v>
      </c>
      <c r="AV182" s="198" t="s">
        <v>21</v>
      </c>
      <c r="AW182" s="198" t="s">
        <v>43</v>
      </c>
      <c r="AX182" s="198" t="s">
        <v>79</v>
      </c>
      <c r="AY182" s="207" t="s">
        <v>192</v>
      </c>
    </row>
    <row r="183" spans="2:51" s="198" customFormat="1" ht="12.75">
      <c r="B183" s="199"/>
      <c r="C183" s="200"/>
      <c r="D183" s="196" t="s">
        <v>210</v>
      </c>
      <c r="E183" s="201"/>
      <c r="F183" s="202" t="s">
        <v>1069</v>
      </c>
      <c r="G183" s="200"/>
      <c r="H183" s="201"/>
      <c r="I183" s="200"/>
      <c r="J183" s="200"/>
      <c r="K183" s="200"/>
      <c r="L183" s="203"/>
      <c r="M183" s="204"/>
      <c r="N183" s="205"/>
      <c r="O183" s="205"/>
      <c r="P183" s="205"/>
      <c r="Q183" s="205"/>
      <c r="R183" s="205"/>
      <c r="S183" s="205"/>
      <c r="T183" s="206"/>
      <c r="AT183" s="207" t="s">
        <v>210</v>
      </c>
      <c r="AU183" s="207" t="s">
        <v>21</v>
      </c>
      <c r="AV183" s="198" t="s">
        <v>21</v>
      </c>
      <c r="AW183" s="198" t="s">
        <v>43</v>
      </c>
      <c r="AX183" s="198" t="s">
        <v>79</v>
      </c>
      <c r="AY183" s="207" t="s">
        <v>192</v>
      </c>
    </row>
    <row r="184" spans="2:51" s="208" customFormat="1" ht="12.75">
      <c r="B184" s="209"/>
      <c r="C184" s="210"/>
      <c r="D184" s="193" t="s">
        <v>210</v>
      </c>
      <c r="E184" s="211"/>
      <c r="F184" s="212" t="s">
        <v>1587</v>
      </c>
      <c r="G184" s="210"/>
      <c r="H184" s="213">
        <v>87</v>
      </c>
      <c r="I184" s="210"/>
      <c r="J184" s="210"/>
      <c r="K184" s="210"/>
      <c r="L184" s="214"/>
      <c r="M184" s="215"/>
      <c r="N184" s="216"/>
      <c r="O184" s="216"/>
      <c r="P184" s="216"/>
      <c r="Q184" s="216"/>
      <c r="R184" s="216"/>
      <c r="S184" s="216"/>
      <c r="T184" s="217"/>
      <c r="AT184" s="218" t="s">
        <v>210</v>
      </c>
      <c r="AU184" s="218" t="s">
        <v>21</v>
      </c>
      <c r="AV184" s="208" t="s">
        <v>88</v>
      </c>
      <c r="AW184" s="208" t="s">
        <v>43</v>
      </c>
      <c r="AX184" s="208" t="s">
        <v>21</v>
      </c>
      <c r="AY184" s="218" t="s">
        <v>192</v>
      </c>
    </row>
    <row r="185" spans="2:65" s="23" customFormat="1" ht="31.5" customHeight="1">
      <c r="B185" s="24"/>
      <c r="C185" s="182" t="s">
        <v>349</v>
      </c>
      <c r="D185" s="182" t="s">
        <v>193</v>
      </c>
      <c r="E185" s="183" t="s">
        <v>697</v>
      </c>
      <c r="F185" s="184" t="s">
        <v>698</v>
      </c>
      <c r="G185" s="185" t="s">
        <v>514</v>
      </c>
      <c r="H185" s="186">
        <v>2725</v>
      </c>
      <c r="I185" s="187"/>
      <c r="J185" s="187">
        <f>ROUND(I185*H185,2)</f>
        <v>0</v>
      </c>
      <c r="K185" s="184" t="s">
        <v>197</v>
      </c>
      <c r="L185" s="50"/>
      <c r="M185" s="188"/>
      <c r="N185" s="189" t="s">
        <v>50</v>
      </c>
      <c r="O185" s="190">
        <v>0</v>
      </c>
      <c r="P185" s="190">
        <f>O185*H185</f>
        <v>0</v>
      </c>
      <c r="Q185" s="190">
        <v>0</v>
      </c>
      <c r="R185" s="190">
        <f>Q185*H185</f>
        <v>0</v>
      </c>
      <c r="S185" s="190">
        <v>0</v>
      </c>
      <c r="T185" s="191">
        <f>S185*H185</f>
        <v>0</v>
      </c>
      <c r="AR185" s="6" t="s">
        <v>191</v>
      </c>
      <c r="AT185" s="6" t="s">
        <v>193</v>
      </c>
      <c r="AU185" s="6" t="s">
        <v>21</v>
      </c>
      <c r="AY185" s="6" t="s">
        <v>192</v>
      </c>
      <c r="BE185" s="192">
        <f>IF(N185="základní",J185,0)</f>
        <v>0</v>
      </c>
      <c r="BF185" s="192">
        <f>IF(N185="snížená",J185,0)</f>
        <v>0</v>
      </c>
      <c r="BG185" s="192">
        <f>IF(N185="zákl. přenesená",J185,0)</f>
        <v>0</v>
      </c>
      <c r="BH185" s="192">
        <f>IF(N185="sníž. přenesená",J185,0)</f>
        <v>0</v>
      </c>
      <c r="BI185" s="192">
        <f>IF(N185="nulová",J185,0)</f>
        <v>0</v>
      </c>
      <c r="BJ185" s="6" t="s">
        <v>21</v>
      </c>
      <c r="BK185" s="192">
        <f>ROUND(I185*H185,2)</f>
        <v>0</v>
      </c>
      <c r="BL185" s="6" t="s">
        <v>191</v>
      </c>
      <c r="BM185" s="6" t="s">
        <v>1588</v>
      </c>
    </row>
    <row r="186" spans="1:47" ht="23.25">
      <c r="A186" s="23"/>
      <c r="B186" s="24"/>
      <c r="C186" s="52"/>
      <c r="D186" s="196" t="s">
        <v>199</v>
      </c>
      <c r="E186" s="52"/>
      <c r="F186" s="197" t="s">
        <v>700</v>
      </c>
      <c r="G186" s="52"/>
      <c r="H186" s="52"/>
      <c r="I186" s="52"/>
      <c r="J186" s="52"/>
      <c r="K186" s="52"/>
      <c r="L186" s="50"/>
      <c r="M186" s="195"/>
      <c r="N186" s="25"/>
      <c r="O186" s="25"/>
      <c r="P186" s="25"/>
      <c r="Q186" s="25"/>
      <c r="R186" s="25"/>
      <c r="S186" s="25"/>
      <c r="T186" s="72"/>
      <c r="AT186" s="6" t="s">
        <v>199</v>
      </c>
      <c r="AU186" s="6" t="s">
        <v>21</v>
      </c>
    </row>
    <row r="187" spans="2:51" s="198" customFormat="1" ht="12.75">
      <c r="B187" s="199"/>
      <c r="C187" s="200"/>
      <c r="D187" s="196" t="s">
        <v>210</v>
      </c>
      <c r="E187" s="201"/>
      <c r="F187" s="202" t="s">
        <v>1549</v>
      </c>
      <c r="G187" s="200"/>
      <c r="H187" s="201"/>
      <c r="I187" s="200"/>
      <c r="J187" s="200"/>
      <c r="K187" s="200"/>
      <c r="L187" s="203"/>
      <c r="M187" s="204"/>
      <c r="N187" s="205"/>
      <c r="O187" s="205"/>
      <c r="P187" s="205"/>
      <c r="Q187" s="205"/>
      <c r="R187" s="205"/>
      <c r="S187" s="205"/>
      <c r="T187" s="206"/>
      <c r="AT187" s="207" t="s">
        <v>210</v>
      </c>
      <c r="AU187" s="207" t="s">
        <v>21</v>
      </c>
      <c r="AV187" s="198" t="s">
        <v>21</v>
      </c>
      <c r="AW187" s="198" t="s">
        <v>43</v>
      </c>
      <c r="AX187" s="198" t="s">
        <v>79</v>
      </c>
      <c r="AY187" s="207" t="s">
        <v>192</v>
      </c>
    </row>
    <row r="188" spans="2:51" s="198" customFormat="1" ht="12.75">
      <c r="B188" s="199"/>
      <c r="C188" s="200"/>
      <c r="D188" s="196" t="s">
        <v>210</v>
      </c>
      <c r="E188" s="201"/>
      <c r="F188" s="202" t="s">
        <v>1589</v>
      </c>
      <c r="G188" s="200"/>
      <c r="H188" s="201"/>
      <c r="I188" s="200"/>
      <c r="J188" s="200"/>
      <c r="K188" s="200"/>
      <c r="L188" s="203"/>
      <c r="M188" s="204"/>
      <c r="N188" s="205"/>
      <c r="O188" s="205"/>
      <c r="P188" s="205"/>
      <c r="Q188" s="205"/>
      <c r="R188" s="205"/>
      <c r="S188" s="205"/>
      <c r="T188" s="206"/>
      <c r="AT188" s="207" t="s">
        <v>210</v>
      </c>
      <c r="AU188" s="207" t="s">
        <v>21</v>
      </c>
      <c r="AV188" s="198" t="s">
        <v>21</v>
      </c>
      <c r="AW188" s="198" t="s">
        <v>43</v>
      </c>
      <c r="AX188" s="198" t="s">
        <v>79</v>
      </c>
      <c r="AY188" s="207" t="s">
        <v>192</v>
      </c>
    </row>
    <row r="189" spans="2:51" s="208" customFormat="1" ht="12.75">
      <c r="B189" s="209"/>
      <c r="C189" s="210"/>
      <c r="D189" s="196" t="s">
        <v>210</v>
      </c>
      <c r="E189" s="234" t="s">
        <v>1014</v>
      </c>
      <c r="F189" s="235" t="s">
        <v>1557</v>
      </c>
      <c r="G189" s="210"/>
      <c r="H189" s="236">
        <v>2725</v>
      </c>
      <c r="I189" s="210"/>
      <c r="J189" s="210"/>
      <c r="K189" s="210"/>
      <c r="L189" s="214"/>
      <c r="M189" s="215"/>
      <c r="N189" s="216"/>
      <c r="O189" s="216"/>
      <c r="P189" s="216"/>
      <c r="Q189" s="216"/>
      <c r="R189" s="216"/>
      <c r="S189" s="216"/>
      <c r="T189" s="217"/>
      <c r="AT189" s="218" t="s">
        <v>210</v>
      </c>
      <c r="AU189" s="218" t="s">
        <v>21</v>
      </c>
      <c r="AV189" s="208" t="s">
        <v>88</v>
      </c>
      <c r="AW189" s="208" t="s">
        <v>43</v>
      </c>
      <c r="AX189" s="208" t="s">
        <v>79</v>
      </c>
      <c r="AY189" s="218" t="s">
        <v>192</v>
      </c>
    </row>
    <row r="190" spans="1:51" ht="12.75">
      <c r="A190" s="208"/>
      <c r="B190" s="209"/>
      <c r="C190" s="210"/>
      <c r="D190" s="193" t="s">
        <v>210</v>
      </c>
      <c r="E190" s="211" t="s">
        <v>1590</v>
      </c>
      <c r="F190" s="212" t="s">
        <v>1591</v>
      </c>
      <c r="G190" s="210"/>
      <c r="H190" s="213">
        <v>2725</v>
      </c>
      <c r="I190" s="210"/>
      <c r="J190" s="210"/>
      <c r="K190" s="210"/>
      <c r="L190" s="214"/>
      <c r="M190" s="215"/>
      <c r="N190" s="216"/>
      <c r="O190" s="216"/>
      <c r="P190" s="216"/>
      <c r="Q190" s="216"/>
      <c r="R190" s="216"/>
      <c r="S190" s="216"/>
      <c r="T190" s="217"/>
      <c r="AT190" s="218" t="s">
        <v>210</v>
      </c>
      <c r="AU190" s="218" t="s">
        <v>21</v>
      </c>
      <c r="AV190" s="208" t="s">
        <v>88</v>
      </c>
      <c r="AW190" s="208" t="s">
        <v>43</v>
      </c>
      <c r="AX190" s="208" t="s">
        <v>21</v>
      </c>
      <c r="AY190" s="218" t="s">
        <v>192</v>
      </c>
    </row>
    <row r="191" spans="2:65" s="23" customFormat="1" ht="22.5" customHeight="1">
      <c r="B191" s="24"/>
      <c r="C191" s="182" t="s">
        <v>354</v>
      </c>
      <c r="D191" s="182" t="s">
        <v>193</v>
      </c>
      <c r="E191" s="183" t="s">
        <v>702</v>
      </c>
      <c r="F191" s="184" t="s">
        <v>703</v>
      </c>
      <c r="G191" s="185" t="s">
        <v>514</v>
      </c>
      <c r="H191" s="186">
        <v>2800.36</v>
      </c>
      <c r="I191" s="187"/>
      <c r="J191" s="187">
        <f>ROUND(I191*H191,2)</f>
        <v>0</v>
      </c>
      <c r="K191" s="184" t="s">
        <v>197</v>
      </c>
      <c r="L191" s="50"/>
      <c r="M191" s="188"/>
      <c r="N191" s="189" t="s">
        <v>50</v>
      </c>
      <c r="O191" s="190">
        <v>0</v>
      </c>
      <c r="P191" s="190">
        <f>O191*H191</f>
        <v>0</v>
      </c>
      <c r="Q191" s="190">
        <v>0</v>
      </c>
      <c r="R191" s="190">
        <f>Q191*H191</f>
        <v>0</v>
      </c>
      <c r="S191" s="190">
        <v>0</v>
      </c>
      <c r="T191" s="191">
        <f>S191*H191</f>
        <v>0</v>
      </c>
      <c r="AR191" s="6" t="s">
        <v>191</v>
      </c>
      <c r="AT191" s="6" t="s">
        <v>193</v>
      </c>
      <c r="AU191" s="6" t="s">
        <v>21</v>
      </c>
      <c r="AY191" s="6" t="s">
        <v>192</v>
      </c>
      <c r="BE191" s="192">
        <f>IF(N191="základní",J191,0)</f>
        <v>0</v>
      </c>
      <c r="BF191" s="192">
        <f>IF(N191="snížená",J191,0)</f>
        <v>0</v>
      </c>
      <c r="BG191" s="192">
        <f>IF(N191="zákl. přenesená",J191,0)</f>
        <v>0</v>
      </c>
      <c r="BH191" s="192">
        <f>IF(N191="sníž. přenesená",J191,0)</f>
        <v>0</v>
      </c>
      <c r="BI191" s="192">
        <f>IF(N191="nulová",J191,0)</f>
        <v>0</v>
      </c>
      <c r="BJ191" s="6" t="s">
        <v>21</v>
      </c>
      <c r="BK191" s="192">
        <f>ROUND(I191*H191,2)</f>
        <v>0</v>
      </c>
      <c r="BL191" s="6" t="s">
        <v>191</v>
      </c>
      <c r="BM191" s="6" t="s">
        <v>1592</v>
      </c>
    </row>
    <row r="192" spans="1:47" ht="23.25">
      <c r="A192" s="23"/>
      <c r="B192" s="24"/>
      <c r="C192" s="52"/>
      <c r="D192" s="196" t="s">
        <v>199</v>
      </c>
      <c r="E192" s="52"/>
      <c r="F192" s="197" t="s">
        <v>705</v>
      </c>
      <c r="G192" s="52"/>
      <c r="H192" s="52"/>
      <c r="I192" s="52"/>
      <c r="J192" s="52"/>
      <c r="K192" s="52"/>
      <c r="L192" s="50"/>
      <c r="M192" s="195"/>
      <c r="N192" s="25"/>
      <c r="O192" s="25"/>
      <c r="P192" s="25"/>
      <c r="Q192" s="25"/>
      <c r="R192" s="25"/>
      <c r="S192" s="25"/>
      <c r="T192" s="72"/>
      <c r="AT192" s="6" t="s">
        <v>199</v>
      </c>
      <c r="AU192" s="6" t="s">
        <v>21</v>
      </c>
    </row>
    <row r="193" spans="2:51" s="198" customFormat="1" ht="12.75">
      <c r="B193" s="199"/>
      <c r="C193" s="200"/>
      <c r="D193" s="196" t="s">
        <v>210</v>
      </c>
      <c r="E193" s="201"/>
      <c r="F193" s="202" t="s">
        <v>1549</v>
      </c>
      <c r="G193" s="200"/>
      <c r="H193" s="201"/>
      <c r="I193" s="200"/>
      <c r="J193" s="200"/>
      <c r="K193" s="200"/>
      <c r="L193" s="203"/>
      <c r="M193" s="204"/>
      <c r="N193" s="205"/>
      <c r="O193" s="205"/>
      <c r="P193" s="205"/>
      <c r="Q193" s="205"/>
      <c r="R193" s="205"/>
      <c r="S193" s="205"/>
      <c r="T193" s="206"/>
      <c r="AT193" s="207" t="s">
        <v>210</v>
      </c>
      <c r="AU193" s="207" t="s">
        <v>21</v>
      </c>
      <c r="AV193" s="198" t="s">
        <v>21</v>
      </c>
      <c r="AW193" s="198" t="s">
        <v>43</v>
      </c>
      <c r="AX193" s="198" t="s">
        <v>79</v>
      </c>
      <c r="AY193" s="207" t="s">
        <v>192</v>
      </c>
    </row>
    <row r="194" spans="2:51" s="198" customFormat="1" ht="12.75">
      <c r="B194" s="199"/>
      <c r="C194" s="200"/>
      <c r="D194" s="196" t="s">
        <v>210</v>
      </c>
      <c r="E194" s="201"/>
      <c r="F194" s="202" t="s">
        <v>706</v>
      </c>
      <c r="G194" s="200"/>
      <c r="H194" s="201"/>
      <c r="I194" s="200"/>
      <c r="J194" s="200"/>
      <c r="K194" s="200"/>
      <c r="L194" s="203"/>
      <c r="M194" s="204"/>
      <c r="N194" s="205"/>
      <c r="O194" s="205"/>
      <c r="P194" s="205"/>
      <c r="Q194" s="205"/>
      <c r="R194" s="205"/>
      <c r="S194" s="205"/>
      <c r="T194" s="206"/>
      <c r="AT194" s="207" t="s">
        <v>210</v>
      </c>
      <c r="AU194" s="207" t="s">
        <v>21</v>
      </c>
      <c r="AV194" s="198" t="s">
        <v>21</v>
      </c>
      <c r="AW194" s="198" t="s">
        <v>43</v>
      </c>
      <c r="AX194" s="198" t="s">
        <v>79</v>
      </c>
      <c r="AY194" s="207" t="s">
        <v>192</v>
      </c>
    </row>
    <row r="195" spans="2:51" s="208" customFormat="1" ht="12.75">
      <c r="B195" s="209"/>
      <c r="C195" s="210"/>
      <c r="D195" s="196" t="s">
        <v>210</v>
      </c>
      <c r="E195" s="234" t="s">
        <v>228</v>
      </c>
      <c r="F195" s="235" t="s">
        <v>1593</v>
      </c>
      <c r="G195" s="210"/>
      <c r="H195" s="236">
        <v>2800.36</v>
      </c>
      <c r="I195" s="210"/>
      <c r="J195" s="210"/>
      <c r="K195" s="210"/>
      <c r="L195" s="214"/>
      <c r="M195" s="215"/>
      <c r="N195" s="216"/>
      <c r="O195" s="216"/>
      <c r="P195" s="216"/>
      <c r="Q195" s="216"/>
      <c r="R195" s="216"/>
      <c r="S195" s="216"/>
      <c r="T195" s="217"/>
      <c r="AT195" s="218" t="s">
        <v>210</v>
      </c>
      <c r="AU195" s="218" t="s">
        <v>21</v>
      </c>
      <c r="AV195" s="208" t="s">
        <v>88</v>
      </c>
      <c r="AW195" s="208" t="s">
        <v>43</v>
      </c>
      <c r="AX195" s="208" t="s">
        <v>79</v>
      </c>
      <c r="AY195" s="218" t="s">
        <v>192</v>
      </c>
    </row>
    <row r="196" spans="1:51" ht="12.75">
      <c r="A196" s="208"/>
      <c r="B196" s="209"/>
      <c r="C196" s="210"/>
      <c r="D196" s="193" t="s">
        <v>210</v>
      </c>
      <c r="E196" s="211" t="s">
        <v>708</v>
      </c>
      <c r="F196" s="212" t="s">
        <v>1594</v>
      </c>
      <c r="G196" s="210"/>
      <c r="H196" s="213">
        <v>2800.36</v>
      </c>
      <c r="I196" s="210"/>
      <c r="J196" s="210"/>
      <c r="K196" s="210"/>
      <c r="L196" s="214"/>
      <c r="M196" s="215"/>
      <c r="N196" s="216"/>
      <c r="O196" s="216"/>
      <c r="P196" s="216"/>
      <c r="Q196" s="216"/>
      <c r="R196" s="216"/>
      <c r="S196" s="216"/>
      <c r="T196" s="217"/>
      <c r="AT196" s="218" t="s">
        <v>210</v>
      </c>
      <c r="AU196" s="218" t="s">
        <v>21</v>
      </c>
      <c r="AV196" s="208" t="s">
        <v>88</v>
      </c>
      <c r="AW196" s="208" t="s">
        <v>43</v>
      </c>
      <c r="AX196" s="208" t="s">
        <v>21</v>
      </c>
      <c r="AY196" s="218" t="s">
        <v>192</v>
      </c>
    </row>
    <row r="197" spans="2:65" s="23" customFormat="1" ht="22.5" customHeight="1">
      <c r="B197" s="24"/>
      <c r="C197" s="182" t="s">
        <v>8</v>
      </c>
      <c r="D197" s="182" t="s">
        <v>193</v>
      </c>
      <c r="E197" s="183" t="s">
        <v>734</v>
      </c>
      <c r="F197" s="184" t="s">
        <v>735</v>
      </c>
      <c r="G197" s="185" t="s">
        <v>480</v>
      </c>
      <c r="H197" s="186">
        <v>30.986</v>
      </c>
      <c r="I197" s="187"/>
      <c r="J197" s="187">
        <f>ROUND(I197*H197,2)</f>
        <v>0</v>
      </c>
      <c r="K197" s="184"/>
      <c r="L197" s="50"/>
      <c r="M197" s="188"/>
      <c r="N197" s="189" t="s">
        <v>50</v>
      </c>
      <c r="O197" s="190">
        <v>0</v>
      </c>
      <c r="P197" s="190">
        <f>O197*H197</f>
        <v>0</v>
      </c>
      <c r="Q197" s="190">
        <v>1</v>
      </c>
      <c r="R197" s="190">
        <f>Q197*H197</f>
        <v>30.986</v>
      </c>
      <c r="S197" s="190">
        <v>0</v>
      </c>
      <c r="T197" s="191">
        <f>S197*H197</f>
        <v>0</v>
      </c>
      <c r="AR197" s="6" t="s">
        <v>191</v>
      </c>
      <c r="AT197" s="6" t="s">
        <v>193</v>
      </c>
      <c r="AU197" s="6" t="s">
        <v>21</v>
      </c>
      <c r="AY197" s="6" t="s">
        <v>192</v>
      </c>
      <c r="BE197" s="192">
        <f>IF(N197="základní",J197,0)</f>
        <v>0</v>
      </c>
      <c r="BF197" s="192">
        <f>IF(N197="snížená",J197,0)</f>
        <v>0</v>
      </c>
      <c r="BG197" s="192">
        <f>IF(N197="zákl. přenesená",J197,0)</f>
        <v>0</v>
      </c>
      <c r="BH197" s="192">
        <f>IF(N197="sníž. přenesená",J197,0)</f>
        <v>0</v>
      </c>
      <c r="BI197" s="192">
        <f>IF(N197="nulová",J197,0)</f>
        <v>0</v>
      </c>
      <c r="BJ197" s="6" t="s">
        <v>21</v>
      </c>
      <c r="BK197" s="192">
        <f>ROUND(I197*H197,2)</f>
        <v>0</v>
      </c>
      <c r="BL197" s="6" t="s">
        <v>191</v>
      </c>
      <c r="BM197" s="6" t="s">
        <v>1595</v>
      </c>
    </row>
    <row r="198" spans="1:47" ht="12.75">
      <c r="A198" s="23"/>
      <c r="B198" s="24"/>
      <c r="C198" s="52"/>
      <c r="D198" s="196" t="s">
        <v>199</v>
      </c>
      <c r="E198" s="52"/>
      <c r="F198" s="197" t="s">
        <v>737</v>
      </c>
      <c r="G198" s="52"/>
      <c r="H198" s="52"/>
      <c r="I198" s="52"/>
      <c r="J198" s="52"/>
      <c r="K198" s="52"/>
      <c r="L198" s="50"/>
      <c r="M198" s="195"/>
      <c r="N198" s="25"/>
      <c r="O198" s="25"/>
      <c r="P198" s="25"/>
      <c r="Q198" s="25"/>
      <c r="R198" s="25"/>
      <c r="S198" s="25"/>
      <c r="T198" s="72"/>
      <c r="AT198" s="6" t="s">
        <v>199</v>
      </c>
      <c r="AU198" s="6" t="s">
        <v>21</v>
      </c>
    </row>
    <row r="199" spans="2:51" s="208" customFormat="1" ht="12.75">
      <c r="B199" s="209"/>
      <c r="C199" s="210"/>
      <c r="D199" s="193" t="s">
        <v>210</v>
      </c>
      <c r="E199" s="211" t="s">
        <v>738</v>
      </c>
      <c r="F199" s="212" t="s">
        <v>1596</v>
      </c>
      <c r="G199" s="210"/>
      <c r="H199" s="213">
        <v>30.986</v>
      </c>
      <c r="I199" s="210"/>
      <c r="J199" s="210"/>
      <c r="K199" s="210"/>
      <c r="L199" s="214"/>
      <c r="M199" s="215"/>
      <c r="N199" s="216"/>
      <c r="O199" s="216"/>
      <c r="P199" s="216"/>
      <c r="Q199" s="216"/>
      <c r="R199" s="216"/>
      <c r="S199" s="216"/>
      <c r="T199" s="217"/>
      <c r="AT199" s="218" t="s">
        <v>210</v>
      </c>
      <c r="AU199" s="218" t="s">
        <v>21</v>
      </c>
      <c r="AV199" s="208" t="s">
        <v>88</v>
      </c>
      <c r="AW199" s="208" t="s">
        <v>43</v>
      </c>
      <c r="AX199" s="208" t="s">
        <v>21</v>
      </c>
      <c r="AY199" s="218" t="s">
        <v>192</v>
      </c>
    </row>
    <row r="200" spans="2:65" s="23" customFormat="1" ht="22.5" customHeight="1">
      <c r="B200" s="24"/>
      <c r="C200" s="182" t="s">
        <v>365</v>
      </c>
      <c r="D200" s="182" t="s">
        <v>193</v>
      </c>
      <c r="E200" s="183" t="s">
        <v>719</v>
      </c>
      <c r="F200" s="184" t="s">
        <v>720</v>
      </c>
      <c r="G200" s="185" t="s">
        <v>480</v>
      </c>
      <c r="H200" s="186">
        <v>6.467</v>
      </c>
      <c r="I200" s="187"/>
      <c r="J200" s="187">
        <f>ROUND(I200*H200,2)</f>
        <v>0</v>
      </c>
      <c r="K200" s="184"/>
      <c r="L200" s="50"/>
      <c r="M200" s="188"/>
      <c r="N200" s="189" t="s">
        <v>50</v>
      </c>
      <c r="O200" s="190">
        <v>0</v>
      </c>
      <c r="P200" s="190">
        <f>O200*H200</f>
        <v>0</v>
      </c>
      <c r="Q200" s="190">
        <v>1</v>
      </c>
      <c r="R200" s="190">
        <f>Q200*H200</f>
        <v>6.467</v>
      </c>
      <c r="S200" s="190">
        <v>0</v>
      </c>
      <c r="T200" s="191">
        <f>S200*H200</f>
        <v>0</v>
      </c>
      <c r="AR200" s="6" t="s">
        <v>191</v>
      </c>
      <c r="AT200" s="6" t="s">
        <v>193</v>
      </c>
      <c r="AU200" s="6" t="s">
        <v>21</v>
      </c>
      <c r="AY200" s="6" t="s">
        <v>192</v>
      </c>
      <c r="BE200" s="192">
        <f>IF(N200="základní",J200,0)</f>
        <v>0</v>
      </c>
      <c r="BF200" s="192">
        <f>IF(N200="snížená",J200,0)</f>
        <v>0</v>
      </c>
      <c r="BG200" s="192">
        <f>IF(N200="zákl. přenesená",J200,0)</f>
        <v>0</v>
      </c>
      <c r="BH200" s="192">
        <f>IF(N200="sníž. přenesená",J200,0)</f>
        <v>0</v>
      </c>
      <c r="BI200" s="192">
        <f>IF(N200="nulová",J200,0)</f>
        <v>0</v>
      </c>
      <c r="BJ200" s="6" t="s">
        <v>21</v>
      </c>
      <c r="BK200" s="192">
        <f>ROUND(I200*H200,2)</f>
        <v>0</v>
      </c>
      <c r="BL200" s="6" t="s">
        <v>191</v>
      </c>
      <c r="BM200" s="6" t="s">
        <v>1597</v>
      </c>
    </row>
    <row r="201" spans="1:47" ht="12.75">
      <c r="A201" s="23"/>
      <c r="B201" s="24"/>
      <c r="C201" s="52"/>
      <c r="D201" s="196" t="s">
        <v>199</v>
      </c>
      <c r="E201" s="52"/>
      <c r="F201" s="197" t="s">
        <v>722</v>
      </c>
      <c r="G201" s="52"/>
      <c r="H201" s="52"/>
      <c r="I201" s="52"/>
      <c r="J201" s="52"/>
      <c r="K201" s="52"/>
      <c r="L201" s="50"/>
      <c r="M201" s="195"/>
      <c r="N201" s="25"/>
      <c r="O201" s="25"/>
      <c r="P201" s="25"/>
      <c r="Q201" s="25"/>
      <c r="R201" s="25"/>
      <c r="S201" s="25"/>
      <c r="T201" s="72"/>
      <c r="AT201" s="6" t="s">
        <v>199</v>
      </c>
      <c r="AU201" s="6" t="s">
        <v>21</v>
      </c>
    </row>
    <row r="202" spans="1:47" ht="23.25">
      <c r="A202" s="23"/>
      <c r="B202" s="24"/>
      <c r="C202" s="52"/>
      <c r="D202" s="196" t="s">
        <v>723</v>
      </c>
      <c r="E202" s="52"/>
      <c r="F202" s="268" t="s">
        <v>724</v>
      </c>
      <c r="G202" s="52"/>
      <c r="H202" s="52"/>
      <c r="I202" s="52"/>
      <c r="J202" s="52"/>
      <c r="K202" s="52"/>
      <c r="L202" s="50"/>
      <c r="M202" s="195"/>
      <c r="N202" s="25"/>
      <c r="O202" s="25"/>
      <c r="P202" s="25"/>
      <c r="Q202" s="25"/>
      <c r="R202" s="25"/>
      <c r="S202" s="25"/>
      <c r="T202" s="72"/>
      <c r="AT202" s="6" t="s">
        <v>723</v>
      </c>
      <c r="AU202" s="6" t="s">
        <v>21</v>
      </c>
    </row>
    <row r="203" spans="2:51" s="208" customFormat="1" ht="12.75">
      <c r="B203" s="209"/>
      <c r="C203" s="210"/>
      <c r="D203" s="193" t="s">
        <v>210</v>
      </c>
      <c r="E203" s="211" t="s">
        <v>1370</v>
      </c>
      <c r="F203" s="212" t="s">
        <v>1598</v>
      </c>
      <c r="G203" s="210"/>
      <c r="H203" s="213">
        <v>6.467</v>
      </c>
      <c r="I203" s="210"/>
      <c r="J203" s="210"/>
      <c r="K203" s="210"/>
      <c r="L203" s="214"/>
      <c r="M203" s="215"/>
      <c r="N203" s="216"/>
      <c r="O203" s="216"/>
      <c r="P203" s="216"/>
      <c r="Q203" s="216"/>
      <c r="R203" s="216"/>
      <c r="S203" s="216"/>
      <c r="T203" s="217"/>
      <c r="AT203" s="218" t="s">
        <v>210</v>
      </c>
      <c r="AU203" s="218" t="s">
        <v>21</v>
      </c>
      <c r="AV203" s="208" t="s">
        <v>88</v>
      </c>
      <c r="AW203" s="208" t="s">
        <v>43</v>
      </c>
      <c r="AX203" s="208" t="s">
        <v>21</v>
      </c>
      <c r="AY203" s="218" t="s">
        <v>192</v>
      </c>
    </row>
    <row r="204" spans="2:65" s="23" customFormat="1" ht="22.5" customHeight="1">
      <c r="B204" s="24"/>
      <c r="C204" s="182" t="s">
        <v>370</v>
      </c>
      <c r="D204" s="182" t="s">
        <v>193</v>
      </c>
      <c r="E204" s="183" t="s">
        <v>1098</v>
      </c>
      <c r="F204" s="184" t="s">
        <v>1099</v>
      </c>
      <c r="G204" s="185" t="s">
        <v>514</v>
      </c>
      <c r="H204" s="186">
        <v>197</v>
      </c>
      <c r="I204" s="187"/>
      <c r="J204" s="187">
        <f>ROUND(I204*H204,2)</f>
        <v>0</v>
      </c>
      <c r="K204" s="184"/>
      <c r="L204" s="50"/>
      <c r="M204" s="188"/>
      <c r="N204" s="189" t="s">
        <v>50</v>
      </c>
      <c r="O204" s="190">
        <v>0</v>
      </c>
      <c r="P204" s="190">
        <f>O204*H204</f>
        <v>0</v>
      </c>
      <c r="Q204" s="190">
        <v>0</v>
      </c>
      <c r="R204" s="190">
        <f>Q204*H204</f>
        <v>0</v>
      </c>
      <c r="S204" s="190">
        <v>0.252</v>
      </c>
      <c r="T204" s="191">
        <f>S204*H204</f>
        <v>49.644</v>
      </c>
      <c r="AR204" s="6" t="s">
        <v>191</v>
      </c>
      <c r="AT204" s="6" t="s">
        <v>193</v>
      </c>
      <c r="AU204" s="6" t="s">
        <v>21</v>
      </c>
      <c r="AY204" s="6" t="s">
        <v>192</v>
      </c>
      <c r="BE204" s="192">
        <f>IF(N204="základní",J204,0)</f>
        <v>0</v>
      </c>
      <c r="BF204" s="192">
        <f>IF(N204="snížená",J204,0)</f>
        <v>0</v>
      </c>
      <c r="BG204" s="192">
        <f>IF(N204="zákl. přenesená",J204,0)</f>
        <v>0</v>
      </c>
      <c r="BH204" s="192">
        <f>IF(N204="sníž. přenesená",J204,0)</f>
        <v>0</v>
      </c>
      <c r="BI204" s="192">
        <f>IF(N204="nulová",J204,0)</f>
        <v>0</v>
      </c>
      <c r="BJ204" s="6" t="s">
        <v>21</v>
      </c>
      <c r="BK204" s="192">
        <f>ROUND(I204*H204,2)</f>
        <v>0</v>
      </c>
      <c r="BL204" s="6" t="s">
        <v>191</v>
      </c>
      <c r="BM204" s="6" t="s">
        <v>1599</v>
      </c>
    </row>
    <row r="205" spans="1:47" ht="34.5">
      <c r="A205" s="23"/>
      <c r="B205" s="24"/>
      <c r="C205" s="52"/>
      <c r="D205" s="196" t="s">
        <v>199</v>
      </c>
      <c r="E205" s="52"/>
      <c r="F205" s="197" t="s">
        <v>1101</v>
      </c>
      <c r="G205" s="52"/>
      <c r="H205" s="52"/>
      <c r="I205" s="52"/>
      <c r="J205" s="52"/>
      <c r="K205" s="52"/>
      <c r="L205" s="50"/>
      <c r="M205" s="195"/>
      <c r="N205" s="25"/>
      <c r="O205" s="25"/>
      <c r="P205" s="25"/>
      <c r="Q205" s="25"/>
      <c r="R205" s="25"/>
      <c r="S205" s="25"/>
      <c r="T205" s="72"/>
      <c r="AT205" s="6" t="s">
        <v>199</v>
      </c>
      <c r="AU205" s="6" t="s">
        <v>21</v>
      </c>
    </row>
    <row r="206" spans="2:51" s="198" customFormat="1" ht="12.75">
      <c r="B206" s="199"/>
      <c r="C206" s="200"/>
      <c r="D206" s="196" t="s">
        <v>210</v>
      </c>
      <c r="E206" s="201"/>
      <c r="F206" s="202" t="s">
        <v>1549</v>
      </c>
      <c r="G206" s="200"/>
      <c r="H206" s="201"/>
      <c r="I206" s="200"/>
      <c r="J206" s="200"/>
      <c r="K206" s="200"/>
      <c r="L206" s="203"/>
      <c r="M206" s="204"/>
      <c r="N206" s="205"/>
      <c r="O206" s="205"/>
      <c r="P206" s="205"/>
      <c r="Q206" s="205"/>
      <c r="R206" s="205"/>
      <c r="S206" s="205"/>
      <c r="T206" s="206"/>
      <c r="AT206" s="207" t="s">
        <v>210</v>
      </c>
      <c r="AU206" s="207" t="s">
        <v>21</v>
      </c>
      <c r="AV206" s="198" t="s">
        <v>21</v>
      </c>
      <c r="AW206" s="198" t="s">
        <v>43</v>
      </c>
      <c r="AX206" s="198" t="s">
        <v>79</v>
      </c>
      <c r="AY206" s="207" t="s">
        <v>192</v>
      </c>
    </row>
    <row r="207" spans="2:51" s="208" customFormat="1" ht="12.75">
      <c r="B207" s="209"/>
      <c r="C207" s="210"/>
      <c r="D207" s="196" t="s">
        <v>210</v>
      </c>
      <c r="E207" s="234" t="s">
        <v>1102</v>
      </c>
      <c r="F207" s="235" t="s">
        <v>1576</v>
      </c>
      <c r="G207" s="210"/>
      <c r="H207" s="236">
        <v>197</v>
      </c>
      <c r="I207" s="210"/>
      <c r="J207" s="210"/>
      <c r="K207" s="210"/>
      <c r="L207" s="214"/>
      <c r="M207" s="215"/>
      <c r="N207" s="216"/>
      <c r="O207" s="216"/>
      <c r="P207" s="216"/>
      <c r="Q207" s="216"/>
      <c r="R207" s="216"/>
      <c r="S207" s="216"/>
      <c r="T207" s="217"/>
      <c r="AT207" s="218" t="s">
        <v>210</v>
      </c>
      <c r="AU207" s="218" t="s">
        <v>21</v>
      </c>
      <c r="AV207" s="208" t="s">
        <v>88</v>
      </c>
      <c r="AW207" s="208" t="s">
        <v>43</v>
      </c>
      <c r="AX207" s="208" t="s">
        <v>21</v>
      </c>
      <c r="AY207" s="218" t="s">
        <v>192</v>
      </c>
    </row>
    <row r="208" spans="2:63" s="168" customFormat="1" ht="36.75" customHeight="1">
      <c r="B208" s="169"/>
      <c r="C208" s="170"/>
      <c r="D208" s="171" t="s">
        <v>78</v>
      </c>
      <c r="E208" s="172" t="s">
        <v>329</v>
      </c>
      <c r="F208" s="172" t="s">
        <v>740</v>
      </c>
      <c r="G208" s="170"/>
      <c r="H208" s="170"/>
      <c r="I208" s="170"/>
      <c r="J208" s="173">
        <f>BK208</f>
        <v>0</v>
      </c>
      <c r="K208" s="170"/>
      <c r="L208" s="174"/>
      <c r="M208" s="175"/>
      <c r="N208" s="176"/>
      <c r="O208" s="176"/>
      <c r="P208" s="177">
        <f>SUM(P209:P265)</f>
        <v>19.19542</v>
      </c>
      <c r="Q208" s="176"/>
      <c r="R208" s="177">
        <f>SUM(R209:R265)</f>
        <v>58.359729</v>
      </c>
      <c r="S208" s="176"/>
      <c r="T208" s="178">
        <f>SUM(T209:T265)</f>
        <v>109.783</v>
      </c>
      <c r="AR208" s="179" t="s">
        <v>191</v>
      </c>
      <c r="AT208" s="180" t="s">
        <v>78</v>
      </c>
      <c r="AU208" s="180" t="s">
        <v>79</v>
      </c>
      <c r="AY208" s="179" t="s">
        <v>192</v>
      </c>
      <c r="BK208" s="181">
        <f>SUM(BK209:BK265)</f>
        <v>0</v>
      </c>
    </row>
    <row r="209" spans="2:65" s="23" customFormat="1" ht="22.5" customHeight="1">
      <c r="B209" s="24"/>
      <c r="C209" s="182" t="s">
        <v>322</v>
      </c>
      <c r="D209" s="182" t="s">
        <v>193</v>
      </c>
      <c r="E209" s="183" t="s">
        <v>785</v>
      </c>
      <c r="F209" s="184" t="s">
        <v>786</v>
      </c>
      <c r="G209" s="185" t="s">
        <v>284</v>
      </c>
      <c r="H209" s="186">
        <v>12</v>
      </c>
      <c r="I209" s="187"/>
      <c r="J209" s="187">
        <f>ROUND(I209*H209,2)</f>
        <v>0</v>
      </c>
      <c r="K209" s="184" t="s">
        <v>197</v>
      </c>
      <c r="L209" s="50"/>
      <c r="M209" s="188"/>
      <c r="N209" s="189" t="s">
        <v>50</v>
      </c>
      <c r="O209" s="190">
        <v>0.2</v>
      </c>
      <c r="P209" s="190">
        <f>O209*H209</f>
        <v>2.4000000000000004</v>
      </c>
      <c r="Q209" s="190">
        <v>0.0007</v>
      </c>
      <c r="R209" s="190">
        <f>Q209*H209</f>
        <v>0.0084</v>
      </c>
      <c r="S209" s="190">
        <v>0</v>
      </c>
      <c r="T209" s="191">
        <f>S209*H209</f>
        <v>0</v>
      </c>
      <c r="AR209" s="6" t="s">
        <v>787</v>
      </c>
      <c r="AT209" s="6" t="s">
        <v>193</v>
      </c>
      <c r="AU209" s="6" t="s">
        <v>21</v>
      </c>
      <c r="AY209" s="6" t="s">
        <v>192</v>
      </c>
      <c r="BE209" s="192">
        <f>IF(N209="základní",J209,0)</f>
        <v>0</v>
      </c>
      <c r="BF209" s="192">
        <f>IF(N209="snížená",J209,0)</f>
        <v>0</v>
      </c>
      <c r="BG209" s="192">
        <f>IF(N209="zákl. přenesená",J209,0)</f>
        <v>0</v>
      </c>
      <c r="BH209" s="192">
        <f>IF(N209="sníž. přenesená",J209,0)</f>
        <v>0</v>
      </c>
      <c r="BI209" s="192">
        <f>IF(N209="nulová",J209,0)</f>
        <v>0</v>
      </c>
      <c r="BJ209" s="6" t="s">
        <v>21</v>
      </c>
      <c r="BK209" s="192">
        <f>ROUND(I209*H209,2)</f>
        <v>0</v>
      </c>
      <c r="BL209" s="6" t="s">
        <v>787</v>
      </c>
      <c r="BM209" s="6" t="s">
        <v>1600</v>
      </c>
    </row>
    <row r="210" spans="1:47" ht="12.75">
      <c r="A210" s="23"/>
      <c r="B210" s="24"/>
      <c r="C210" s="52"/>
      <c r="D210" s="196" t="s">
        <v>199</v>
      </c>
      <c r="E210" s="52"/>
      <c r="F210" s="197" t="s">
        <v>789</v>
      </c>
      <c r="G210" s="52"/>
      <c r="H210" s="52"/>
      <c r="I210" s="52"/>
      <c r="J210" s="52"/>
      <c r="K210" s="52"/>
      <c r="L210" s="50"/>
      <c r="M210" s="195"/>
      <c r="N210" s="25"/>
      <c r="O210" s="25"/>
      <c r="P210" s="25"/>
      <c r="Q210" s="25"/>
      <c r="R210" s="25"/>
      <c r="S210" s="25"/>
      <c r="T210" s="72"/>
      <c r="AT210" s="6" t="s">
        <v>199</v>
      </c>
      <c r="AU210" s="6" t="s">
        <v>21</v>
      </c>
    </row>
    <row r="211" spans="2:51" s="198" customFormat="1" ht="12.75">
      <c r="B211" s="199"/>
      <c r="C211" s="200"/>
      <c r="D211" s="196" t="s">
        <v>210</v>
      </c>
      <c r="E211" s="201"/>
      <c r="F211" s="202" t="s">
        <v>1549</v>
      </c>
      <c r="G211" s="200"/>
      <c r="H211" s="201"/>
      <c r="I211" s="200"/>
      <c r="J211" s="200"/>
      <c r="K211" s="200"/>
      <c r="L211" s="203"/>
      <c r="M211" s="204"/>
      <c r="N211" s="205"/>
      <c r="O211" s="205"/>
      <c r="P211" s="205"/>
      <c r="Q211" s="205"/>
      <c r="R211" s="205"/>
      <c r="S211" s="205"/>
      <c r="T211" s="206"/>
      <c r="AT211" s="207" t="s">
        <v>210</v>
      </c>
      <c r="AU211" s="207" t="s">
        <v>21</v>
      </c>
      <c r="AV211" s="198" t="s">
        <v>21</v>
      </c>
      <c r="AW211" s="198" t="s">
        <v>43</v>
      </c>
      <c r="AX211" s="198" t="s">
        <v>79</v>
      </c>
      <c r="AY211" s="207" t="s">
        <v>192</v>
      </c>
    </row>
    <row r="212" spans="2:51" s="208" customFormat="1" ht="12.75">
      <c r="B212" s="209"/>
      <c r="C212" s="210"/>
      <c r="D212" s="193" t="s">
        <v>210</v>
      </c>
      <c r="E212" s="211"/>
      <c r="F212" s="212" t="s">
        <v>344</v>
      </c>
      <c r="G212" s="210"/>
      <c r="H212" s="213">
        <v>12</v>
      </c>
      <c r="I212" s="210"/>
      <c r="J212" s="210"/>
      <c r="K212" s="210"/>
      <c r="L212" s="214"/>
      <c r="M212" s="215"/>
      <c r="N212" s="216"/>
      <c r="O212" s="216"/>
      <c r="P212" s="216"/>
      <c r="Q212" s="216"/>
      <c r="R212" s="216"/>
      <c r="S212" s="216"/>
      <c r="T212" s="217"/>
      <c r="AT212" s="218" t="s">
        <v>210</v>
      </c>
      <c r="AU212" s="218" t="s">
        <v>21</v>
      </c>
      <c r="AV212" s="208" t="s">
        <v>88</v>
      </c>
      <c r="AW212" s="208" t="s">
        <v>43</v>
      </c>
      <c r="AX212" s="208" t="s">
        <v>21</v>
      </c>
      <c r="AY212" s="218" t="s">
        <v>192</v>
      </c>
    </row>
    <row r="213" spans="2:65" s="23" customFormat="1" ht="22.5" customHeight="1">
      <c r="B213" s="24"/>
      <c r="C213" s="254" t="s">
        <v>379</v>
      </c>
      <c r="D213" s="254" t="s">
        <v>467</v>
      </c>
      <c r="E213" s="255" t="s">
        <v>791</v>
      </c>
      <c r="F213" s="256" t="s">
        <v>792</v>
      </c>
      <c r="G213" s="257" t="s">
        <v>284</v>
      </c>
      <c r="H213" s="258">
        <v>12</v>
      </c>
      <c r="I213" s="259"/>
      <c r="J213" s="259">
        <f>ROUND(I213*H213,2)</f>
        <v>0</v>
      </c>
      <c r="K213" s="256" t="s">
        <v>197</v>
      </c>
      <c r="L213" s="260"/>
      <c r="M213" s="261"/>
      <c r="N213" s="262" t="s">
        <v>50</v>
      </c>
      <c r="O213" s="190">
        <v>0</v>
      </c>
      <c r="P213" s="190">
        <f>O213*H213</f>
        <v>0</v>
      </c>
      <c r="Q213" s="190">
        <v>0.004</v>
      </c>
      <c r="R213" s="190">
        <f>Q213*H213</f>
        <v>0.048</v>
      </c>
      <c r="S213" s="190">
        <v>0</v>
      </c>
      <c r="T213" s="191">
        <f>S213*H213</f>
        <v>0</v>
      </c>
      <c r="AR213" s="6" t="s">
        <v>787</v>
      </c>
      <c r="AT213" s="6" t="s">
        <v>467</v>
      </c>
      <c r="AU213" s="6" t="s">
        <v>21</v>
      </c>
      <c r="AY213" s="6" t="s">
        <v>192</v>
      </c>
      <c r="BE213" s="192">
        <f>IF(N213="základní",J213,0)</f>
        <v>0</v>
      </c>
      <c r="BF213" s="192">
        <f>IF(N213="snížená",J213,0)</f>
        <v>0</v>
      </c>
      <c r="BG213" s="192">
        <f>IF(N213="zákl. přenesená",J213,0)</f>
        <v>0</v>
      </c>
      <c r="BH213" s="192">
        <f>IF(N213="sníž. přenesená",J213,0)</f>
        <v>0</v>
      </c>
      <c r="BI213" s="192">
        <f>IF(N213="nulová",J213,0)</f>
        <v>0</v>
      </c>
      <c r="BJ213" s="6" t="s">
        <v>21</v>
      </c>
      <c r="BK213" s="192">
        <f>ROUND(I213*H213,2)</f>
        <v>0</v>
      </c>
      <c r="BL213" s="6" t="s">
        <v>787</v>
      </c>
      <c r="BM213" s="6" t="s">
        <v>1601</v>
      </c>
    </row>
    <row r="214" spans="1:47" ht="12.75">
      <c r="A214" s="23"/>
      <c r="B214" s="24"/>
      <c r="C214" s="52"/>
      <c r="D214" s="193" t="s">
        <v>199</v>
      </c>
      <c r="E214" s="52"/>
      <c r="F214" s="194" t="s">
        <v>792</v>
      </c>
      <c r="G214" s="52"/>
      <c r="H214" s="52"/>
      <c r="I214" s="52"/>
      <c r="J214" s="52"/>
      <c r="K214" s="52"/>
      <c r="L214" s="50"/>
      <c r="M214" s="195"/>
      <c r="N214" s="25"/>
      <c r="O214" s="25"/>
      <c r="P214" s="25"/>
      <c r="Q214" s="25"/>
      <c r="R214" s="25"/>
      <c r="S214" s="25"/>
      <c r="T214" s="72"/>
      <c r="AT214" s="6" t="s">
        <v>199</v>
      </c>
      <c r="AU214" s="6" t="s">
        <v>21</v>
      </c>
    </row>
    <row r="215" spans="1:65" ht="22.5" customHeight="1">
      <c r="A215" s="23"/>
      <c r="B215" s="24"/>
      <c r="C215" s="254" t="s">
        <v>384</v>
      </c>
      <c r="D215" s="254" t="s">
        <v>467</v>
      </c>
      <c r="E215" s="255" t="s">
        <v>1382</v>
      </c>
      <c r="F215" s="256" t="s">
        <v>1383</v>
      </c>
      <c r="G215" s="257" t="s">
        <v>284</v>
      </c>
      <c r="H215" s="258">
        <v>3</v>
      </c>
      <c r="I215" s="259"/>
      <c r="J215" s="259">
        <f>ROUND(I215*H215,2)</f>
        <v>0</v>
      </c>
      <c r="K215" s="256" t="s">
        <v>197</v>
      </c>
      <c r="L215" s="260"/>
      <c r="M215" s="261"/>
      <c r="N215" s="262" t="s">
        <v>50</v>
      </c>
      <c r="O215" s="190">
        <v>0</v>
      </c>
      <c r="P215" s="190">
        <f>O215*H215</f>
        <v>0</v>
      </c>
      <c r="Q215" s="190">
        <v>0.004</v>
      </c>
      <c r="R215" s="190">
        <f>Q215*H215</f>
        <v>0.012</v>
      </c>
      <c r="S215" s="190">
        <v>0</v>
      </c>
      <c r="T215" s="191">
        <f>S215*H215</f>
        <v>0</v>
      </c>
      <c r="AR215" s="6" t="s">
        <v>787</v>
      </c>
      <c r="AT215" s="6" t="s">
        <v>467</v>
      </c>
      <c r="AU215" s="6" t="s">
        <v>21</v>
      </c>
      <c r="AY215" s="6" t="s">
        <v>192</v>
      </c>
      <c r="BE215" s="192">
        <f>IF(N215="základní",J215,0)</f>
        <v>0</v>
      </c>
      <c r="BF215" s="192">
        <f>IF(N215="snížená",J215,0)</f>
        <v>0</v>
      </c>
      <c r="BG215" s="192">
        <f>IF(N215="zákl. přenesená",J215,0)</f>
        <v>0</v>
      </c>
      <c r="BH215" s="192">
        <f>IF(N215="sníž. přenesená",J215,0)</f>
        <v>0</v>
      </c>
      <c r="BI215" s="192">
        <f>IF(N215="nulová",J215,0)</f>
        <v>0</v>
      </c>
      <c r="BJ215" s="6" t="s">
        <v>21</v>
      </c>
      <c r="BK215" s="192">
        <f>ROUND(I215*H215,2)</f>
        <v>0</v>
      </c>
      <c r="BL215" s="6" t="s">
        <v>787</v>
      </c>
      <c r="BM215" s="6" t="s">
        <v>1602</v>
      </c>
    </row>
    <row r="216" spans="1:47" ht="12.75">
      <c r="A216" s="23"/>
      <c r="B216" s="24"/>
      <c r="C216" s="52"/>
      <c r="D216" s="193" t="s">
        <v>199</v>
      </c>
      <c r="E216" s="52"/>
      <c r="F216" s="194" t="s">
        <v>1385</v>
      </c>
      <c r="G216" s="52"/>
      <c r="H216" s="52"/>
      <c r="I216" s="52"/>
      <c r="J216" s="52"/>
      <c r="K216" s="52"/>
      <c r="L216" s="50"/>
      <c r="M216" s="195"/>
      <c r="N216" s="25"/>
      <c r="O216" s="25"/>
      <c r="P216" s="25"/>
      <c r="Q216" s="25"/>
      <c r="R216" s="25"/>
      <c r="S216" s="25"/>
      <c r="T216" s="72"/>
      <c r="AT216" s="6" t="s">
        <v>199</v>
      </c>
      <c r="AU216" s="6" t="s">
        <v>21</v>
      </c>
    </row>
    <row r="217" spans="1:65" ht="22.5" customHeight="1">
      <c r="A217" s="23"/>
      <c r="B217" s="24"/>
      <c r="C217" s="182" t="s">
        <v>7</v>
      </c>
      <c r="D217" s="182" t="s">
        <v>193</v>
      </c>
      <c r="E217" s="183" t="s">
        <v>794</v>
      </c>
      <c r="F217" s="184" t="s">
        <v>795</v>
      </c>
      <c r="G217" s="185" t="s">
        <v>284</v>
      </c>
      <c r="H217" s="186">
        <v>12</v>
      </c>
      <c r="I217" s="187"/>
      <c r="J217" s="187">
        <f>ROUND(I217*H217,2)</f>
        <v>0</v>
      </c>
      <c r="K217" s="184" t="s">
        <v>197</v>
      </c>
      <c r="L217" s="50"/>
      <c r="M217" s="188"/>
      <c r="N217" s="189" t="s">
        <v>50</v>
      </c>
      <c r="O217" s="190">
        <v>0.41600000000000004</v>
      </c>
      <c r="P217" s="190">
        <f>O217*H217</f>
        <v>4.992000000000001</v>
      </c>
      <c r="Q217" s="190">
        <v>0.10941000000000001</v>
      </c>
      <c r="R217" s="190">
        <f>Q217*H217</f>
        <v>1.31292</v>
      </c>
      <c r="S217" s="190">
        <v>0</v>
      </c>
      <c r="T217" s="191">
        <f>S217*H217</f>
        <v>0</v>
      </c>
      <c r="AR217" s="6" t="s">
        <v>787</v>
      </c>
      <c r="AT217" s="6" t="s">
        <v>193</v>
      </c>
      <c r="AU217" s="6" t="s">
        <v>21</v>
      </c>
      <c r="AY217" s="6" t="s">
        <v>192</v>
      </c>
      <c r="BE217" s="192">
        <f>IF(N217="základní",J217,0)</f>
        <v>0</v>
      </c>
      <c r="BF217" s="192">
        <f>IF(N217="snížená",J217,0)</f>
        <v>0</v>
      </c>
      <c r="BG217" s="192">
        <f>IF(N217="zákl. přenesená",J217,0)</f>
        <v>0</v>
      </c>
      <c r="BH217" s="192">
        <f>IF(N217="sníž. přenesená",J217,0)</f>
        <v>0</v>
      </c>
      <c r="BI217" s="192">
        <f>IF(N217="nulová",J217,0)</f>
        <v>0</v>
      </c>
      <c r="BJ217" s="6" t="s">
        <v>21</v>
      </c>
      <c r="BK217" s="192">
        <f>ROUND(I217*H217,2)</f>
        <v>0</v>
      </c>
      <c r="BL217" s="6" t="s">
        <v>787</v>
      </c>
      <c r="BM217" s="6" t="s">
        <v>1603</v>
      </c>
    </row>
    <row r="218" spans="1:47" ht="12.75">
      <c r="A218" s="23"/>
      <c r="B218" s="24"/>
      <c r="C218" s="52"/>
      <c r="D218" s="196" t="s">
        <v>199</v>
      </c>
      <c r="E218" s="52"/>
      <c r="F218" s="197" t="s">
        <v>797</v>
      </c>
      <c r="G218" s="52"/>
      <c r="H218" s="52"/>
      <c r="I218" s="52"/>
      <c r="J218" s="52"/>
      <c r="K218" s="52"/>
      <c r="L218" s="50"/>
      <c r="M218" s="195"/>
      <c r="N218" s="25"/>
      <c r="O218" s="25"/>
      <c r="P218" s="25"/>
      <c r="Q218" s="25"/>
      <c r="R218" s="25"/>
      <c r="S218" s="25"/>
      <c r="T218" s="72"/>
      <c r="AT218" s="6" t="s">
        <v>199</v>
      </c>
      <c r="AU218" s="6" t="s">
        <v>21</v>
      </c>
    </row>
    <row r="219" spans="2:51" s="198" customFormat="1" ht="12.75">
      <c r="B219" s="199"/>
      <c r="C219" s="200"/>
      <c r="D219" s="196" t="s">
        <v>210</v>
      </c>
      <c r="E219" s="201"/>
      <c r="F219" s="202" t="s">
        <v>1549</v>
      </c>
      <c r="G219" s="200"/>
      <c r="H219" s="201"/>
      <c r="I219" s="200"/>
      <c r="J219" s="200"/>
      <c r="K219" s="200"/>
      <c r="L219" s="203"/>
      <c r="M219" s="204"/>
      <c r="N219" s="205"/>
      <c r="O219" s="205"/>
      <c r="P219" s="205"/>
      <c r="Q219" s="205"/>
      <c r="R219" s="205"/>
      <c r="S219" s="205"/>
      <c r="T219" s="206"/>
      <c r="AT219" s="207" t="s">
        <v>210</v>
      </c>
      <c r="AU219" s="207" t="s">
        <v>21</v>
      </c>
      <c r="AV219" s="198" t="s">
        <v>21</v>
      </c>
      <c r="AW219" s="198" t="s">
        <v>43</v>
      </c>
      <c r="AX219" s="198" t="s">
        <v>79</v>
      </c>
      <c r="AY219" s="207" t="s">
        <v>192</v>
      </c>
    </row>
    <row r="220" spans="2:51" s="208" customFormat="1" ht="12.75">
      <c r="B220" s="209"/>
      <c r="C220" s="210"/>
      <c r="D220" s="193" t="s">
        <v>210</v>
      </c>
      <c r="E220" s="211"/>
      <c r="F220" s="212" t="s">
        <v>344</v>
      </c>
      <c r="G220" s="210"/>
      <c r="H220" s="213">
        <v>12</v>
      </c>
      <c r="I220" s="210"/>
      <c r="J220" s="210"/>
      <c r="K220" s="210"/>
      <c r="L220" s="214"/>
      <c r="M220" s="215"/>
      <c r="N220" s="216"/>
      <c r="O220" s="216"/>
      <c r="P220" s="216"/>
      <c r="Q220" s="216"/>
      <c r="R220" s="216"/>
      <c r="S220" s="216"/>
      <c r="T220" s="217"/>
      <c r="AT220" s="218" t="s">
        <v>210</v>
      </c>
      <c r="AU220" s="218" t="s">
        <v>21</v>
      </c>
      <c r="AV220" s="208" t="s">
        <v>88</v>
      </c>
      <c r="AW220" s="208" t="s">
        <v>43</v>
      </c>
      <c r="AX220" s="208" t="s">
        <v>21</v>
      </c>
      <c r="AY220" s="218" t="s">
        <v>192</v>
      </c>
    </row>
    <row r="221" spans="2:65" s="23" customFormat="1" ht="22.5" customHeight="1">
      <c r="B221" s="24"/>
      <c r="C221" s="254" t="s">
        <v>393</v>
      </c>
      <c r="D221" s="254" t="s">
        <v>467</v>
      </c>
      <c r="E221" s="255" t="s">
        <v>798</v>
      </c>
      <c r="F221" s="256" t="s">
        <v>799</v>
      </c>
      <c r="G221" s="257" t="s">
        <v>284</v>
      </c>
      <c r="H221" s="258">
        <v>12</v>
      </c>
      <c r="I221" s="259"/>
      <c r="J221" s="259">
        <f>ROUND(I221*H221,2)</f>
        <v>0</v>
      </c>
      <c r="K221" s="256" t="s">
        <v>197</v>
      </c>
      <c r="L221" s="260"/>
      <c r="M221" s="261"/>
      <c r="N221" s="262" t="s">
        <v>50</v>
      </c>
      <c r="O221" s="190">
        <v>0</v>
      </c>
      <c r="P221" s="190">
        <f>O221*H221</f>
        <v>0</v>
      </c>
      <c r="Q221" s="190">
        <v>0.00035000000000000005</v>
      </c>
      <c r="R221" s="190">
        <f>Q221*H221</f>
        <v>0.004200000000000001</v>
      </c>
      <c r="S221" s="190">
        <v>0</v>
      </c>
      <c r="T221" s="191">
        <f>S221*H221</f>
        <v>0</v>
      </c>
      <c r="AR221" s="6" t="s">
        <v>787</v>
      </c>
      <c r="AT221" s="6" t="s">
        <v>467</v>
      </c>
      <c r="AU221" s="6" t="s">
        <v>21</v>
      </c>
      <c r="AY221" s="6" t="s">
        <v>192</v>
      </c>
      <c r="BE221" s="192">
        <f>IF(N221="základní",J221,0)</f>
        <v>0</v>
      </c>
      <c r="BF221" s="192">
        <f>IF(N221="snížená",J221,0)</f>
        <v>0</v>
      </c>
      <c r="BG221" s="192">
        <f>IF(N221="zákl. přenesená",J221,0)</f>
        <v>0</v>
      </c>
      <c r="BH221" s="192">
        <f>IF(N221="sníž. přenesená",J221,0)</f>
        <v>0</v>
      </c>
      <c r="BI221" s="192">
        <f>IF(N221="nulová",J221,0)</f>
        <v>0</v>
      </c>
      <c r="BJ221" s="6" t="s">
        <v>21</v>
      </c>
      <c r="BK221" s="192">
        <f>ROUND(I221*H221,2)</f>
        <v>0</v>
      </c>
      <c r="BL221" s="6" t="s">
        <v>787</v>
      </c>
      <c r="BM221" s="6" t="s">
        <v>1604</v>
      </c>
    </row>
    <row r="222" spans="1:47" ht="12.75">
      <c r="A222" s="23"/>
      <c r="B222" s="24"/>
      <c r="C222" s="52"/>
      <c r="D222" s="196" t="s">
        <v>199</v>
      </c>
      <c r="E222" s="52"/>
      <c r="F222" s="197" t="s">
        <v>801</v>
      </c>
      <c r="G222" s="52"/>
      <c r="H222" s="52"/>
      <c r="I222" s="52"/>
      <c r="J222" s="52"/>
      <c r="K222" s="52"/>
      <c r="L222" s="50"/>
      <c r="M222" s="195"/>
      <c r="N222" s="25"/>
      <c r="O222" s="25"/>
      <c r="P222" s="25"/>
      <c r="Q222" s="25"/>
      <c r="R222" s="25"/>
      <c r="S222" s="25"/>
      <c r="T222" s="72"/>
      <c r="AT222" s="6" t="s">
        <v>199</v>
      </c>
      <c r="AU222" s="6" t="s">
        <v>21</v>
      </c>
    </row>
    <row r="223" spans="2:51" s="208" customFormat="1" ht="12.75">
      <c r="B223" s="209"/>
      <c r="C223" s="210"/>
      <c r="D223" s="193" t="s">
        <v>210</v>
      </c>
      <c r="E223" s="211"/>
      <c r="F223" s="212" t="s">
        <v>344</v>
      </c>
      <c r="G223" s="210"/>
      <c r="H223" s="213">
        <v>12</v>
      </c>
      <c r="I223" s="210"/>
      <c r="J223" s="210"/>
      <c r="K223" s="210"/>
      <c r="L223" s="214"/>
      <c r="M223" s="215"/>
      <c r="N223" s="216"/>
      <c r="O223" s="216"/>
      <c r="P223" s="216"/>
      <c r="Q223" s="216"/>
      <c r="R223" s="216"/>
      <c r="S223" s="216"/>
      <c r="T223" s="217"/>
      <c r="AT223" s="218" t="s">
        <v>210</v>
      </c>
      <c r="AU223" s="218" t="s">
        <v>21</v>
      </c>
      <c r="AV223" s="208" t="s">
        <v>88</v>
      </c>
      <c r="AW223" s="208" t="s">
        <v>43</v>
      </c>
      <c r="AX223" s="208" t="s">
        <v>21</v>
      </c>
      <c r="AY223" s="218" t="s">
        <v>192</v>
      </c>
    </row>
    <row r="224" spans="2:65" s="23" customFormat="1" ht="22.5" customHeight="1">
      <c r="B224" s="24"/>
      <c r="C224" s="254" t="s">
        <v>398</v>
      </c>
      <c r="D224" s="254" t="s">
        <v>467</v>
      </c>
      <c r="E224" s="255" t="s">
        <v>802</v>
      </c>
      <c r="F224" s="256" t="s">
        <v>803</v>
      </c>
      <c r="G224" s="257" t="s">
        <v>284</v>
      </c>
      <c r="H224" s="258">
        <v>12</v>
      </c>
      <c r="I224" s="259"/>
      <c r="J224" s="259">
        <f>ROUND(I224*H224,2)</f>
        <v>0</v>
      </c>
      <c r="K224" s="256" t="s">
        <v>197</v>
      </c>
      <c r="L224" s="260"/>
      <c r="M224" s="261"/>
      <c r="N224" s="262" t="s">
        <v>50</v>
      </c>
      <c r="O224" s="190">
        <v>0</v>
      </c>
      <c r="P224" s="190">
        <f>O224*H224</f>
        <v>0</v>
      </c>
      <c r="Q224" s="190">
        <v>0.0061</v>
      </c>
      <c r="R224" s="190">
        <f>Q224*H224</f>
        <v>0.0732</v>
      </c>
      <c r="S224" s="190">
        <v>0</v>
      </c>
      <c r="T224" s="191">
        <f>S224*H224</f>
        <v>0</v>
      </c>
      <c r="AR224" s="6" t="s">
        <v>787</v>
      </c>
      <c r="AT224" s="6" t="s">
        <v>467</v>
      </c>
      <c r="AU224" s="6" t="s">
        <v>21</v>
      </c>
      <c r="AY224" s="6" t="s">
        <v>192</v>
      </c>
      <c r="BE224" s="192">
        <f>IF(N224="základní",J224,0)</f>
        <v>0</v>
      </c>
      <c r="BF224" s="192">
        <f>IF(N224="snížená",J224,0)</f>
        <v>0</v>
      </c>
      <c r="BG224" s="192">
        <f>IF(N224="zákl. přenesená",J224,0)</f>
        <v>0</v>
      </c>
      <c r="BH224" s="192">
        <f>IF(N224="sníž. přenesená",J224,0)</f>
        <v>0</v>
      </c>
      <c r="BI224" s="192">
        <f>IF(N224="nulová",J224,0)</f>
        <v>0</v>
      </c>
      <c r="BJ224" s="6" t="s">
        <v>21</v>
      </c>
      <c r="BK224" s="192">
        <f>ROUND(I224*H224,2)</f>
        <v>0</v>
      </c>
      <c r="BL224" s="6" t="s">
        <v>787</v>
      </c>
      <c r="BM224" s="6" t="s">
        <v>1605</v>
      </c>
    </row>
    <row r="225" spans="1:47" ht="12.75">
      <c r="A225" s="23"/>
      <c r="B225" s="24"/>
      <c r="C225" s="52"/>
      <c r="D225" s="196" t="s">
        <v>199</v>
      </c>
      <c r="E225" s="52"/>
      <c r="F225" s="197" t="s">
        <v>803</v>
      </c>
      <c r="G225" s="52"/>
      <c r="H225" s="52"/>
      <c r="I225" s="52"/>
      <c r="J225" s="52"/>
      <c r="K225" s="52"/>
      <c r="L225" s="50"/>
      <c r="M225" s="195"/>
      <c r="N225" s="25"/>
      <c r="O225" s="25"/>
      <c r="P225" s="25"/>
      <c r="Q225" s="25"/>
      <c r="R225" s="25"/>
      <c r="S225" s="25"/>
      <c r="T225" s="72"/>
      <c r="AT225" s="6" t="s">
        <v>199</v>
      </c>
      <c r="AU225" s="6" t="s">
        <v>21</v>
      </c>
    </row>
    <row r="226" spans="2:51" s="208" customFormat="1" ht="12.75">
      <c r="B226" s="209"/>
      <c r="C226" s="210"/>
      <c r="D226" s="193" t="s">
        <v>210</v>
      </c>
      <c r="E226" s="211"/>
      <c r="F226" s="212" t="s">
        <v>344</v>
      </c>
      <c r="G226" s="210"/>
      <c r="H226" s="213">
        <v>12</v>
      </c>
      <c r="I226" s="210"/>
      <c r="J226" s="210"/>
      <c r="K226" s="210"/>
      <c r="L226" s="214"/>
      <c r="M226" s="215"/>
      <c r="N226" s="216"/>
      <c r="O226" s="216"/>
      <c r="P226" s="216"/>
      <c r="Q226" s="216"/>
      <c r="R226" s="216"/>
      <c r="S226" s="216"/>
      <c r="T226" s="217"/>
      <c r="AT226" s="218" t="s">
        <v>210</v>
      </c>
      <c r="AU226" s="218" t="s">
        <v>21</v>
      </c>
      <c r="AV226" s="208" t="s">
        <v>88</v>
      </c>
      <c r="AW226" s="208" t="s">
        <v>43</v>
      </c>
      <c r="AX226" s="208" t="s">
        <v>21</v>
      </c>
      <c r="AY226" s="218" t="s">
        <v>192</v>
      </c>
    </row>
    <row r="227" spans="2:65" s="23" customFormat="1" ht="22.5" customHeight="1">
      <c r="B227" s="24"/>
      <c r="C227" s="182" t="s">
        <v>403</v>
      </c>
      <c r="D227" s="182" t="s">
        <v>193</v>
      </c>
      <c r="E227" s="183" t="s">
        <v>805</v>
      </c>
      <c r="F227" s="184" t="s">
        <v>806</v>
      </c>
      <c r="G227" s="185" t="s">
        <v>498</v>
      </c>
      <c r="H227" s="186">
        <v>911.6</v>
      </c>
      <c r="I227" s="187"/>
      <c r="J227" s="187">
        <f>ROUND(I227*H227,2)</f>
        <v>0</v>
      </c>
      <c r="K227" s="184" t="s">
        <v>197</v>
      </c>
      <c r="L227" s="50"/>
      <c r="M227" s="188"/>
      <c r="N227" s="189" t="s">
        <v>50</v>
      </c>
      <c r="O227" s="190">
        <v>0.003</v>
      </c>
      <c r="P227" s="190">
        <f>O227*H227</f>
        <v>2.7348000000000003</v>
      </c>
      <c r="Q227" s="190">
        <v>0.00033000000000000005</v>
      </c>
      <c r="R227" s="190">
        <f>Q227*H227</f>
        <v>0.30082800000000004</v>
      </c>
      <c r="S227" s="190">
        <v>0</v>
      </c>
      <c r="T227" s="191">
        <f>S227*H227</f>
        <v>0</v>
      </c>
      <c r="AR227" s="6" t="s">
        <v>191</v>
      </c>
      <c r="AT227" s="6" t="s">
        <v>193</v>
      </c>
      <c r="AU227" s="6" t="s">
        <v>21</v>
      </c>
      <c r="AY227" s="6" t="s">
        <v>192</v>
      </c>
      <c r="BE227" s="192">
        <f>IF(N227="základní",J227,0)</f>
        <v>0</v>
      </c>
      <c r="BF227" s="192">
        <f>IF(N227="snížená",J227,0)</f>
        <v>0</v>
      </c>
      <c r="BG227" s="192">
        <f>IF(N227="zákl. přenesená",J227,0)</f>
        <v>0</v>
      </c>
      <c r="BH227" s="192">
        <f>IF(N227="sníž. přenesená",J227,0)</f>
        <v>0</v>
      </c>
      <c r="BI227" s="192">
        <f>IF(N227="nulová",J227,0)</f>
        <v>0</v>
      </c>
      <c r="BJ227" s="6" t="s">
        <v>21</v>
      </c>
      <c r="BK227" s="192">
        <f>ROUND(I227*H227,2)</f>
        <v>0</v>
      </c>
      <c r="BL227" s="6" t="s">
        <v>191</v>
      </c>
      <c r="BM227" s="6" t="s">
        <v>1606</v>
      </c>
    </row>
    <row r="228" spans="2:51" s="198" customFormat="1" ht="12.75">
      <c r="B228" s="199"/>
      <c r="C228" s="200"/>
      <c r="D228" s="196" t="s">
        <v>210</v>
      </c>
      <c r="E228" s="201"/>
      <c r="F228" s="202" t="s">
        <v>1549</v>
      </c>
      <c r="G228" s="200"/>
      <c r="H228" s="201"/>
      <c r="I228" s="200"/>
      <c r="J228" s="200"/>
      <c r="K228" s="200"/>
      <c r="L228" s="203"/>
      <c r="M228" s="204"/>
      <c r="N228" s="205"/>
      <c r="O228" s="205"/>
      <c r="P228" s="205"/>
      <c r="Q228" s="205"/>
      <c r="R228" s="205"/>
      <c r="S228" s="205"/>
      <c r="T228" s="206"/>
      <c r="AT228" s="207" t="s">
        <v>210</v>
      </c>
      <c r="AU228" s="207" t="s">
        <v>21</v>
      </c>
      <c r="AV228" s="198" t="s">
        <v>21</v>
      </c>
      <c r="AW228" s="198" t="s">
        <v>43</v>
      </c>
      <c r="AX228" s="198" t="s">
        <v>79</v>
      </c>
      <c r="AY228" s="207" t="s">
        <v>192</v>
      </c>
    </row>
    <row r="229" spans="2:51" s="208" customFormat="1" ht="12.75">
      <c r="B229" s="209"/>
      <c r="C229" s="210"/>
      <c r="D229" s="193" t="s">
        <v>210</v>
      </c>
      <c r="E229" s="211"/>
      <c r="F229" s="212" t="s">
        <v>1607</v>
      </c>
      <c r="G229" s="210"/>
      <c r="H229" s="213">
        <v>911.6</v>
      </c>
      <c r="I229" s="210"/>
      <c r="J229" s="210"/>
      <c r="K229" s="210"/>
      <c r="L229" s="214"/>
      <c r="M229" s="215"/>
      <c r="N229" s="216"/>
      <c r="O229" s="216"/>
      <c r="P229" s="216"/>
      <c r="Q229" s="216"/>
      <c r="R229" s="216"/>
      <c r="S229" s="216"/>
      <c r="T229" s="217"/>
      <c r="AT229" s="218" t="s">
        <v>210</v>
      </c>
      <c r="AU229" s="218" t="s">
        <v>21</v>
      </c>
      <c r="AV229" s="208" t="s">
        <v>88</v>
      </c>
      <c r="AW229" s="208" t="s">
        <v>43</v>
      </c>
      <c r="AX229" s="208" t="s">
        <v>21</v>
      </c>
      <c r="AY229" s="218" t="s">
        <v>192</v>
      </c>
    </row>
    <row r="230" spans="2:65" s="23" customFormat="1" ht="22.5" customHeight="1">
      <c r="B230" s="24"/>
      <c r="C230" s="182" t="s">
        <v>408</v>
      </c>
      <c r="D230" s="182" t="s">
        <v>193</v>
      </c>
      <c r="E230" s="183" t="s">
        <v>1608</v>
      </c>
      <c r="F230" s="184" t="s">
        <v>1609</v>
      </c>
      <c r="G230" s="185" t="s">
        <v>498</v>
      </c>
      <c r="H230" s="186">
        <v>11.1</v>
      </c>
      <c r="I230" s="187"/>
      <c r="J230" s="187">
        <f>ROUND(I230*H230,2)</f>
        <v>0</v>
      </c>
      <c r="K230" s="184" t="s">
        <v>197</v>
      </c>
      <c r="L230" s="50"/>
      <c r="M230" s="188"/>
      <c r="N230" s="189" t="s">
        <v>50</v>
      </c>
      <c r="O230" s="190">
        <v>0.003</v>
      </c>
      <c r="P230" s="190">
        <f>O230*H230</f>
        <v>0.033299999999999996</v>
      </c>
      <c r="Q230" s="190">
        <v>0.00011</v>
      </c>
      <c r="R230" s="190">
        <f>Q230*H230</f>
        <v>0.001221</v>
      </c>
      <c r="S230" s="190">
        <v>0</v>
      </c>
      <c r="T230" s="191">
        <f>S230*H230</f>
        <v>0</v>
      </c>
      <c r="AR230" s="6" t="s">
        <v>191</v>
      </c>
      <c r="AT230" s="6" t="s">
        <v>193</v>
      </c>
      <c r="AU230" s="6" t="s">
        <v>21</v>
      </c>
      <c r="AY230" s="6" t="s">
        <v>192</v>
      </c>
      <c r="BE230" s="192">
        <f>IF(N230="základní",J230,0)</f>
        <v>0</v>
      </c>
      <c r="BF230" s="192">
        <f>IF(N230="snížená",J230,0)</f>
        <v>0</v>
      </c>
      <c r="BG230" s="192">
        <f>IF(N230="zákl. přenesená",J230,0)</f>
        <v>0</v>
      </c>
      <c r="BH230" s="192">
        <f>IF(N230="sníž. přenesená",J230,0)</f>
        <v>0</v>
      </c>
      <c r="BI230" s="192">
        <f>IF(N230="nulová",J230,0)</f>
        <v>0</v>
      </c>
      <c r="BJ230" s="6" t="s">
        <v>21</v>
      </c>
      <c r="BK230" s="192">
        <f>ROUND(I230*H230,2)</f>
        <v>0</v>
      </c>
      <c r="BL230" s="6" t="s">
        <v>191</v>
      </c>
      <c r="BM230" s="6" t="s">
        <v>1610</v>
      </c>
    </row>
    <row r="231" spans="2:51" s="198" customFormat="1" ht="12.75">
      <c r="B231" s="199"/>
      <c r="C231" s="200"/>
      <c r="D231" s="196" t="s">
        <v>210</v>
      </c>
      <c r="E231" s="201"/>
      <c r="F231" s="202" t="s">
        <v>1549</v>
      </c>
      <c r="G231" s="200"/>
      <c r="H231" s="201"/>
      <c r="I231" s="200"/>
      <c r="J231" s="200"/>
      <c r="K231" s="200"/>
      <c r="L231" s="203"/>
      <c r="M231" s="204"/>
      <c r="N231" s="205"/>
      <c r="O231" s="205"/>
      <c r="P231" s="205"/>
      <c r="Q231" s="205"/>
      <c r="R231" s="205"/>
      <c r="S231" s="205"/>
      <c r="T231" s="206"/>
      <c r="AT231" s="207" t="s">
        <v>210</v>
      </c>
      <c r="AU231" s="207" t="s">
        <v>21</v>
      </c>
      <c r="AV231" s="198" t="s">
        <v>21</v>
      </c>
      <c r="AW231" s="198" t="s">
        <v>43</v>
      </c>
      <c r="AX231" s="198" t="s">
        <v>79</v>
      </c>
      <c r="AY231" s="207" t="s">
        <v>192</v>
      </c>
    </row>
    <row r="232" spans="2:51" s="208" customFormat="1" ht="12.75">
      <c r="B232" s="209"/>
      <c r="C232" s="210"/>
      <c r="D232" s="193" t="s">
        <v>210</v>
      </c>
      <c r="E232" s="211"/>
      <c r="F232" s="212" t="s">
        <v>1611</v>
      </c>
      <c r="G232" s="210"/>
      <c r="H232" s="213">
        <v>11.1</v>
      </c>
      <c r="I232" s="210"/>
      <c r="J232" s="210"/>
      <c r="K232" s="210"/>
      <c r="L232" s="214"/>
      <c r="M232" s="215"/>
      <c r="N232" s="216"/>
      <c r="O232" s="216"/>
      <c r="P232" s="216"/>
      <c r="Q232" s="216"/>
      <c r="R232" s="216"/>
      <c r="S232" s="216"/>
      <c r="T232" s="217"/>
      <c r="AT232" s="218" t="s">
        <v>210</v>
      </c>
      <c r="AU232" s="218" t="s">
        <v>21</v>
      </c>
      <c r="AV232" s="208" t="s">
        <v>88</v>
      </c>
      <c r="AW232" s="208" t="s">
        <v>43</v>
      </c>
      <c r="AX232" s="208" t="s">
        <v>21</v>
      </c>
      <c r="AY232" s="218" t="s">
        <v>192</v>
      </c>
    </row>
    <row r="233" spans="2:65" s="23" customFormat="1" ht="22.5" customHeight="1">
      <c r="B233" s="24"/>
      <c r="C233" s="182" t="s">
        <v>413</v>
      </c>
      <c r="D233" s="182" t="s">
        <v>193</v>
      </c>
      <c r="E233" s="183" t="s">
        <v>816</v>
      </c>
      <c r="F233" s="184" t="s">
        <v>817</v>
      </c>
      <c r="G233" s="185" t="s">
        <v>498</v>
      </c>
      <c r="H233" s="186">
        <v>92.77</v>
      </c>
      <c r="I233" s="187"/>
      <c r="J233" s="187">
        <f>ROUND(I233*H233,2)</f>
        <v>0</v>
      </c>
      <c r="K233" s="184" t="s">
        <v>197</v>
      </c>
      <c r="L233" s="50"/>
      <c r="M233" s="188"/>
      <c r="N233" s="189" t="s">
        <v>50</v>
      </c>
      <c r="O233" s="190">
        <v>0.016</v>
      </c>
      <c r="P233" s="190">
        <f>O233*H233</f>
        <v>1.4843199999999999</v>
      </c>
      <c r="Q233" s="190">
        <v>0</v>
      </c>
      <c r="R233" s="190">
        <f>Q233*H233</f>
        <v>0</v>
      </c>
      <c r="S233" s="190">
        <v>0</v>
      </c>
      <c r="T233" s="191">
        <f>S233*H233</f>
        <v>0</v>
      </c>
      <c r="AR233" s="6" t="s">
        <v>191</v>
      </c>
      <c r="AT233" s="6" t="s">
        <v>193</v>
      </c>
      <c r="AU233" s="6" t="s">
        <v>21</v>
      </c>
      <c r="AY233" s="6" t="s">
        <v>192</v>
      </c>
      <c r="BE233" s="192">
        <f>IF(N233="základní",J233,0)</f>
        <v>0</v>
      </c>
      <c r="BF233" s="192">
        <f>IF(N233="snížená",J233,0)</f>
        <v>0</v>
      </c>
      <c r="BG233" s="192">
        <f>IF(N233="zákl. přenesená",J233,0)</f>
        <v>0</v>
      </c>
      <c r="BH233" s="192">
        <f>IF(N233="sníž. přenesená",J233,0)</f>
        <v>0</v>
      </c>
      <c r="BI233" s="192">
        <f>IF(N233="nulová",J233,0)</f>
        <v>0</v>
      </c>
      <c r="BJ233" s="6" t="s">
        <v>21</v>
      </c>
      <c r="BK233" s="192">
        <f>ROUND(I233*H233,2)</f>
        <v>0</v>
      </c>
      <c r="BL233" s="6" t="s">
        <v>191</v>
      </c>
      <c r="BM233" s="6" t="s">
        <v>1612</v>
      </c>
    </row>
    <row r="234" spans="1:47" ht="23.25">
      <c r="A234" s="23"/>
      <c r="B234" s="24"/>
      <c r="C234" s="52"/>
      <c r="D234" s="196" t="s">
        <v>199</v>
      </c>
      <c r="E234" s="52"/>
      <c r="F234" s="197" t="s">
        <v>819</v>
      </c>
      <c r="G234" s="52"/>
      <c r="H234" s="52"/>
      <c r="I234" s="52"/>
      <c r="J234" s="52"/>
      <c r="K234" s="52"/>
      <c r="L234" s="50"/>
      <c r="M234" s="195"/>
      <c r="N234" s="25"/>
      <c r="O234" s="25"/>
      <c r="P234" s="25"/>
      <c r="Q234" s="25"/>
      <c r="R234" s="25"/>
      <c r="S234" s="25"/>
      <c r="T234" s="72"/>
      <c r="AT234" s="6" t="s">
        <v>199</v>
      </c>
      <c r="AU234" s="6" t="s">
        <v>21</v>
      </c>
    </row>
    <row r="235" spans="2:51" s="198" customFormat="1" ht="12.75">
      <c r="B235" s="199"/>
      <c r="C235" s="200"/>
      <c r="D235" s="196" t="s">
        <v>210</v>
      </c>
      <c r="E235" s="201"/>
      <c r="F235" s="202" t="s">
        <v>1549</v>
      </c>
      <c r="G235" s="200"/>
      <c r="H235" s="201"/>
      <c r="I235" s="200"/>
      <c r="J235" s="200"/>
      <c r="K235" s="200"/>
      <c r="L235" s="203"/>
      <c r="M235" s="204"/>
      <c r="N235" s="205"/>
      <c r="O235" s="205"/>
      <c r="P235" s="205"/>
      <c r="Q235" s="205"/>
      <c r="R235" s="205"/>
      <c r="S235" s="205"/>
      <c r="T235" s="206"/>
      <c r="AT235" s="207" t="s">
        <v>210</v>
      </c>
      <c r="AU235" s="207" t="s">
        <v>21</v>
      </c>
      <c r="AV235" s="198" t="s">
        <v>21</v>
      </c>
      <c r="AW235" s="198" t="s">
        <v>43</v>
      </c>
      <c r="AX235" s="198" t="s">
        <v>79</v>
      </c>
      <c r="AY235" s="207" t="s">
        <v>192</v>
      </c>
    </row>
    <row r="236" spans="2:51" s="208" customFormat="1" ht="12.75">
      <c r="B236" s="209"/>
      <c r="C236" s="210"/>
      <c r="D236" s="193" t="s">
        <v>210</v>
      </c>
      <c r="E236" s="211"/>
      <c r="F236" s="212" t="s">
        <v>1613</v>
      </c>
      <c r="G236" s="210"/>
      <c r="H236" s="213">
        <v>92.77</v>
      </c>
      <c r="I236" s="210"/>
      <c r="J236" s="210"/>
      <c r="K236" s="210"/>
      <c r="L236" s="214"/>
      <c r="M236" s="215"/>
      <c r="N236" s="216"/>
      <c r="O236" s="216"/>
      <c r="P236" s="216"/>
      <c r="Q236" s="216"/>
      <c r="R236" s="216"/>
      <c r="S236" s="216"/>
      <c r="T236" s="217"/>
      <c r="AT236" s="218" t="s">
        <v>210</v>
      </c>
      <c r="AU236" s="218" t="s">
        <v>21</v>
      </c>
      <c r="AV236" s="208" t="s">
        <v>88</v>
      </c>
      <c r="AW236" s="208" t="s">
        <v>43</v>
      </c>
      <c r="AX236" s="208" t="s">
        <v>21</v>
      </c>
      <c r="AY236" s="218" t="s">
        <v>192</v>
      </c>
    </row>
    <row r="237" spans="2:65" s="23" customFormat="1" ht="22.5" customHeight="1">
      <c r="B237" s="24"/>
      <c r="C237" s="182" t="s">
        <v>418</v>
      </c>
      <c r="D237" s="182" t="s">
        <v>193</v>
      </c>
      <c r="E237" s="183" t="s">
        <v>867</v>
      </c>
      <c r="F237" s="184" t="s">
        <v>868</v>
      </c>
      <c r="G237" s="185" t="s">
        <v>514</v>
      </c>
      <c r="H237" s="186">
        <v>5450</v>
      </c>
      <c r="I237" s="187"/>
      <c r="J237" s="187">
        <f>ROUND(I237*H237,2)</f>
        <v>0</v>
      </c>
      <c r="K237" s="184" t="s">
        <v>197</v>
      </c>
      <c r="L237" s="50"/>
      <c r="M237" s="188"/>
      <c r="N237" s="189" t="s">
        <v>50</v>
      </c>
      <c r="O237" s="190">
        <v>0</v>
      </c>
      <c r="P237" s="190">
        <f>O237*H237</f>
        <v>0</v>
      </c>
      <c r="Q237" s="190">
        <v>0</v>
      </c>
      <c r="R237" s="190">
        <f>Q237*H237</f>
        <v>0</v>
      </c>
      <c r="S237" s="190">
        <v>0.02</v>
      </c>
      <c r="T237" s="191">
        <f>S237*H237</f>
        <v>109</v>
      </c>
      <c r="AR237" s="6" t="s">
        <v>191</v>
      </c>
      <c r="AT237" s="6" t="s">
        <v>193</v>
      </c>
      <c r="AU237" s="6" t="s">
        <v>21</v>
      </c>
      <c r="AY237" s="6" t="s">
        <v>192</v>
      </c>
      <c r="BE237" s="192">
        <f>IF(N237="základní",J237,0)</f>
        <v>0</v>
      </c>
      <c r="BF237" s="192">
        <f>IF(N237="snížená",J237,0)</f>
        <v>0</v>
      </c>
      <c r="BG237" s="192">
        <f>IF(N237="zákl. přenesená",J237,0)</f>
        <v>0</v>
      </c>
      <c r="BH237" s="192">
        <f>IF(N237="sníž. přenesená",J237,0)</f>
        <v>0</v>
      </c>
      <c r="BI237" s="192">
        <f>IF(N237="nulová",J237,0)</f>
        <v>0</v>
      </c>
      <c r="BJ237" s="6" t="s">
        <v>21</v>
      </c>
      <c r="BK237" s="192">
        <f>ROUND(I237*H237,2)</f>
        <v>0</v>
      </c>
      <c r="BL237" s="6" t="s">
        <v>191</v>
      </c>
      <c r="BM237" s="6" t="s">
        <v>1614</v>
      </c>
    </row>
    <row r="238" spans="1:47" ht="34.5">
      <c r="A238" s="23"/>
      <c r="B238" s="24"/>
      <c r="C238" s="52"/>
      <c r="D238" s="196" t="s">
        <v>199</v>
      </c>
      <c r="E238" s="52"/>
      <c r="F238" s="197" t="s">
        <v>870</v>
      </c>
      <c r="G238" s="52"/>
      <c r="H238" s="52"/>
      <c r="I238" s="52"/>
      <c r="J238" s="52"/>
      <c r="K238" s="52"/>
      <c r="L238" s="50"/>
      <c r="M238" s="195"/>
      <c r="N238" s="25"/>
      <c r="O238" s="25"/>
      <c r="P238" s="25"/>
      <c r="Q238" s="25"/>
      <c r="R238" s="25"/>
      <c r="S238" s="25"/>
      <c r="T238" s="72"/>
      <c r="AT238" s="6" t="s">
        <v>199</v>
      </c>
      <c r="AU238" s="6" t="s">
        <v>21</v>
      </c>
    </row>
    <row r="239" spans="2:51" s="198" customFormat="1" ht="12.75">
      <c r="B239" s="199"/>
      <c r="C239" s="200"/>
      <c r="D239" s="196" t="s">
        <v>210</v>
      </c>
      <c r="E239" s="201"/>
      <c r="F239" s="202" t="s">
        <v>1549</v>
      </c>
      <c r="G239" s="200"/>
      <c r="H239" s="201"/>
      <c r="I239" s="200"/>
      <c r="J239" s="200"/>
      <c r="K239" s="200"/>
      <c r="L239" s="203"/>
      <c r="M239" s="204"/>
      <c r="N239" s="205"/>
      <c r="O239" s="205"/>
      <c r="P239" s="205"/>
      <c r="Q239" s="205"/>
      <c r="R239" s="205"/>
      <c r="S239" s="205"/>
      <c r="T239" s="206"/>
      <c r="AT239" s="207" t="s">
        <v>210</v>
      </c>
      <c r="AU239" s="207" t="s">
        <v>21</v>
      </c>
      <c r="AV239" s="198" t="s">
        <v>21</v>
      </c>
      <c r="AW239" s="198" t="s">
        <v>43</v>
      </c>
      <c r="AX239" s="198" t="s">
        <v>79</v>
      </c>
      <c r="AY239" s="207" t="s">
        <v>192</v>
      </c>
    </row>
    <row r="240" spans="2:51" s="208" customFormat="1" ht="12.75">
      <c r="B240" s="209"/>
      <c r="C240" s="210"/>
      <c r="D240" s="196" t="s">
        <v>210</v>
      </c>
      <c r="E240" s="234" t="s">
        <v>716</v>
      </c>
      <c r="F240" s="235" t="s">
        <v>1584</v>
      </c>
      <c r="G240" s="210"/>
      <c r="H240" s="236">
        <v>5450</v>
      </c>
      <c r="I240" s="210"/>
      <c r="J240" s="210"/>
      <c r="K240" s="210"/>
      <c r="L240" s="214"/>
      <c r="M240" s="215"/>
      <c r="N240" s="216"/>
      <c r="O240" s="216"/>
      <c r="P240" s="216"/>
      <c r="Q240" s="216"/>
      <c r="R240" s="216"/>
      <c r="S240" s="216"/>
      <c r="T240" s="217"/>
      <c r="AT240" s="218" t="s">
        <v>210</v>
      </c>
      <c r="AU240" s="218" t="s">
        <v>21</v>
      </c>
      <c r="AV240" s="208" t="s">
        <v>88</v>
      </c>
      <c r="AW240" s="208" t="s">
        <v>43</v>
      </c>
      <c r="AX240" s="208" t="s">
        <v>79</v>
      </c>
      <c r="AY240" s="218" t="s">
        <v>192</v>
      </c>
    </row>
    <row r="241" spans="1:51" ht="12.75">
      <c r="A241" s="208"/>
      <c r="B241" s="209"/>
      <c r="C241" s="210"/>
      <c r="D241" s="193" t="s">
        <v>210</v>
      </c>
      <c r="E241" s="211" t="s">
        <v>717</v>
      </c>
      <c r="F241" s="212" t="s">
        <v>1585</v>
      </c>
      <c r="G241" s="210"/>
      <c r="H241" s="213">
        <v>5450</v>
      </c>
      <c r="I241" s="210"/>
      <c r="J241" s="210"/>
      <c r="K241" s="210"/>
      <c r="L241" s="214"/>
      <c r="M241" s="215"/>
      <c r="N241" s="216"/>
      <c r="O241" s="216"/>
      <c r="P241" s="216"/>
      <c r="Q241" s="216"/>
      <c r="R241" s="216"/>
      <c r="S241" s="216"/>
      <c r="T241" s="217"/>
      <c r="AT241" s="218" t="s">
        <v>210</v>
      </c>
      <c r="AU241" s="218" t="s">
        <v>21</v>
      </c>
      <c r="AV241" s="208" t="s">
        <v>88</v>
      </c>
      <c r="AW241" s="208" t="s">
        <v>43</v>
      </c>
      <c r="AX241" s="208" t="s">
        <v>21</v>
      </c>
      <c r="AY241" s="218" t="s">
        <v>192</v>
      </c>
    </row>
    <row r="242" spans="2:65" s="23" customFormat="1" ht="22.5" customHeight="1">
      <c r="B242" s="24"/>
      <c r="C242" s="182" t="s">
        <v>423</v>
      </c>
      <c r="D242" s="182" t="s">
        <v>193</v>
      </c>
      <c r="E242" s="183" t="s">
        <v>1241</v>
      </c>
      <c r="F242" s="184" t="s">
        <v>1242</v>
      </c>
      <c r="G242" s="185" t="s">
        <v>749</v>
      </c>
      <c r="H242" s="186">
        <v>4</v>
      </c>
      <c r="I242" s="187"/>
      <c r="J242" s="187">
        <f>ROUND(I242*H242,2)</f>
        <v>0</v>
      </c>
      <c r="K242" s="184" t="s">
        <v>197</v>
      </c>
      <c r="L242" s="50"/>
      <c r="M242" s="188"/>
      <c r="N242" s="189" t="s">
        <v>50</v>
      </c>
      <c r="O242" s="190">
        <v>0</v>
      </c>
      <c r="P242" s="190">
        <f>O242*H242</f>
        <v>0</v>
      </c>
      <c r="Q242" s="190">
        <v>14.14974</v>
      </c>
      <c r="R242" s="190">
        <f>Q242*H242</f>
        <v>56.59896</v>
      </c>
      <c r="S242" s="190">
        <v>0</v>
      </c>
      <c r="T242" s="191">
        <f>S242*H242</f>
        <v>0</v>
      </c>
      <c r="AR242" s="6" t="s">
        <v>191</v>
      </c>
      <c r="AT242" s="6" t="s">
        <v>193</v>
      </c>
      <c r="AU242" s="6" t="s">
        <v>21</v>
      </c>
      <c r="AY242" s="6" t="s">
        <v>192</v>
      </c>
      <c r="BE242" s="192">
        <f>IF(N242="základní",J242,0)</f>
        <v>0</v>
      </c>
      <c r="BF242" s="192">
        <f>IF(N242="snížená",J242,0)</f>
        <v>0</v>
      </c>
      <c r="BG242" s="192">
        <f>IF(N242="zákl. přenesená",J242,0)</f>
        <v>0</v>
      </c>
      <c r="BH242" s="192">
        <f>IF(N242="sníž. přenesená",J242,0)</f>
        <v>0</v>
      </c>
      <c r="BI242" s="192">
        <f>IF(N242="nulová",J242,0)</f>
        <v>0</v>
      </c>
      <c r="BJ242" s="6" t="s">
        <v>21</v>
      </c>
      <c r="BK242" s="192">
        <f>ROUND(I242*H242,2)</f>
        <v>0</v>
      </c>
      <c r="BL242" s="6" t="s">
        <v>191</v>
      </c>
      <c r="BM242" s="6" t="s">
        <v>1615</v>
      </c>
    </row>
    <row r="243" spans="1:47" ht="23.25">
      <c r="A243" s="23"/>
      <c r="B243" s="24"/>
      <c r="C243" s="52"/>
      <c r="D243" s="196" t="s">
        <v>199</v>
      </c>
      <c r="E243" s="52"/>
      <c r="F243" s="197" t="s">
        <v>1244</v>
      </c>
      <c r="G243" s="52"/>
      <c r="H243" s="52"/>
      <c r="I243" s="52"/>
      <c r="J243" s="52"/>
      <c r="K243" s="52"/>
      <c r="L243" s="50"/>
      <c r="M243" s="195"/>
      <c r="N243" s="25"/>
      <c r="O243" s="25"/>
      <c r="P243" s="25"/>
      <c r="Q243" s="25"/>
      <c r="R243" s="25"/>
      <c r="S243" s="25"/>
      <c r="T243" s="72"/>
      <c r="AT243" s="6" t="s">
        <v>199</v>
      </c>
      <c r="AU243" s="6" t="s">
        <v>21</v>
      </c>
    </row>
    <row r="244" spans="2:51" s="198" customFormat="1" ht="12.75">
      <c r="B244" s="199"/>
      <c r="C244" s="200"/>
      <c r="D244" s="196" t="s">
        <v>210</v>
      </c>
      <c r="E244" s="201"/>
      <c r="F244" s="202" t="s">
        <v>1549</v>
      </c>
      <c r="G244" s="200"/>
      <c r="H244" s="201"/>
      <c r="I244" s="200"/>
      <c r="J244" s="200"/>
      <c r="K244" s="200"/>
      <c r="L244" s="203"/>
      <c r="M244" s="204"/>
      <c r="N244" s="205"/>
      <c r="O244" s="205"/>
      <c r="P244" s="205"/>
      <c r="Q244" s="205"/>
      <c r="R244" s="205"/>
      <c r="S244" s="205"/>
      <c r="T244" s="206"/>
      <c r="AT244" s="207" t="s">
        <v>210</v>
      </c>
      <c r="AU244" s="207" t="s">
        <v>21</v>
      </c>
      <c r="AV244" s="198" t="s">
        <v>21</v>
      </c>
      <c r="AW244" s="198" t="s">
        <v>43</v>
      </c>
      <c r="AX244" s="198" t="s">
        <v>79</v>
      </c>
      <c r="AY244" s="207" t="s">
        <v>192</v>
      </c>
    </row>
    <row r="245" spans="2:51" s="208" customFormat="1" ht="12.75">
      <c r="B245" s="209"/>
      <c r="C245" s="210"/>
      <c r="D245" s="193" t="s">
        <v>210</v>
      </c>
      <c r="E245" s="211"/>
      <c r="F245" s="212" t="s">
        <v>191</v>
      </c>
      <c r="G245" s="210"/>
      <c r="H245" s="213">
        <v>4</v>
      </c>
      <c r="I245" s="210"/>
      <c r="J245" s="210"/>
      <c r="K245" s="210"/>
      <c r="L245" s="214"/>
      <c r="M245" s="215"/>
      <c r="N245" s="216"/>
      <c r="O245" s="216"/>
      <c r="P245" s="216"/>
      <c r="Q245" s="216"/>
      <c r="R245" s="216"/>
      <c r="S245" s="216"/>
      <c r="T245" s="217"/>
      <c r="AT245" s="218" t="s">
        <v>210</v>
      </c>
      <c r="AU245" s="218" t="s">
        <v>21</v>
      </c>
      <c r="AV245" s="208" t="s">
        <v>88</v>
      </c>
      <c r="AW245" s="208" t="s">
        <v>43</v>
      </c>
      <c r="AX245" s="208" t="s">
        <v>21</v>
      </c>
      <c r="AY245" s="218" t="s">
        <v>192</v>
      </c>
    </row>
    <row r="246" spans="2:65" s="23" customFormat="1" ht="22.5" customHeight="1">
      <c r="B246" s="24"/>
      <c r="C246" s="182" t="s">
        <v>428</v>
      </c>
      <c r="D246" s="182" t="s">
        <v>193</v>
      </c>
      <c r="E246" s="183" t="s">
        <v>896</v>
      </c>
      <c r="F246" s="184" t="s">
        <v>897</v>
      </c>
      <c r="G246" s="185" t="s">
        <v>284</v>
      </c>
      <c r="H246" s="186">
        <v>9</v>
      </c>
      <c r="I246" s="187"/>
      <c r="J246" s="187">
        <f>ROUND(I246*H246,2)</f>
        <v>0</v>
      </c>
      <c r="K246" s="184" t="s">
        <v>197</v>
      </c>
      <c r="L246" s="50"/>
      <c r="M246" s="188"/>
      <c r="N246" s="189" t="s">
        <v>50</v>
      </c>
      <c r="O246" s="190">
        <v>0.557</v>
      </c>
      <c r="P246" s="190">
        <f>O246*H246</f>
        <v>5.013000000000001</v>
      </c>
      <c r="Q246" s="190">
        <v>0</v>
      </c>
      <c r="R246" s="190">
        <f>Q246*H246</f>
        <v>0</v>
      </c>
      <c r="S246" s="190">
        <v>0.082</v>
      </c>
      <c r="T246" s="191">
        <f>S246*H246</f>
        <v>0.738</v>
      </c>
      <c r="AR246" s="6" t="s">
        <v>191</v>
      </c>
      <c r="AT246" s="6" t="s">
        <v>193</v>
      </c>
      <c r="AU246" s="6" t="s">
        <v>21</v>
      </c>
      <c r="AY246" s="6" t="s">
        <v>192</v>
      </c>
      <c r="BE246" s="192">
        <f>IF(N246="základní",J246,0)</f>
        <v>0</v>
      </c>
      <c r="BF246" s="192">
        <f>IF(N246="snížená",J246,0)</f>
        <v>0</v>
      </c>
      <c r="BG246" s="192">
        <f>IF(N246="zákl. přenesená",J246,0)</f>
        <v>0</v>
      </c>
      <c r="BH246" s="192">
        <f>IF(N246="sníž. přenesená",J246,0)</f>
        <v>0</v>
      </c>
      <c r="BI246" s="192">
        <f>IF(N246="nulová",J246,0)</f>
        <v>0</v>
      </c>
      <c r="BJ246" s="6" t="s">
        <v>21</v>
      </c>
      <c r="BK246" s="192">
        <f>ROUND(I246*H246,2)</f>
        <v>0</v>
      </c>
      <c r="BL246" s="6" t="s">
        <v>191</v>
      </c>
      <c r="BM246" s="6" t="s">
        <v>1616</v>
      </c>
    </row>
    <row r="247" spans="1:47" ht="34.5">
      <c r="A247" s="23"/>
      <c r="B247" s="24"/>
      <c r="C247" s="52"/>
      <c r="D247" s="196" t="s">
        <v>199</v>
      </c>
      <c r="E247" s="52"/>
      <c r="F247" s="197" t="s">
        <v>899</v>
      </c>
      <c r="G247" s="52"/>
      <c r="H247" s="52"/>
      <c r="I247" s="52"/>
      <c r="J247" s="52"/>
      <c r="K247" s="52"/>
      <c r="L247" s="50"/>
      <c r="M247" s="195"/>
      <c r="N247" s="25"/>
      <c r="O247" s="25"/>
      <c r="P247" s="25"/>
      <c r="Q247" s="25"/>
      <c r="R247" s="25"/>
      <c r="S247" s="25"/>
      <c r="T247" s="72"/>
      <c r="AT247" s="6" t="s">
        <v>199</v>
      </c>
      <c r="AU247" s="6" t="s">
        <v>21</v>
      </c>
    </row>
    <row r="248" spans="2:51" s="198" customFormat="1" ht="12.75">
      <c r="B248" s="199"/>
      <c r="C248" s="200"/>
      <c r="D248" s="196" t="s">
        <v>210</v>
      </c>
      <c r="E248" s="201"/>
      <c r="F248" s="202" t="s">
        <v>1549</v>
      </c>
      <c r="G248" s="200"/>
      <c r="H248" s="201"/>
      <c r="I248" s="200"/>
      <c r="J248" s="200"/>
      <c r="K248" s="200"/>
      <c r="L248" s="203"/>
      <c r="M248" s="204"/>
      <c r="N248" s="205"/>
      <c r="O248" s="205"/>
      <c r="P248" s="205"/>
      <c r="Q248" s="205"/>
      <c r="R248" s="205"/>
      <c r="S248" s="205"/>
      <c r="T248" s="206"/>
      <c r="AT248" s="207" t="s">
        <v>210</v>
      </c>
      <c r="AU248" s="207" t="s">
        <v>21</v>
      </c>
      <c r="AV248" s="198" t="s">
        <v>21</v>
      </c>
      <c r="AW248" s="198" t="s">
        <v>43</v>
      </c>
      <c r="AX248" s="198" t="s">
        <v>79</v>
      </c>
      <c r="AY248" s="207" t="s">
        <v>192</v>
      </c>
    </row>
    <row r="249" spans="2:51" s="208" customFormat="1" ht="12.75">
      <c r="B249" s="209"/>
      <c r="C249" s="210"/>
      <c r="D249" s="193" t="s">
        <v>210</v>
      </c>
      <c r="E249" s="211"/>
      <c r="F249" s="212" t="s">
        <v>329</v>
      </c>
      <c r="G249" s="210"/>
      <c r="H249" s="213">
        <v>9</v>
      </c>
      <c r="I249" s="210"/>
      <c r="J249" s="210"/>
      <c r="K249" s="210"/>
      <c r="L249" s="214"/>
      <c r="M249" s="215"/>
      <c r="N249" s="216"/>
      <c r="O249" s="216"/>
      <c r="P249" s="216"/>
      <c r="Q249" s="216"/>
      <c r="R249" s="216"/>
      <c r="S249" s="216"/>
      <c r="T249" s="217"/>
      <c r="AT249" s="218" t="s">
        <v>210</v>
      </c>
      <c r="AU249" s="218" t="s">
        <v>21</v>
      </c>
      <c r="AV249" s="208" t="s">
        <v>88</v>
      </c>
      <c r="AW249" s="208" t="s">
        <v>43</v>
      </c>
      <c r="AX249" s="208" t="s">
        <v>21</v>
      </c>
      <c r="AY249" s="218" t="s">
        <v>192</v>
      </c>
    </row>
    <row r="250" spans="2:65" s="23" customFormat="1" ht="22.5" customHeight="1">
      <c r="B250" s="24"/>
      <c r="C250" s="182" t="s">
        <v>433</v>
      </c>
      <c r="D250" s="182" t="s">
        <v>193</v>
      </c>
      <c r="E250" s="183" t="s">
        <v>891</v>
      </c>
      <c r="F250" s="184" t="s">
        <v>892</v>
      </c>
      <c r="G250" s="185" t="s">
        <v>284</v>
      </c>
      <c r="H250" s="186">
        <v>9</v>
      </c>
      <c r="I250" s="187"/>
      <c r="J250" s="187">
        <f>ROUND(I250*H250,2)</f>
        <v>0</v>
      </c>
      <c r="K250" s="184" t="s">
        <v>197</v>
      </c>
      <c r="L250" s="50"/>
      <c r="M250" s="188"/>
      <c r="N250" s="189" t="s">
        <v>50</v>
      </c>
      <c r="O250" s="190">
        <v>0.28200000000000003</v>
      </c>
      <c r="P250" s="190">
        <f>O250*H250</f>
        <v>2.5380000000000003</v>
      </c>
      <c r="Q250" s="190">
        <v>0</v>
      </c>
      <c r="R250" s="190">
        <f>Q250*H250</f>
        <v>0</v>
      </c>
      <c r="S250" s="190">
        <v>0.005</v>
      </c>
      <c r="T250" s="191">
        <f>S250*H250</f>
        <v>0.045</v>
      </c>
      <c r="AR250" s="6" t="s">
        <v>191</v>
      </c>
      <c r="AT250" s="6" t="s">
        <v>193</v>
      </c>
      <c r="AU250" s="6" t="s">
        <v>21</v>
      </c>
      <c r="AY250" s="6" t="s">
        <v>192</v>
      </c>
      <c r="BE250" s="192">
        <f>IF(N250="základní",J250,0)</f>
        <v>0</v>
      </c>
      <c r="BF250" s="192">
        <f>IF(N250="snížená",J250,0)</f>
        <v>0</v>
      </c>
      <c r="BG250" s="192">
        <f>IF(N250="zákl. přenesená",J250,0)</f>
        <v>0</v>
      </c>
      <c r="BH250" s="192">
        <f>IF(N250="sníž. přenesená",J250,0)</f>
        <v>0</v>
      </c>
      <c r="BI250" s="192">
        <f>IF(N250="nulová",J250,0)</f>
        <v>0</v>
      </c>
      <c r="BJ250" s="6" t="s">
        <v>21</v>
      </c>
      <c r="BK250" s="192">
        <f>ROUND(I250*H250,2)</f>
        <v>0</v>
      </c>
      <c r="BL250" s="6" t="s">
        <v>191</v>
      </c>
      <c r="BM250" s="6" t="s">
        <v>1617</v>
      </c>
    </row>
    <row r="251" spans="1:47" ht="23.25">
      <c r="A251" s="23"/>
      <c r="B251" s="24"/>
      <c r="C251" s="52"/>
      <c r="D251" s="196" t="s">
        <v>199</v>
      </c>
      <c r="E251" s="52"/>
      <c r="F251" s="197" t="s">
        <v>894</v>
      </c>
      <c r="G251" s="52"/>
      <c r="H251" s="52"/>
      <c r="I251" s="52"/>
      <c r="J251" s="52"/>
      <c r="K251" s="52"/>
      <c r="L251" s="50"/>
      <c r="M251" s="195"/>
      <c r="N251" s="25"/>
      <c r="O251" s="25"/>
      <c r="P251" s="25"/>
      <c r="Q251" s="25"/>
      <c r="R251" s="25"/>
      <c r="S251" s="25"/>
      <c r="T251" s="72"/>
      <c r="AT251" s="6" t="s">
        <v>199</v>
      </c>
      <c r="AU251" s="6" t="s">
        <v>21</v>
      </c>
    </row>
    <row r="252" spans="2:51" s="198" customFormat="1" ht="12.75">
      <c r="B252" s="199"/>
      <c r="C252" s="200"/>
      <c r="D252" s="196" t="s">
        <v>210</v>
      </c>
      <c r="E252" s="201"/>
      <c r="F252" s="202" t="s">
        <v>1549</v>
      </c>
      <c r="G252" s="200"/>
      <c r="H252" s="201"/>
      <c r="I252" s="200"/>
      <c r="J252" s="200"/>
      <c r="K252" s="200"/>
      <c r="L252" s="203"/>
      <c r="M252" s="204"/>
      <c r="N252" s="205"/>
      <c r="O252" s="205"/>
      <c r="P252" s="205"/>
      <c r="Q252" s="205"/>
      <c r="R252" s="205"/>
      <c r="S252" s="205"/>
      <c r="T252" s="206"/>
      <c r="AT252" s="207" t="s">
        <v>210</v>
      </c>
      <c r="AU252" s="207" t="s">
        <v>21</v>
      </c>
      <c r="AV252" s="198" t="s">
        <v>21</v>
      </c>
      <c r="AW252" s="198" t="s">
        <v>43</v>
      </c>
      <c r="AX252" s="198" t="s">
        <v>79</v>
      </c>
      <c r="AY252" s="207" t="s">
        <v>192</v>
      </c>
    </row>
    <row r="253" spans="2:51" s="208" customFormat="1" ht="12.75">
      <c r="B253" s="209"/>
      <c r="C253" s="210"/>
      <c r="D253" s="193" t="s">
        <v>210</v>
      </c>
      <c r="E253" s="211"/>
      <c r="F253" s="212" t="s">
        <v>329</v>
      </c>
      <c r="G253" s="210"/>
      <c r="H253" s="213">
        <v>9</v>
      </c>
      <c r="I253" s="210"/>
      <c r="J253" s="210"/>
      <c r="K253" s="210"/>
      <c r="L253" s="214"/>
      <c r="M253" s="215"/>
      <c r="N253" s="216"/>
      <c r="O253" s="216"/>
      <c r="P253" s="216"/>
      <c r="Q253" s="216"/>
      <c r="R253" s="216"/>
      <c r="S253" s="216"/>
      <c r="T253" s="217"/>
      <c r="AT253" s="218" t="s">
        <v>210</v>
      </c>
      <c r="AU253" s="218" t="s">
        <v>21</v>
      </c>
      <c r="AV253" s="208" t="s">
        <v>88</v>
      </c>
      <c r="AW253" s="208" t="s">
        <v>43</v>
      </c>
      <c r="AX253" s="208" t="s">
        <v>21</v>
      </c>
      <c r="AY253" s="218" t="s">
        <v>192</v>
      </c>
    </row>
    <row r="254" spans="2:65" s="23" customFormat="1" ht="22.5" customHeight="1">
      <c r="B254" s="24"/>
      <c r="C254" s="182" t="s">
        <v>438</v>
      </c>
      <c r="D254" s="182" t="s">
        <v>193</v>
      </c>
      <c r="E254" s="183" t="s">
        <v>901</v>
      </c>
      <c r="F254" s="184" t="s">
        <v>902</v>
      </c>
      <c r="G254" s="185" t="s">
        <v>480</v>
      </c>
      <c r="H254" s="186">
        <v>1828.235</v>
      </c>
      <c r="I254" s="187"/>
      <c r="J254" s="187">
        <f>ROUND(I254*H254,2)</f>
        <v>0</v>
      </c>
      <c r="K254" s="184" t="s">
        <v>197</v>
      </c>
      <c r="L254" s="50"/>
      <c r="M254" s="188"/>
      <c r="N254" s="189" t="s">
        <v>50</v>
      </c>
      <c r="O254" s="190">
        <v>0</v>
      </c>
      <c r="P254" s="190">
        <f>O254*H254</f>
        <v>0</v>
      </c>
      <c r="Q254" s="190">
        <v>0</v>
      </c>
      <c r="R254" s="190">
        <f>Q254*H254</f>
        <v>0</v>
      </c>
      <c r="S254" s="190">
        <v>0</v>
      </c>
      <c r="T254" s="191">
        <f>S254*H254</f>
        <v>0</v>
      </c>
      <c r="AR254" s="6" t="s">
        <v>191</v>
      </c>
      <c r="AT254" s="6" t="s">
        <v>193</v>
      </c>
      <c r="AU254" s="6" t="s">
        <v>21</v>
      </c>
      <c r="AY254" s="6" t="s">
        <v>192</v>
      </c>
      <c r="BE254" s="192">
        <f>IF(N254="základní",J254,0)</f>
        <v>0</v>
      </c>
      <c r="BF254" s="192">
        <f>IF(N254="snížená",J254,0)</f>
        <v>0</v>
      </c>
      <c r="BG254" s="192">
        <f>IF(N254="zákl. přenesená",J254,0)</f>
        <v>0</v>
      </c>
      <c r="BH254" s="192">
        <f>IF(N254="sníž. přenesená",J254,0)</f>
        <v>0</v>
      </c>
      <c r="BI254" s="192">
        <f>IF(N254="nulová",J254,0)</f>
        <v>0</v>
      </c>
      <c r="BJ254" s="6" t="s">
        <v>21</v>
      </c>
      <c r="BK254" s="192">
        <f>ROUND(I254*H254,2)</f>
        <v>0</v>
      </c>
      <c r="BL254" s="6" t="s">
        <v>191</v>
      </c>
      <c r="BM254" s="6" t="s">
        <v>1618</v>
      </c>
    </row>
    <row r="255" spans="1:47" ht="23.25">
      <c r="A255" s="23"/>
      <c r="B255" s="24"/>
      <c r="C255" s="52"/>
      <c r="D255" s="196" t="s">
        <v>199</v>
      </c>
      <c r="E255" s="52"/>
      <c r="F255" s="197" t="s">
        <v>904</v>
      </c>
      <c r="G255" s="52"/>
      <c r="H255" s="52"/>
      <c r="I255" s="52"/>
      <c r="J255" s="52"/>
      <c r="K255" s="52"/>
      <c r="L255" s="50"/>
      <c r="M255" s="195"/>
      <c r="N255" s="25"/>
      <c r="O255" s="25"/>
      <c r="P255" s="25"/>
      <c r="Q255" s="25"/>
      <c r="R255" s="25"/>
      <c r="S255" s="25"/>
      <c r="T255" s="72"/>
      <c r="AT255" s="6" t="s">
        <v>199</v>
      </c>
      <c r="AU255" s="6" t="s">
        <v>21</v>
      </c>
    </row>
    <row r="256" spans="2:51" s="208" customFormat="1" ht="12.75">
      <c r="B256" s="209"/>
      <c r="C256" s="210"/>
      <c r="D256" s="193" t="s">
        <v>210</v>
      </c>
      <c r="E256" s="211"/>
      <c r="F256" s="212" t="s">
        <v>1619</v>
      </c>
      <c r="G256" s="210"/>
      <c r="H256" s="213">
        <v>1828.235</v>
      </c>
      <c r="I256" s="210"/>
      <c r="J256" s="210"/>
      <c r="K256" s="210"/>
      <c r="L256" s="214"/>
      <c r="M256" s="215"/>
      <c r="N256" s="216"/>
      <c r="O256" s="216"/>
      <c r="P256" s="216"/>
      <c r="Q256" s="216"/>
      <c r="R256" s="216"/>
      <c r="S256" s="216"/>
      <c r="T256" s="217"/>
      <c r="AT256" s="218" t="s">
        <v>210</v>
      </c>
      <c r="AU256" s="218" t="s">
        <v>21</v>
      </c>
      <c r="AV256" s="208" t="s">
        <v>88</v>
      </c>
      <c r="AW256" s="208" t="s">
        <v>43</v>
      </c>
      <c r="AX256" s="208" t="s">
        <v>21</v>
      </c>
      <c r="AY256" s="218" t="s">
        <v>192</v>
      </c>
    </row>
    <row r="257" spans="2:65" s="23" customFormat="1" ht="22.5" customHeight="1">
      <c r="B257" s="24"/>
      <c r="C257" s="182" t="s">
        <v>443</v>
      </c>
      <c r="D257" s="182" t="s">
        <v>193</v>
      </c>
      <c r="E257" s="183" t="s">
        <v>907</v>
      </c>
      <c r="F257" s="184" t="s">
        <v>908</v>
      </c>
      <c r="G257" s="185" t="s">
        <v>480</v>
      </c>
      <c r="H257" s="186">
        <v>34727.231</v>
      </c>
      <c r="I257" s="187"/>
      <c r="J257" s="187">
        <f>ROUND(I257*H257,2)</f>
        <v>0</v>
      </c>
      <c r="K257" s="184" t="s">
        <v>197</v>
      </c>
      <c r="L257" s="50"/>
      <c r="M257" s="188"/>
      <c r="N257" s="189" t="s">
        <v>50</v>
      </c>
      <c r="O257" s="190">
        <v>0</v>
      </c>
      <c r="P257" s="190">
        <f>O257*H257</f>
        <v>0</v>
      </c>
      <c r="Q257" s="190">
        <v>0</v>
      </c>
      <c r="R257" s="190">
        <f>Q257*H257</f>
        <v>0</v>
      </c>
      <c r="S257" s="190">
        <v>0</v>
      </c>
      <c r="T257" s="191">
        <f>S257*H257</f>
        <v>0</v>
      </c>
      <c r="AR257" s="6" t="s">
        <v>191</v>
      </c>
      <c r="AT257" s="6" t="s">
        <v>193</v>
      </c>
      <c r="AU257" s="6" t="s">
        <v>21</v>
      </c>
      <c r="AY257" s="6" t="s">
        <v>192</v>
      </c>
      <c r="BE257" s="192">
        <f>IF(N257="základní",J257,0)</f>
        <v>0</v>
      </c>
      <c r="BF257" s="192">
        <f>IF(N257="snížená",J257,0)</f>
        <v>0</v>
      </c>
      <c r="BG257" s="192">
        <f>IF(N257="zákl. přenesená",J257,0)</f>
        <v>0</v>
      </c>
      <c r="BH257" s="192">
        <f>IF(N257="sníž. přenesená",J257,0)</f>
        <v>0</v>
      </c>
      <c r="BI257" s="192">
        <f>IF(N257="nulová",J257,0)</f>
        <v>0</v>
      </c>
      <c r="BJ257" s="6" t="s">
        <v>21</v>
      </c>
      <c r="BK257" s="192">
        <f>ROUND(I257*H257,2)</f>
        <v>0</v>
      </c>
      <c r="BL257" s="6" t="s">
        <v>191</v>
      </c>
      <c r="BM257" s="6" t="s">
        <v>1620</v>
      </c>
    </row>
    <row r="258" spans="1:47" ht="23.25">
      <c r="A258" s="23"/>
      <c r="B258" s="24"/>
      <c r="C258" s="52"/>
      <c r="D258" s="196" t="s">
        <v>199</v>
      </c>
      <c r="E258" s="52"/>
      <c r="F258" s="197" t="s">
        <v>910</v>
      </c>
      <c r="G258" s="52"/>
      <c r="H258" s="52"/>
      <c r="I258" s="52"/>
      <c r="J258" s="52"/>
      <c r="K258" s="52"/>
      <c r="L258" s="50"/>
      <c r="M258" s="195"/>
      <c r="N258" s="25"/>
      <c r="O258" s="25"/>
      <c r="P258" s="25"/>
      <c r="Q258" s="25"/>
      <c r="R258" s="25"/>
      <c r="S258" s="25"/>
      <c r="T258" s="72"/>
      <c r="AT258" s="6" t="s">
        <v>199</v>
      </c>
      <c r="AU258" s="6" t="s">
        <v>21</v>
      </c>
    </row>
    <row r="259" spans="2:51" s="208" customFormat="1" ht="12.75">
      <c r="B259" s="209"/>
      <c r="C259" s="210"/>
      <c r="D259" s="193" t="s">
        <v>210</v>
      </c>
      <c r="E259" s="211" t="s">
        <v>751</v>
      </c>
      <c r="F259" s="212" t="s">
        <v>1621</v>
      </c>
      <c r="G259" s="210"/>
      <c r="H259" s="213">
        <v>34727.231</v>
      </c>
      <c r="I259" s="210"/>
      <c r="J259" s="210"/>
      <c r="K259" s="210"/>
      <c r="L259" s="214"/>
      <c r="M259" s="215"/>
      <c r="N259" s="216"/>
      <c r="O259" s="216"/>
      <c r="P259" s="216"/>
      <c r="Q259" s="216"/>
      <c r="R259" s="216"/>
      <c r="S259" s="216"/>
      <c r="T259" s="217"/>
      <c r="AT259" s="218" t="s">
        <v>210</v>
      </c>
      <c r="AU259" s="218" t="s">
        <v>21</v>
      </c>
      <c r="AV259" s="208" t="s">
        <v>88</v>
      </c>
      <c r="AW259" s="208" t="s">
        <v>43</v>
      </c>
      <c r="AX259" s="208" t="s">
        <v>21</v>
      </c>
      <c r="AY259" s="218" t="s">
        <v>192</v>
      </c>
    </row>
    <row r="260" spans="2:65" s="23" customFormat="1" ht="22.5" customHeight="1">
      <c r="B260" s="24"/>
      <c r="C260" s="182" t="s">
        <v>448</v>
      </c>
      <c r="D260" s="182" t="s">
        <v>193</v>
      </c>
      <c r="E260" s="183" t="s">
        <v>925</v>
      </c>
      <c r="F260" s="184" t="s">
        <v>926</v>
      </c>
      <c r="G260" s="185" t="s">
        <v>480</v>
      </c>
      <c r="H260" s="186">
        <v>95.894</v>
      </c>
      <c r="I260" s="187"/>
      <c r="J260" s="187">
        <f>ROUND(I260*H260,2)</f>
        <v>0</v>
      </c>
      <c r="K260" s="184" t="s">
        <v>197</v>
      </c>
      <c r="L260" s="50"/>
      <c r="M260" s="188"/>
      <c r="N260" s="189" t="s">
        <v>50</v>
      </c>
      <c r="O260" s="190">
        <v>0</v>
      </c>
      <c r="P260" s="190">
        <f>O260*H260</f>
        <v>0</v>
      </c>
      <c r="Q260" s="190">
        <v>0</v>
      </c>
      <c r="R260" s="190">
        <f>Q260*H260</f>
        <v>0</v>
      </c>
      <c r="S260" s="190">
        <v>0</v>
      </c>
      <c r="T260" s="191">
        <f>S260*H260</f>
        <v>0</v>
      </c>
      <c r="AR260" s="6" t="s">
        <v>191</v>
      </c>
      <c r="AT260" s="6" t="s">
        <v>193</v>
      </c>
      <c r="AU260" s="6" t="s">
        <v>21</v>
      </c>
      <c r="AY260" s="6" t="s">
        <v>192</v>
      </c>
      <c r="BE260" s="192">
        <f>IF(N260="základní",J260,0)</f>
        <v>0</v>
      </c>
      <c r="BF260" s="192">
        <f>IF(N260="snížená",J260,0)</f>
        <v>0</v>
      </c>
      <c r="BG260" s="192">
        <f>IF(N260="zákl. přenesená",J260,0)</f>
        <v>0</v>
      </c>
      <c r="BH260" s="192">
        <f>IF(N260="sníž. přenesená",J260,0)</f>
        <v>0</v>
      </c>
      <c r="BI260" s="192">
        <f>IF(N260="nulová",J260,0)</f>
        <v>0</v>
      </c>
      <c r="BJ260" s="6" t="s">
        <v>21</v>
      </c>
      <c r="BK260" s="192">
        <f>ROUND(I260*H260,2)</f>
        <v>0</v>
      </c>
      <c r="BL260" s="6" t="s">
        <v>191</v>
      </c>
      <c r="BM260" s="6" t="s">
        <v>1622</v>
      </c>
    </row>
    <row r="261" spans="1:47" ht="12.75">
      <c r="A261" s="23"/>
      <c r="B261" s="24"/>
      <c r="C261" s="52"/>
      <c r="D261" s="196" t="s">
        <v>199</v>
      </c>
      <c r="E261" s="52"/>
      <c r="F261" s="197" t="s">
        <v>928</v>
      </c>
      <c r="G261" s="52"/>
      <c r="H261" s="52"/>
      <c r="I261" s="52"/>
      <c r="J261" s="52"/>
      <c r="K261" s="52"/>
      <c r="L261" s="50"/>
      <c r="M261" s="195"/>
      <c r="N261" s="25"/>
      <c r="O261" s="25"/>
      <c r="P261" s="25"/>
      <c r="Q261" s="25"/>
      <c r="R261" s="25"/>
      <c r="S261" s="25"/>
      <c r="T261" s="72"/>
      <c r="AT261" s="6" t="s">
        <v>199</v>
      </c>
      <c r="AU261" s="6" t="s">
        <v>21</v>
      </c>
    </row>
    <row r="262" spans="2:51" s="208" customFormat="1" ht="12.75">
      <c r="B262" s="209"/>
      <c r="C262" s="210"/>
      <c r="D262" s="193" t="s">
        <v>210</v>
      </c>
      <c r="E262" s="211" t="s">
        <v>780</v>
      </c>
      <c r="F262" s="212" t="s">
        <v>1623</v>
      </c>
      <c r="G262" s="210"/>
      <c r="H262" s="213">
        <v>95.894</v>
      </c>
      <c r="I262" s="210"/>
      <c r="J262" s="210"/>
      <c r="K262" s="210"/>
      <c r="L262" s="214"/>
      <c r="M262" s="215"/>
      <c r="N262" s="216"/>
      <c r="O262" s="216"/>
      <c r="P262" s="216"/>
      <c r="Q262" s="216"/>
      <c r="R262" s="216"/>
      <c r="S262" s="216"/>
      <c r="T262" s="217"/>
      <c r="AT262" s="218" t="s">
        <v>210</v>
      </c>
      <c r="AU262" s="218" t="s">
        <v>21</v>
      </c>
      <c r="AV262" s="208" t="s">
        <v>88</v>
      </c>
      <c r="AW262" s="208" t="s">
        <v>43</v>
      </c>
      <c r="AX262" s="208" t="s">
        <v>21</v>
      </c>
      <c r="AY262" s="218" t="s">
        <v>192</v>
      </c>
    </row>
    <row r="263" spans="2:65" s="23" customFormat="1" ht="22.5" customHeight="1">
      <c r="B263" s="24"/>
      <c r="C263" s="182" t="s">
        <v>453</v>
      </c>
      <c r="D263" s="182" t="s">
        <v>193</v>
      </c>
      <c r="E263" s="183" t="s">
        <v>931</v>
      </c>
      <c r="F263" s="184" t="s">
        <v>932</v>
      </c>
      <c r="G263" s="185" t="s">
        <v>474</v>
      </c>
      <c r="H263" s="186">
        <v>794.64</v>
      </c>
      <c r="I263" s="187"/>
      <c r="J263" s="187">
        <f>ROUND(I263*H263,2)</f>
        <v>0</v>
      </c>
      <c r="K263" s="184" t="s">
        <v>197</v>
      </c>
      <c r="L263" s="50"/>
      <c r="M263" s="188"/>
      <c r="N263" s="189" t="s">
        <v>50</v>
      </c>
      <c r="O263" s="190">
        <v>0</v>
      </c>
      <c r="P263" s="190">
        <f>O263*H263</f>
        <v>0</v>
      </c>
      <c r="Q263" s="190">
        <v>0</v>
      </c>
      <c r="R263" s="190">
        <f>Q263*H263</f>
        <v>0</v>
      </c>
      <c r="S263" s="190">
        <v>0</v>
      </c>
      <c r="T263" s="191">
        <f>S263*H263</f>
        <v>0</v>
      </c>
      <c r="AR263" s="6" t="s">
        <v>191</v>
      </c>
      <c r="AT263" s="6" t="s">
        <v>193</v>
      </c>
      <c r="AU263" s="6" t="s">
        <v>21</v>
      </c>
      <c r="AY263" s="6" t="s">
        <v>192</v>
      </c>
      <c r="BE263" s="192">
        <f>IF(N263="základní",J263,0)</f>
        <v>0</v>
      </c>
      <c r="BF263" s="192">
        <f>IF(N263="snížená",J263,0)</f>
        <v>0</v>
      </c>
      <c r="BG263" s="192">
        <f>IF(N263="zákl. přenesená",J263,0)</f>
        <v>0</v>
      </c>
      <c r="BH263" s="192">
        <f>IF(N263="sníž. přenesená",J263,0)</f>
        <v>0</v>
      </c>
      <c r="BI263" s="192">
        <f>IF(N263="nulová",J263,0)</f>
        <v>0</v>
      </c>
      <c r="BJ263" s="6" t="s">
        <v>21</v>
      </c>
      <c r="BK263" s="192">
        <f>ROUND(I263*H263,2)</f>
        <v>0</v>
      </c>
      <c r="BL263" s="6" t="s">
        <v>191</v>
      </c>
      <c r="BM263" s="6" t="s">
        <v>1624</v>
      </c>
    </row>
    <row r="264" spans="1:47" ht="12.75">
      <c r="A264" s="23"/>
      <c r="B264" s="24"/>
      <c r="C264" s="52"/>
      <c r="D264" s="196" t="s">
        <v>199</v>
      </c>
      <c r="E264" s="52"/>
      <c r="F264" s="197" t="s">
        <v>934</v>
      </c>
      <c r="G264" s="52"/>
      <c r="H264" s="52"/>
      <c r="I264" s="52"/>
      <c r="J264" s="52"/>
      <c r="K264" s="52"/>
      <c r="L264" s="50"/>
      <c r="M264" s="195"/>
      <c r="N264" s="25"/>
      <c r="O264" s="25"/>
      <c r="P264" s="25"/>
      <c r="Q264" s="25"/>
      <c r="R264" s="25"/>
      <c r="S264" s="25"/>
      <c r="T264" s="72"/>
      <c r="AT264" s="6" t="s">
        <v>199</v>
      </c>
      <c r="AU264" s="6" t="s">
        <v>21</v>
      </c>
    </row>
    <row r="265" spans="2:51" s="208" customFormat="1" ht="12.75">
      <c r="B265" s="209"/>
      <c r="C265" s="210"/>
      <c r="D265" s="196" t="s">
        <v>210</v>
      </c>
      <c r="E265" s="234"/>
      <c r="F265" s="235" t="s">
        <v>1625</v>
      </c>
      <c r="G265" s="210"/>
      <c r="H265" s="236">
        <v>794.64</v>
      </c>
      <c r="I265" s="210"/>
      <c r="J265" s="210"/>
      <c r="K265" s="210"/>
      <c r="L265" s="214"/>
      <c r="M265" s="237"/>
      <c r="N265" s="238"/>
      <c r="O265" s="238"/>
      <c r="P265" s="238"/>
      <c r="Q265" s="238"/>
      <c r="R265" s="238"/>
      <c r="S265" s="238"/>
      <c r="T265" s="239"/>
      <c r="AT265" s="218" t="s">
        <v>210</v>
      </c>
      <c r="AU265" s="218" t="s">
        <v>21</v>
      </c>
      <c r="AV265" s="208" t="s">
        <v>88</v>
      </c>
      <c r="AW265" s="208" t="s">
        <v>43</v>
      </c>
      <c r="AX265" s="208" t="s">
        <v>21</v>
      </c>
      <c r="AY265" s="218" t="s">
        <v>192</v>
      </c>
    </row>
    <row r="266" spans="2:12" s="23" customFormat="1" ht="6.75" customHeight="1">
      <c r="B266" s="45"/>
      <c r="C266" s="46"/>
      <c r="D266" s="46"/>
      <c r="E266" s="46"/>
      <c r="F266" s="46"/>
      <c r="G266" s="46"/>
      <c r="H266" s="46"/>
      <c r="I266" s="46"/>
      <c r="J266" s="46"/>
      <c r="K266" s="46"/>
      <c r="L266" s="50"/>
    </row>
  </sheetData>
  <sheetProtection selectLockedCells="1" selectUnlockedCells="1"/>
  <mergeCells count="12">
    <mergeCell ref="G1:H1"/>
    <mergeCell ref="L2:V2"/>
    <mergeCell ref="E7:H7"/>
    <mergeCell ref="E9:H9"/>
    <mergeCell ref="E11:H11"/>
    <mergeCell ref="E26:H26"/>
    <mergeCell ref="E47:H47"/>
    <mergeCell ref="E49:H49"/>
    <mergeCell ref="E51:H51"/>
    <mergeCell ref="E73:H73"/>
    <mergeCell ref="E75:H75"/>
    <mergeCell ref="E77:H77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scale="90"/>
  <rowBreaks count="2" manualBreakCount="2">
    <brk id="40" max="255" man="1"/>
    <brk id="66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BR156"/>
  <sheetViews>
    <sheetView showGridLines="0" view="pageBreakPreview" zoomScaleSheetLayoutView="100" workbookViewId="0" topLeftCell="A1">
      <pane ySplit="1" topLeftCell="A2" activePane="bottomLeft" state="frozen"/>
      <selection pane="topLeft" activeCell="A1" sqref="A1"/>
      <selection pane="bottomLeft" activeCell="I152" sqref="I152"/>
    </sheetView>
  </sheetViews>
  <sheetFormatPr defaultColWidth="8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4.8320312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2" max="12" width="8.8320312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32" max="43" width="8.83203125" style="0" customWidth="1"/>
    <col min="44" max="65" width="9.33203125" style="0" hidden="1" customWidth="1"/>
    <col min="66" max="16384" width="8.83203125" style="0" customWidth="1"/>
  </cols>
  <sheetData>
    <row r="1" spans="1:70" ht="21.75" customHeight="1">
      <c r="A1" s="2"/>
      <c r="B1" s="2"/>
      <c r="C1" s="2"/>
      <c r="D1" s="3" t="s">
        <v>1</v>
      </c>
      <c r="E1" s="2"/>
      <c r="F1" s="2"/>
      <c r="G1" s="125"/>
      <c r="H1" s="125"/>
      <c r="I1" s="2"/>
      <c r="J1" s="2"/>
      <c r="K1" s="3" t="s">
        <v>162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</row>
    <row r="2" spans="12:46" ht="36.75" customHeight="1">
      <c r="L2" s="5"/>
      <c r="M2" s="5"/>
      <c r="N2" s="5"/>
      <c r="O2" s="5"/>
      <c r="P2" s="5"/>
      <c r="Q2" s="5"/>
      <c r="R2" s="5"/>
      <c r="S2" s="5"/>
      <c r="T2" s="5"/>
      <c r="U2" s="5"/>
      <c r="V2" s="5"/>
      <c r="AT2" s="6" t="s">
        <v>152</v>
      </c>
    </row>
    <row r="3" spans="2:46" ht="6.7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6" t="s">
        <v>79</v>
      </c>
    </row>
    <row r="4" spans="2:46" ht="36.75" customHeight="1">
      <c r="B4" s="10"/>
      <c r="C4" s="11"/>
      <c r="D4" s="12" t="s">
        <v>163</v>
      </c>
      <c r="E4" s="11"/>
      <c r="F4" s="11"/>
      <c r="G4" s="11"/>
      <c r="H4" s="11"/>
      <c r="I4" s="11"/>
      <c r="J4" s="11"/>
      <c r="K4" s="13"/>
      <c r="M4" s="14" t="s">
        <v>10</v>
      </c>
      <c r="AT4" s="6" t="s">
        <v>4</v>
      </c>
    </row>
    <row r="5" spans="2:11" ht="6.75" customHeight="1">
      <c r="B5" s="10"/>
      <c r="C5" s="11"/>
      <c r="D5" s="11"/>
      <c r="E5" s="11"/>
      <c r="F5" s="11"/>
      <c r="G5" s="11"/>
      <c r="H5" s="11"/>
      <c r="I5" s="11"/>
      <c r="J5" s="11"/>
      <c r="K5" s="13"/>
    </row>
    <row r="6" spans="2:11" ht="15">
      <c r="B6" s="10"/>
      <c r="C6" s="11"/>
      <c r="D6" s="19" t="s">
        <v>14</v>
      </c>
      <c r="E6" s="11"/>
      <c r="F6" s="11"/>
      <c r="G6" s="11"/>
      <c r="H6" s="11"/>
      <c r="I6" s="11"/>
      <c r="J6" s="11"/>
      <c r="K6" s="13"/>
    </row>
    <row r="7" spans="2:11" ht="22.5" customHeight="1">
      <c r="B7" s="10"/>
      <c r="C7" s="11"/>
      <c r="D7" s="11"/>
      <c r="E7" s="126">
        <f>'Rekapitulace stavby'!K6</f>
        <v>0</v>
      </c>
      <c r="F7" s="126"/>
      <c r="G7" s="126"/>
      <c r="H7" s="126"/>
      <c r="I7" s="11"/>
      <c r="J7" s="11"/>
      <c r="K7" s="13"/>
    </row>
    <row r="8" spans="2:11" ht="15">
      <c r="B8" s="10"/>
      <c r="C8" s="11"/>
      <c r="D8" s="19" t="s">
        <v>164</v>
      </c>
      <c r="E8" s="11"/>
      <c r="F8" s="11"/>
      <c r="G8" s="11"/>
      <c r="H8" s="11"/>
      <c r="I8" s="11"/>
      <c r="J8" s="11"/>
      <c r="K8" s="13"/>
    </row>
    <row r="9" spans="2:11" s="23" customFormat="1" ht="22.5" customHeight="1">
      <c r="B9" s="24"/>
      <c r="C9" s="25"/>
      <c r="D9" s="25"/>
      <c r="E9" s="126" t="s">
        <v>1546</v>
      </c>
      <c r="F9" s="126"/>
      <c r="G9" s="126"/>
      <c r="H9" s="126"/>
      <c r="I9" s="25"/>
      <c r="J9" s="25"/>
      <c r="K9" s="29"/>
    </row>
    <row r="10" spans="1:11" ht="15">
      <c r="A10" s="23"/>
      <c r="B10" s="24"/>
      <c r="C10" s="25"/>
      <c r="D10" s="19" t="s">
        <v>489</v>
      </c>
      <c r="E10" s="25"/>
      <c r="F10" s="25"/>
      <c r="G10" s="25"/>
      <c r="H10" s="25"/>
      <c r="I10" s="25"/>
      <c r="J10" s="25"/>
      <c r="K10" s="29"/>
    </row>
    <row r="11" spans="1:11" ht="36.75" customHeight="1">
      <c r="A11" s="23"/>
      <c r="B11" s="24"/>
      <c r="C11" s="25"/>
      <c r="D11" s="25"/>
      <c r="E11" s="62" t="s">
        <v>1626</v>
      </c>
      <c r="F11" s="62"/>
      <c r="G11" s="62"/>
      <c r="H11" s="62"/>
      <c r="I11" s="25"/>
      <c r="J11" s="25"/>
      <c r="K11" s="29"/>
    </row>
    <row r="12" spans="1:11" ht="13.5">
      <c r="A12" s="23"/>
      <c r="B12" s="24"/>
      <c r="C12" s="25"/>
      <c r="D12" s="25"/>
      <c r="E12" s="25"/>
      <c r="F12" s="25"/>
      <c r="G12" s="25"/>
      <c r="H12" s="25"/>
      <c r="I12" s="25"/>
      <c r="J12" s="25"/>
      <c r="K12" s="29"/>
    </row>
    <row r="13" spans="1:11" ht="14.25" customHeight="1">
      <c r="A13" s="23"/>
      <c r="B13" s="24"/>
      <c r="C13" s="25"/>
      <c r="D13" s="19" t="s">
        <v>17</v>
      </c>
      <c r="E13" s="25"/>
      <c r="F13" s="16"/>
      <c r="G13" s="25"/>
      <c r="H13" s="25"/>
      <c r="I13" s="19" t="s">
        <v>19</v>
      </c>
      <c r="J13" s="16"/>
      <c r="K13" s="29"/>
    </row>
    <row r="14" spans="1:11" ht="14.25" customHeight="1">
      <c r="A14" s="23"/>
      <c r="B14" s="24"/>
      <c r="C14" s="25"/>
      <c r="D14" s="19" t="s">
        <v>22</v>
      </c>
      <c r="E14" s="25"/>
      <c r="F14" s="16" t="s">
        <v>39</v>
      </c>
      <c r="G14" s="25"/>
      <c r="H14" s="25"/>
      <c r="I14" s="19" t="s">
        <v>24</v>
      </c>
      <c r="J14" s="65">
        <f>'Rekapitulace stavby'!AN8</f>
        <v>0</v>
      </c>
      <c r="K14" s="29"/>
    </row>
    <row r="15" spans="1:11" ht="10.5" customHeight="1">
      <c r="A15" s="23"/>
      <c r="B15" s="24"/>
      <c r="C15" s="25"/>
      <c r="D15" s="25"/>
      <c r="E15" s="25"/>
      <c r="F15" s="25"/>
      <c r="G15" s="25"/>
      <c r="H15" s="25"/>
      <c r="I15" s="25"/>
      <c r="J15" s="25"/>
      <c r="K15" s="29"/>
    </row>
    <row r="16" spans="1:11" ht="14.25" customHeight="1">
      <c r="A16" s="23"/>
      <c r="B16" s="24"/>
      <c r="C16" s="25"/>
      <c r="D16" s="19" t="s">
        <v>32</v>
      </c>
      <c r="E16" s="25"/>
      <c r="F16" s="25"/>
      <c r="G16" s="25"/>
      <c r="H16" s="25"/>
      <c r="I16" s="19" t="s">
        <v>33</v>
      </c>
      <c r="J16" s="16">
        <f>IF('Rekapitulace stavby'!AN10="","",'Rekapitulace stavby'!AN10)</f>
        <v>0</v>
      </c>
      <c r="K16" s="29"/>
    </row>
    <row r="17" spans="1:11" ht="18" customHeight="1">
      <c r="A17" s="23"/>
      <c r="B17" s="24"/>
      <c r="C17" s="25"/>
      <c r="D17" s="25"/>
      <c r="E17" s="16">
        <f>IF('Rekapitulace stavby'!E11="","",'Rekapitulace stavby'!E11)</f>
        <v>0</v>
      </c>
      <c r="F17" s="25"/>
      <c r="G17" s="25"/>
      <c r="H17" s="25"/>
      <c r="I17" s="19" t="s">
        <v>36</v>
      </c>
      <c r="J17" s="16">
        <f>IF('Rekapitulace stavby'!AN11="","",'Rekapitulace stavby'!AN11)</f>
        <v>0</v>
      </c>
      <c r="K17" s="29"/>
    </row>
    <row r="18" spans="1:11" ht="6.75" customHeight="1">
      <c r="A18" s="23"/>
      <c r="B18" s="24"/>
      <c r="C18" s="25"/>
      <c r="D18" s="25"/>
      <c r="E18" s="25"/>
      <c r="F18" s="25"/>
      <c r="G18" s="25"/>
      <c r="H18" s="25"/>
      <c r="I18" s="25"/>
      <c r="J18" s="25"/>
      <c r="K18" s="29"/>
    </row>
    <row r="19" spans="1:11" ht="14.25" customHeight="1">
      <c r="A19" s="23"/>
      <c r="B19" s="24"/>
      <c r="C19" s="25"/>
      <c r="D19" s="19" t="s">
        <v>38</v>
      </c>
      <c r="E19" s="25"/>
      <c r="F19" s="25"/>
      <c r="G19" s="25"/>
      <c r="H19" s="25"/>
      <c r="I19" s="19" t="s">
        <v>33</v>
      </c>
      <c r="J19" s="16">
        <f>IF('Rekapitulace stavby'!AN13="Vyplň údaj","",IF('Rekapitulace stavby'!AN13="","",'Rekapitulace stavby'!AN13))</f>
        <v>0</v>
      </c>
      <c r="K19" s="29"/>
    </row>
    <row r="20" spans="1:11" ht="18" customHeight="1">
      <c r="A20" s="23"/>
      <c r="B20" s="24"/>
      <c r="C20" s="25"/>
      <c r="D20" s="25"/>
      <c r="E20" s="16">
        <f>IF('Rekapitulace stavby'!E14="Vyplň údaj","",IF('Rekapitulace stavby'!E14="","",'Rekapitulace stavby'!E14))</f>
        <v>0</v>
      </c>
      <c r="F20" s="25"/>
      <c r="G20" s="25"/>
      <c r="H20" s="25"/>
      <c r="I20" s="19" t="s">
        <v>36</v>
      </c>
      <c r="J20" s="16">
        <f>IF('Rekapitulace stavby'!AN14="Vyplň údaj","",IF('Rekapitulace stavby'!AN14="","",'Rekapitulace stavby'!AN14))</f>
        <v>0</v>
      </c>
      <c r="K20" s="29"/>
    </row>
    <row r="21" spans="1:11" ht="6.75" customHeight="1">
      <c r="A21" s="23"/>
      <c r="B21" s="24"/>
      <c r="C21" s="25"/>
      <c r="D21" s="25"/>
      <c r="E21" s="25"/>
      <c r="F21" s="25"/>
      <c r="G21" s="25"/>
      <c r="H21" s="25"/>
      <c r="I21" s="25"/>
      <c r="J21" s="25"/>
      <c r="K21" s="29"/>
    </row>
    <row r="22" spans="1:11" ht="14.25" customHeight="1">
      <c r="A22" s="23"/>
      <c r="B22" s="24"/>
      <c r="C22" s="25"/>
      <c r="D22" s="19" t="s">
        <v>40</v>
      </c>
      <c r="E22" s="25"/>
      <c r="F22" s="25"/>
      <c r="G22" s="25"/>
      <c r="H22" s="25"/>
      <c r="I22" s="19" t="s">
        <v>33</v>
      </c>
      <c r="J22" s="16">
        <f>IF('Rekapitulace stavby'!AN16="","",'Rekapitulace stavby'!AN16)</f>
        <v>0</v>
      </c>
      <c r="K22" s="29"/>
    </row>
    <row r="23" spans="1:11" ht="18" customHeight="1">
      <c r="A23" s="23"/>
      <c r="B23" s="24"/>
      <c r="C23" s="25"/>
      <c r="D23" s="25"/>
      <c r="E23" s="16">
        <f>IF('Rekapitulace stavby'!E17="","",'Rekapitulace stavby'!E17)</f>
        <v>0</v>
      </c>
      <c r="F23" s="25"/>
      <c r="G23" s="25"/>
      <c r="H23" s="25"/>
      <c r="I23" s="19" t="s">
        <v>36</v>
      </c>
      <c r="J23" s="16">
        <f>IF('Rekapitulace stavby'!AN17="","",'Rekapitulace stavby'!AN17)</f>
        <v>0</v>
      </c>
      <c r="K23" s="29"/>
    </row>
    <row r="24" spans="1:11" ht="6.75" customHeight="1">
      <c r="A24" s="23"/>
      <c r="B24" s="24"/>
      <c r="C24" s="25"/>
      <c r="D24" s="25"/>
      <c r="E24" s="25"/>
      <c r="F24" s="25"/>
      <c r="G24" s="25"/>
      <c r="H24" s="25"/>
      <c r="I24" s="25"/>
      <c r="J24" s="25"/>
      <c r="K24" s="29"/>
    </row>
    <row r="25" spans="1:11" ht="14.25" customHeight="1">
      <c r="A25" s="23"/>
      <c r="B25" s="24"/>
      <c r="C25" s="25"/>
      <c r="D25" s="19" t="s">
        <v>44</v>
      </c>
      <c r="E25" s="25"/>
      <c r="F25" s="25"/>
      <c r="G25" s="25"/>
      <c r="H25" s="25"/>
      <c r="I25" s="25"/>
      <c r="J25" s="25"/>
      <c r="K25" s="29"/>
    </row>
    <row r="26" spans="2:11" s="127" customFormat="1" ht="22.5" customHeight="1">
      <c r="B26" s="128"/>
      <c r="C26" s="129"/>
      <c r="D26" s="129"/>
      <c r="E26" s="21"/>
      <c r="F26" s="21"/>
      <c r="G26" s="21"/>
      <c r="H26" s="21"/>
      <c r="I26" s="129"/>
      <c r="J26" s="129"/>
      <c r="K26" s="130"/>
    </row>
    <row r="27" spans="2:11" s="23" customFormat="1" ht="6.75" customHeight="1">
      <c r="B27" s="24"/>
      <c r="C27" s="25"/>
      <c r="D27" s="25"/>
      <c r="E27" s="25"/>
      <c r="F27" s="25"/>
      <c r="G27" s="25"/>
      <c r="H27" s="25"/>
      <c r="I27" s="25"/>
      <c r="J27" s="25"/>
      <c r="K27" s="29"/>
    </row>
    <row r="28" spans="1:11" ht="6.75" customHeight="1">
      <c r="A28" s="23"/>
      <c r="B28" s="24"/>
      <c r="C28" s="25"/>
      <c r="D28" s="82"/>
      <c r="E28" s="82"/>
      <c r="F28" s="82"/>
      <c r="G28" s="82"/>
      <c r="H28" s="82"/>
      <c r="I28" s="82"/>
      <c r="J28" s="82"/>
      <c r="K28" s="131"/>
    </row>
    <row r="29" spans="1:11" ht="24.75" customHeight="1">
      <c r="A29" s="23"/>
      <c r="B29" s="24"/>
      <c r="C29" s="25"/>
      <c r="D29" s="132" t="s">
        <v>45</v>
      </c>
      <c r="E29" s="25"/>
      <c r="F29" s="25"/>
      <c r="G29" s="25"/>
      <c r="H29" s="25"/>
      <c r="I29" s="25"/>
      <c r="J29" s="87">
        <f>ROUND(J85,2)</f>
        <v>0</v>
      </c>
      <c r="K29" s="29"/>
    </row>
    <row r="30" spans="1:11" ht="6.75" customHeight="1">
      <c r="A30" s="23"/>
      <c r="B30" s="24"/>
      <c r="C30" s="25"/>
      <c r="D30" s="82"/>
      <c r="E30" s="82"/>
      <c r="F30" s="82"/>
      <c r="G30" s="82"/>
      <c r="H30" s="82"/>
      <c r="I30" s="82"/>
      <c r="J30" s="82"/>
      <c r="K30" s="131"/>
    </row>
    <row r="31" spans="1:11" ht="14.25" customHeight="1">
      <c r="A31" s="23"/>
      <c r="B31" s="24"/>
      <c r="C31" s="25"/>
      <c r="D31" s="25"/>
      <c r="E31" s="25"/>
      <c r="F31" s="30" t="s">
        <v>47</v>
      </c>
      <c r="G31" s="25"/>
      <c r="H31" s="25"/>
      <c r="I31" s="30" t="s">
        <v>46</v>
      </c>
      <c r="J31" s="30" t="s">
        <v>48</v>
      </c>
      <c r="K31" s="29"/>
    </row>
    <row r="32" spans="1:11" ht="14.25" customHeight="1">
      <c r="A32" s="23"/>
      <c r="B32" s="24"/>
      <c r="C32" s="25"/>
      <c r="D32" s="34" t="s">
        <v>49</v>
      </c>
      <c r="E32" s="34" t="s">
        <v>50</v>
      </c>
      <c r="F32" s="133">
        <f>ROUND(SUM(BE85:BE155),2)</f>
        <v>0</v>
      </c>
      <c r="G32" s="25"/>
      <c r="H32" s="25"/>
      <c r="I32" s="134">
        <v>0.21</v>
      </c>
      <c r="J32" s="133">
        <f>ROUND(ROUND((SUM(BE85:BE155)),2)*I32,2)</f>
        <v>0</v>
      </c>
      <c r="K32" s="29"/>
    </row>
    <row r="33" spans="1:11" ht="14.25" customHeight="1">
      <c r="A33" s="23"/>
      <c r="B33" s="24"/>
      <c r="C33" s="25"/>
      <c r="D33" s="25"/>
      <c r="E33" s="34" t="s">
        <v>51</v>
      </c>
      <c r="F33" s="133">
        <f>ROUND(SUM(BF85:BF155),2)</f>
        <v>0</v>
      </c>
      <c r="G33" s="25"/>
      <c r="H33" s="25"/>
      <c r="I33" s="134">
        <v>0.15</v>
      </c>
      <c r="J33" s="133">
        <f>ROUND(ROUND((SUM(BF85:BF155)),2)*I33,2)</f>
        <v>0</v>
      </c>
      <c r="K33" s="29"/>
    </row>
    <row r="34" spans="1:11" ht="14.25" customHeight="1" hidden="1">
      <c r="A34" s="23"/>
      <c r="B34" s="24"/>
      <c r="C34" s="25"/>
      <c r="D34" s="25"/>
      <c r="E34" s="34" t="s">
        <v>52</v>
      </c>
      <c r="F34" s="133">
        <f>ROUND(SUM(BG85:BG155),2)</f>
        <v>0</v>
      </c>
      <c r="G34" s="25"/>
      <c r="H34" s="25"/>
      <c r="I34" s="134">
        <v>0.21</v>
      </c>
      <c r="J34" s="133">
        <v>0</v>
      </c>
      <c r="K34" s="29"/>
    </row>
    <row r="35" spans="1:11" ht="14.25" customHeight="1" hidden="1">
      <c r="A35" s="23"/>
      <c r="B35" s="24"/>
      <c r="C35" s="25"/>
      <c r="D35" s="25"/>
      <c r="E35" s="34" t="s">
        <v>53</v>
      </c>
      <c r="F35" s="133">
        <f>ROUND(SUM(BH85:BH155),2)</f>
        <v>0</v>
      </c>
      <c r="G35" s="25"/>
      <c r="H35" s="25"/>
      <c r="I35" s="134">
        <v>0.15</v>
      </c>
      <c r="J35" s="133">
        <v>0</v>
      </c>
      <c r="K35" s="29"/>
    </row>
    <row r="36" spans="1:11" ht="14.25" customHeight="1" hidden="1">
      <c r="A36" s="23"/>
      <c r="B36" s="24"/>
      <c r="C36" s="25"/>
      <c r="D36" s="25"/>
      <c r="E36" s="34" t="s">
        <v>54</v>
      </c>
      <c r="F36" s="133">
        <f>ROUND(SUM(BI85:BI155),2)</f>
        <v>0</v>
      </c>
      <c r="G36" s="25"/>
      <c r="H36" s="25"/>
      <c r="I36" s="134">
        <v>0</v>
      </c>
      <c r="J36" s="133">
        <v>0</v>
      </c>
      <c r="K36" s="29"/>
    </row>
    <row r="37" spans="1:11" ht="6.75" customHeight="1">
      <c r="A37" s="23"/>
      <c r="B37" s="24"/>
      <c r="C37" s="25"/>
      <c r="D37" s="25"/>
      <c r="E37" s="25"/>
      <c r="F37" s="25"/>
      <c r="G37" s="25"/>
      <c r="H37" s="25"/>
      <c r="I37" s="25"/>
      <c r="J37" s="25"/>
      <c r="K37" s="29"/>
    </row>
    <row r="38" spans="1:11" ht="24.75" customHeight="1">
      <c r="A38" s="23"/>
      <c r="B38" s="24"/>
      <c r="C38" s="135"/>
      <c r="D38" s="136" t="s">
        <v>55</v>
      </c>
      <c r="E38" s="74"/>
      <c r="F38" s="74"/>
      <c r="G38" s="137" t="s">
        <v>56</v>
      </c>
      <c r="H38" s="138" t="s">
        <v>57</v>
      </c>
      <c r="I38" s="74"/>
      <c r="J38" s="139">
        <f>SUM(J29:J36)</f>
        <v>0</v>
      </c>
      <c r="K38" s="140"/>
    </row>
    <row r="39" spans="1:11" ht="14.25" customHeight="1">
      <c r="A39" s="23"/>
      <c r="B39" s="45"/>
      <c r="C39" s="46"/>
      <c r="D39" s="46"/>
      <c r="E39" s="46"/>
      <c r="F39" s="46"/>
      <c r="G39" s="46"/>
      <c r="H39" s="46"/>
      <c r="I39" s="46"/>
      <c r="J39" s="46"/>
      <c r="K39" s="47"/>
    </row>
    <row r="43" spans="2:11" s="23" customFormat="1" ht="6.75" customHeight="1">
      <c r="B43" s="141"/>
      <c r="C43" s="142"/>
      <c r="D43" s="142"/>
      <c r="E43" s="142"/>
      <c r="F43" s="142"/>
      <c r="G43" s="142"/>
      <c r="H43" s="142"/>
      <c r="I43" s="142"/>
      <c r="J43" s="142"/>
      <c r="K43" s="143"/>
    </row>
    <row r="44" spans="1:11" ht="36.75" customHeight="1">
      <c r="A44" s="23"/>
      <c r="B44" s="24"/>
      <c r="C44" s="12" t="s">
        <v>169</v>
      </c>
      <c r="D44" s="25"/>
      <c r="E44" s="25"/>
      <c r="F44" s="25"/>
      <c r="G44" s="25"/>
      <c r="H44" s="25"/>
      <c r="I44" s="25"/>
      <c r="J44" s="25"/>
      <c r="K44" s="29"/>
    </row>
    <row r="45" spans="1:11" ht="6.75" customHeight="1">
      <c r="A45" s="23"/>
      <c r="B45" s="24"/>
      <c r="C45" s="25"/>
      <c r="D45" s="25"/>
      <c r="E45" s="25"/>
      <c r="F45" s="25"/>
      <c r="G45" s="25"/>
      <c r="H45" s="25"/>
      <c r="I45" s="25"/>
      <c r="J45" s="25"/>
      <c r="K45" s="29"/>
    </row>
    <row r="46" spans="1:11" ht="14.25" customHeight="1">
      <c r="A46" s="23"/>
      <c r="B46" s="24"/>
      <c r="C46" s="19" t="s">
        <v>14</v>
      </c>
      <c r="D46" s="25"/>
      <c r="E46" s="25"/>
      <c r="F46" s="25"/>
      <c r="G46" s="25"/>
      <c r="H46" s="25"/>
      <c r="I46" s="25"/>
      <c r="J46" s="25"/>
      <c r="K46" s="29"/>
    </row>
    <row r="47" spans="1:11" ht="22.5" customHeight="1">
      <c r="A47" s="23"/>
      <c r="B47" s="24"/>
      <c r="C47" s="25"/>
      <c r="D47" s="25"/>
      <c r="E47" s="126">
        <f>E7</f>
        <v>0</v>
      </c>
      <c r="F47" s="126"/>
      <c r="G47" s="126"/>
      <c r="H47" s="126"/>
      <c r="I47" s="25"/>
      <c r="J47" s="25"/>
      <c r="K47" s="29"/>
    </row>
    <row r="48" spans="2:11" ht="15">
      <c r="B48" s="10"/>
      <c r="C48" s="19" t="s">
        <v>164</v>
      </c>
      <c r="D48" s="11"/>
      <c r="E48" s="11"/>
      <c r="F48" s="11"/>
      <c r="G48" s="11"/>
      <c r="H48" s="11"/>
      <c r="I48" s="11"/>
      <c r="J48" s="11"/>
      <c r="K48" s="13"/>
    </row>
    <row r="49" spans="2:11" s="23" customFormat="1" ht="22.5" customHeight="1">
      <c r="B49" s="24"/>
      <c r="C49" s="25"/>
      <c r="D49" s="25"/>
      <c r="E49" s="126" t="s">
        <v>1546</v>
      </c>
      <c r="F49" s="126"/>
      <c r="G49" s="126"/>
      <c r="H49" s="126"/>
      <c r="I49" s="25"/>
      <c r="J49" s="25"/>
      <c r="K49" s="29"/>
    </row>
    <row r="50" spans="1:11" ht="14.25" customHeight="1">
      <c r="A50" s="23"/>
      <c r="B50" s="24"/>
      <c r="C50" s="19" t="s">
        <v>489</v>
      </c>
      <c r="D50" s="25"/>
      <c r="E50" s="25"/>
      <c r="F50" s="25"/>
      <c r="G50" s="25"/>
      <c r="H50" s="25"/>
      <c r="I50" s="25"/>
      <c r="J50" s="25"/>
      <c r="K50" s="29"/>
    </row>
    <row r="51" spans="1:11" ht="23.25" customHeight="1">
      <c r="A51" s="23"/>
      <c r="B51" s="24"/>
      <c r="C51" s="25"/>
      <c r="D51" s="25"/>
      <c r="E51" s="62">
        <f>E11</f>
        <v>0</v>
      </c>
      <c r="F51" s="62"/>
      <c r="G51" s="62"/>
      <c r="H51" s="62"/>
      <c r="I51" s="25"/>
      <c r="J51" s="25"/>
      <c r="K51" s="29"/>
    </row>
    <row r="52" spans="1:11" ht="6.75" customHeight="1">
      <c r="A52" s="23"/>
      <c r="B52" s="24"/>
      <c r="C52" s="25"/>
      <c r="D52" s="25"/>
      <c r="E52" s="25"/>
      <c r="F52" s="25"/>
      <c r="G52" s="25"/>
      <c r="H52" s="25"/>
      <c r="I52" s="25"/>
      <c r="J52" s="25"/>
      <c r="K52" s="29"/>
    </row>
    <row r="53" spans="1:11" ht="18" customHeight="1">
      <c r="A53" s="23"/>
      <c r="B53" s="24"/>
      <c r="C53" s="19" t="s">
        <v>22</v>
      </c>
      <c r="D53" s="25"/>
      <c r="E53" s="25"/>
      <c r="F53" s="16">
        <f>F14</f>
        <v>0</v>
      </c>
      <c r="G53" s="25"/>
      <c r="H53" s="25"/>
      <c r="I53" s="19" t="s">
        <v>24</v>
      </c>
      <c r="J53" s="65">
        <f>IF(J14="","",J14)</f>
        <v>0</v>
      </c>
      <c r="K53" s="29"/>
    </row>
    <row r="54" spans="1:11" ht="6.75" customHeight="1">
      <c r="A54" s="23"/>
      <c r="B54" s="24"/>
      <c r="C54" s="25"/>
      <c r="D54" s="25"/>
      <c r="E54" s="25"/>
      <c r="F54" s="25"/>
      <c r="G54" s="25"/>
      <c r="H54" s="25"/>
      <c r="I54" s="25"/>
      <c r="J54" s="25"/>
      <c r="K54" s="29"/>
    </row>
    <row r="55" spans="1:11" ht="15">
      <c r="A55" s="23"/>
      <c r="B55" s="24"/>
      <c r="C55" s="19" t="s">
        <v>32</v>
      </c>
      <c r="D55" s="25"/>
      <c r="E55" s="25"/>
      <c r="F55" s="16">
        <f>E17</f>
        <v>0</v>
      </c>
      <c r="G55" s="25"/>
      <c r="H55" s="25"/>
      <c r="I55" s="19" t="s">
        <v>40</v>
      </c>
      <c r="J55" s="16">
        <f>E23</f>
        <v>0</v>
      </c>
      <c r="K55" s="29"/>
    </row>
    <row r="56" spans="1:11" ht="14.25" customHeight="1">
      <c r="A56" s="23"/>
      <c r="B56" s="24"/>
      <c r="C56" s="19" t="s">
        <v>38</v>
      </c>
      <c r="D56" s="25"/>
      <c r="E56" s="25"/>
      <c r="F56" s="16">
        <f>IF(E20="","",E20)</f>
        <v>0</v>
      </c>
      <c r="G56" s="25"/>
      <c r="H56" s="25"/>
      <c r="I56" s="25"/>
      <c r="J56" s="25"/>
      <c r="K56" s="29"/>
    </row>
    <row r="57" spans="1:11" ht="9.75" customHeight="1">
      <c r="A57" s="23"/>
      <c r="B57" s="24"/>
      <c r="C57" s="25"/>
      <c r="D57" s="25"/>
      <c r="E57" s="25"/>
      <c r="F57" s="25"/>
      <c r="G57" s="25"/>
      <c r="H57" s="25"/>
      <c r="I57" s="25"/>
      <c r="J57" s="25"/>
      <c r="K57" s="29"/>
    </row>
    <row r="58" spans="1:11" ht="29.25" customHeight="1">
      <c r="A58" s="23"/>
      <c r="B58" s="24"/>
      <c r="C58" s="144" t="s">
        <v>170</v>
      </c>
      <c r="D58" s="135"/>
      <c r="E58" s="135"/>
      <c r="F58" s="135"/>
      <c r="G58" s="135"/>
      <c r="H58" s="135"/>
      <c r="I58" s="135"/>
      <c r="J58" s="145" t="s">
        <v>171</v>
      </c>
      <c r="K58" s="146"/>
    </row>
    <row r="59" spans="1:11" ht="9.75" customHeight="1">
      <c r="A59" s="23"/>
      <c r="B59" s="24"/>
      <c r="C59" s="25"/>
      <c r="D59" s="25"/>
      <c r="E59" s="25"/>
      <c r="F59" s="25"/>
      <c r="G59" s="25"/>
      <c r="H59" s="25"/>
      <c r="I59" s="25"/>
      <c r="J59" s="25"/>
      <c r="K59" s="29"/>
    </row>
    <row r="60" spans="1:47" ht="29.25" customHeight="1">
      <c r="A60" s="23"/>
      <c r="B60" s="24"/>
      <c r="C60" s="147" t="s">
        <v>172</v>
      </c>
      <c r="D60" s="25"/>
      <c r="E60" s="25"/>
      <c r="F60" s="25"/>
      <c r="G60" s="25"/>
      <c r="H60" s="25"/>
      <c r="I60" s="25"/>
      <c r="J60" s="87">
        <f aca="true" t="shared" si="0" ref="J60:J61">J85</f>
        <v>0</v>
      </c>
      <c r="K60" s="29"/>
      <c r="AU60" s="6" t="s">
        <v>173</v>
      </c>
    </row>
    <row r="61" spans="2:11" s="148" customFormat="1" ht="24.75" customHeight="1">
      <c r="B61" s="149"/>
      <c r="C61" s="150"/>
      <c r="D61" s="151" t="s">
        <v>492</v>
      </c>
      <c r="E61" s="152"/>
      <c r="F61" s="152"/>
      <c r="G61" s="152"/>
      <c r="H61" s="152"/>
      <c r="I61" s="152"/>
      <c r="J61" s="153">
        <f t="shared" si="0"/>
        <v>0</v>
      </c>
      <c r="K61" s="154"/>
    </row>
    <row r="62" spans="2:11" s="148" customFormat="1" ht="24.75" customHeight="1">
      <c r="B62" s="149"/>
      <c r="C62" s="150"/>
      <c r="D62" s="151" t="s">
        <v>261</v>
      </c>
      <c r="E62" s="152"/>
      <c r="F62" s="152"/>
      <c r="G62" s="152"/>
      <c r="H62" s="152"/>
      <c r="I62" s="152"/>
      <c r="J62" s="153">
        <f aca="true" t="shared" si="1" ref="J62:J63">J154</f>
        <v>0</v>
      </c>
      <c r="K62" s="154"/>
    </row>
    <row r="63" spans="2:11" s="222" customFormat="1" ht="19.5" customHeight="1">
      <c r="B63" s="223"/>
      <c r="C63" s="224"/>
      <c r="D63" s="225" t="s">
        <v>1627</v>
      </c>
      <c r="E63" s="226"/>
      <c r="F63" s="226"/>
      <c r="G63" s="226"/>
      <c r="H63" s="226"/>
      <c r="I63" s="226"/>
      <c r="J63" s="227">
        <f t="shared" si="1"/>
        <v>0</v>
      </c>
      <c r="K63" s="228"/>
    </row>
    <row r="64" spans="2:11" s="23" customFormat="1" ht="21.75" customHeight="1">
      <c r="B64" s="24"/>
      <c r="C64" s="25"/>
      <c r="D64" s="25"/>
      <c r="E64" s="25"/>
      <c r="F64" s="25"/>
      <c r="G64" s="25"/>
      <c r="H64" s="25"/>
      <c r="I64" s="25"/>
      <c r="J64" s="25"/>
      <c r="K64" s="29"/>
    </row>
    <row r="65" spans="1:11" ht="6.75" customHeight="1">
      <c r="A65" s="23"/>
      <c r="B65" s="45"/>
      <c r="C65" s="46"/>
      <c r="D65" s="46"/>
      <c r="E65" s="46"/>
      <c r="F65" s="46"/>
      <c r="G65" s="46"/>
      <c r="H65" s="46"/>
      <c r="I65" s="46"/>
      <c r="J65" s="46"/>
      <c r="K65" s="47"/>
    </row>
    <row r="69" spans="2:12" s="23" customFormat="1" ht="6.75" customHeight="1">
      <c r="B69" s="48"/>
      <c r="C69" s="49"/>
      <c r="D69" s="49"/>
      <c r="E69" s="49"/>
      <c r="F69" s="49"/>
      <c r="G69" s="49"/>
      <c r="H69" s="49"/>
      <c r="I69" s="49"/>
      <c r="J69" s="49"/>
      <c r="K69" s="49"/>
      <c r="L69" s="50"/>
    </row>
    <row r="70" spans="1:12" ht="36.75" customHeight="1">
      <c r="A70" s="23"/>
      <c r="B70" s="24"/>
      <c r="C70" s="51" t="s">
        <v>175</v>
      </c>
      <c r="D70" s="52"/>
      <c r="E70" s="52"/>
      <c r="F70" s="52"/>
      <c r="G70" s="52"/>
      <c r="H70" s="52"/>
      <c r="I70" s="52"/>
      <c r="J70" s="52"/>
      <c r="K70" s="52"/>
      <c r="L70" s="50"/>
    </row>
    <row r="71" spans="1:12" ht="6.75" customHeight="1">
      <c r="A71" s="23"/>
      <c r="B71" s="24"/>
      <c r="C71" s="52"/>
      <c r="D71" s="52"/>
      <c r="E71" s="52"/>
      <c r="F71" s="52"/>
      <c r="G71" s="52"/>
      <c r="H71" s="52"/>
      <c r="I71" s="52"/>
      <c r="J71" s="52"/>
      <c r="K71" s="52"/>
      <c r="L71" s="50"/>
    </row>
    <row r="72" spans="1:12" ht="14.25" customHeight="1">
      <c r="A72" s="23"/>
      <c r="B72" s="24"/>
      <c r="C72" s="55" t="s">
        <v>14</v>
      </c>
      <c r="D72" s="52"/>
      <c r="E72" s="52"/>
      <c r="F72" s="52"/>
      <c r="G72" s="52"/>
      <c r="H72" s="52"/>
      <c r="I72" s="52"/>
      <c r="J72" s="52"/>
      <c r="K72" s="52"/>
      <c r="L72" s="50"/>
    </row>
    <row r="73" spans="1:12" ht="22.5" customHeight="1">
      <c r="A73" s="23"/>
      <c r="B73" s="24"/>
      <c r="C73" s="52"/>
      <c r="D73" s="52"/>
      <c r="E73" s="126">
        <f>E7</f>
        <v>0</v>
      </c>
      <c r="F73" s="126"/>
      <c r="G73" s="126"/>
      <c r="H73" s="126"/>
      <c r="I73" s="52"/>
      <c r="J73" s="52"/>
      <c r="K73" s="52"/>
      <c r="L73" s="50"/>
    </row>
    <row r="74" spans="2:12" ht="15">
      <c r="B74" s="10"/>
      <c r="C74" s="55" t="s">
        <v>164</v>
      </c>
      <c r="D74" s="266"/>
      <c r="E74" s="266"/>
      <c r="F74" s="266"/>
      <c r="G74" s="266"/>
      <c r="H74" s="266"/>
      <c r="I74" s="266"/>
      <c r="J74" s="266"/>
      <c r="K74" s="266"/>
      <c r="L74" s="267"/>
    </row>
    <row r="75" spans="2:12" s="23" customFormat="1" ht="22.5" customHeight="1">
      <c r="B75" s="24"/>
      <c r="C75" s="52"/>
      <c r="D75" s="52"/>
      <c r="E75" s="126" t="s">
        <v>1546</v>
      </c>
      <c r="F75" s="126"/>
      <c r="G75" s="126"/>
      <c r="H75" s="126"/>
      <c r="I75" s="52"/>
      <c r="J75" s="52"/>
      <c r="K75" s="52"/>
      <c r="L75" s="50"/>
    </row>
    <row r="76" spans="1:12" ht="14.25" customHeight="1">
      <c r="A76" s="23"/>
      <c r="B76" s="24"/>
      <c r="C76" s="55" t="s">
        <v>489</v>
      </c>
      <c r="D76" s="52"/>
      <c r="E76" s="52"/>
      <c r="F76" s="52"/>
      <c r="G76" s="52"/>
      <c r="H76" s="52"/>
      <c r="I76" s="52"/>
      <c r="J76" s="52"/>
      <c r="K76" s="52"/>
      <c r="L76" s="50"/>
    </row>
    <row r="77" spans="1:12" ht="23.25" customHeight="1">
      <c r="A77" s="23"/>
      <c r="B77" s="24"/>
      <c r="C77" s="52"/>
      <c r="D77" s="52"/>
      <c r="E77" s="62">
        <f>E11</f>
        <v>0</v>
      </c>
      <c r="F77" s="62"/>
      <c r="G77" s="62"/>
      <c r="H77" s="62"/>
      <c r="I77" s="52"/>
      <c r="J77" s="52"/>
      <c r="K77" s="52"/>
      <c r="L77" s="50"/>
    </row>
    <row r="78" spans="1:12" ht="6.75" customHeight="1">
      <c r="A78" s="23"/>
      <c r="B78" s="24"/>
      <c r="C78" s="52"/>
      <c r="D78" s="52"/>
      <c r="E78" s="52"/>
      <c r="F78" s="52"/>
      <c r="G78" s="52"/>
      <c r="H78" s="52"/>
      <c r="I78" s="52"/>
      <c r="J78" s="52"/>
      <c r="K78" s="52"/>
      <c r="L78" s="50"/>
    </row>
    <row r="79" spans="1:12" ht="18" customHeight="1">
      <c r="A79" s="23"/>
      <c r="B79" s="24"/>
      <c r="C79" s="55" t="s">
        <v>22</v>
      </c>
      <c r="D79" s="52"/>
      <c r="E79" s="52"/>
      <c r="F79" s="155">
        <f>F14</f>
        <v>0</v>
      </c>
      <c r="G79" s="52"/>
      <c r="H79" s="52"/>
      <c r="I79" s="55" t="s">
        <v>24</v>
      </c>
      <c r="J79" s="156">
        <f>IF(J14="","",J14)</f>
        <v>0</v>
      </c>
      <c r="K79" s="52"/>
      <c r="L79" s="50"/>
    </row>
    <row r="80" spans="1:12" ht="6.75" customHeight="1">
      <c r="A80" s="23"/>
      <c r="B80" s="24"/>
      <c r="C80" s="52"/>
      <c r="D80" s="52"/>
      <c r="E80" s="52"/>
      <c r="F80" s="52"/>
      <c r="G80" s="52"/>
      <c r="H80" s="52"/>
      <c r="I80" s="52"/>
      <c r="J80" s="52"/>
      <c r="K80" s="52"/>
      <c r="L80" s="50"/>
    </row>
    <row r="81" spans="1:12" ht="15">
      <c r="A81" s="23"/>
      <c r="B81" s="24"/>
      <c r="C81" s="55" t="s">
        <v>32</v>
      </c>
      <c r="D81" s="52"/>
      <c r="E81" s="52"/>
      <c r="F81" s="155">
        <f>E17</f>
        <v>0</v>
      </c>
      <c r="G81" s="52"/>
      <c r="H81" s="52"/>
      <c r="I81" s="55" t="s">
        <v>40</v>
      </c>
      <c r="J81" s="155">
        <f>E23</f>
        <v>0</v>
      </c>
      <c r="K81" s="52"/>
      <c r="L81" s="50"/>
    </row>
    <row r="82" spans="1:12" ht="14.25" customHeight="1">
      <c r="A82" s="23"/>
      <c r="B82" s="24"/>
      <c r="C82" s="55" t="s">
        <v>38</v>
      </c>
      <c r="D82" s="52"/>
      <c r="E82" s="52"/>
      <c r="F82" s="155">
        <f>IF(E20="","",E20)</f>
        <v>0</v>
      </c>
      <c r="G82" s="52"/>
      <c r="H82" s="52"/>
      <c r="I82" s="52"/>
      <c r="J82" s="52"/>
      <c r="K82" s="52"/>
      <c r="L82" s="50"/>
    </row>
    <row r="83" spans="1:12" ht="9.75" customHeight="1">
      <c r="A83" s="23"/>
      <c r="B83" s="24"/>
      <c r="C83" s="52"/>
      <c r="D83" s="52"/>
      <c r="E83" s="52"/>
      <c r="F83" s="52"/>
      <c r="G83" s="52"/>
      <c r="H83" s="52"/>
      <c r="I83" s="52"/>
      <c r="J83" s="52"/>
      <c r="K83" s="52"/>
      <c r="L83" s="50"/>
    </row>
    <row r="84" spans="2:20" s="157" customFormat="1" ht="29.25" customHeight="1">
      <c r="B84" s="158"/>
      <c r="C84" s="159" t="s">
        <v>176</v>
      </c>
      <c r="D84" s="160" t="s">
        <v>64</v>
      </c>
      <c r="E84" s="160" t="s">
        <v>60</v>
      </c>
      <c r="F84" s="160" t="s">
        <v>177</v>
      </c>
      <c r="G84" s="160" t="s">
        <v>178</v>
      </c>
      <c r="H84" s="160" t="s">
        <v>179</v>
      </c>
      <c r="I84" s="161" t="s">
        <v>180</v>
      </c>
      <c r="J84" s="160" t="s">
        <v>171</v>
      </c>
      <c r="K84" s="162" t="s">
        <v>181</v>
      </c>
      <c r="L84" s="163"/>
      <c r="M84" s="78" t="s">
        <v>182</v>
      </c>
      <c r="N84" s="79" t="s">
        <v>49</v>
      </c>
      <c r="O84" s="79" t="s">
        <v>183</v>
      </c>
      <c r="P84" s="79" t="s">
        <v>184</v>
      </c>
      <c r="Q84" s="79" t="s">
        <v>185</v>
      </c>
      <c r="R84" s="79" t="s">
        <v>186</v>
      </c>
      <c r="S84" s="79" t="s">
        <v>187</v>
      </c>
      <c r="T84" s="80" t="s">
        <v>188</v>
      </c>
    </row>
    <row r="85" spans="2:63" s="23" customFormat="1" ht="29.25" customHeight="1">
      <c r="B85" s="24"/>
      <c r="C85" s="84" t="s">
        <v>172</v>
      </c>
      <c r="D85" s="52"/>
      <c r="E85" s="52"/>
      <c r="F85" s="52"/>
      <c r="G85" s="52"/>
      <c r="H85" s="52"/>
      <c r="I85" s="52"/>
      <c r="J85" s="164">
        <f aca="true" t="shared" si="2" ref="J85:J86">BK85</f>
        <v>0</v>
      </c>
      <c r="K85" s="52"/>
      <c r="L85" s="50"/>
      <c r="M85" s="81"/>
      <c r="N85" s="82"/>
      <c r="O85" s="82"/>
      <c r="P85" s="165">
        <f>P86+P154</f>
        <v>2.8917000000000006</v>
      </c>
      <c r="Q85" s="82"/>
      <c r="R85" s="165">
        <f>R86+R154</f>
        <v>0.5942280000000001</v>
      </c>
      <c r="S85" s="82"/>
      <c r="T85" s="166">
        <f>T86+T154</f>
        <v>0</v>
      </c>
      <c r="AT85" s="6" t="s">
        <v>78</v>
      </c>
      <c r="AU85" s="6" t="s">
        <v>173</v>
      </c>
      <c r="BK85" s="167">
        <f>BK86+BK154</f>
        <v>0</v>
      </c>
    </row>
    <row r="86" spans="2:63" s="168" customFormat="1" ht="36.75" customHeight="1">
      <c r="B86" s="169"/>
      <c r="C86" s="170"/>
      <c r="D86" s="171" t="s">
        <v>78</v>
      </c>
      <c r="E86" s="172" t="s">
        <v>21</v>
      </c>
      <c r="F86" s="172" t="s">
        <v>281</v>
      </c>
      <c r="G86" s="170"/>
      <c r="H86" s="170"/>
      <c r="I86" s="170"/>
      <c r="J86" s="173">
        <f t="shared" si="2"/>
        <v>0</v>
      </c>
      <c r="K86" s="170"/>
      <c r="L86" s="174"/>
      <c r="M86" s="175"/>
      <c r="N86" s="176"/>
      <c r="O86" s="176"/>
      <c r="P86" s="177">
        <f>SUM(P87:P153)</f>
        <v>2.8917000000000006</v>
      </c>
      <c r="Q86" s="176"/>
      <c r="R86" s="177">
        <f>SUM(R87:R153)</f>
        <v>0.5942280000000001</v>
      </c>
      <c r="S86" s="176"/>
      <c r="T86" s="178">
        <f>SUM(T87:T153)</f>
        <v>0</v>
      </c>
      <c r="AR86" s="179" t="s">
        <v>191</v>
      </c>
      <c r="AT86" s="180" t="s">
        <v>78</v>
      </c>
      <c r="AU86" s="180" t="s">
        <v>79</v>
      </c>
      <c r="AY86" s="179" t="s">
        <v>192</v>
      </c>
      <c r="BK86" s="181">
        <f>SUM(BK87:BK153)</f>
        <v>0</v>
      </c>
    </row>
    <row r="87" spans="2:65" s="23" customFormat="1" ht="22.5" customHeight="1">
      <c r="B87" s="24"/>
      <c r="C87" s="182" t="s">
        <v>21</v>
      </c>
      <c r="D87" s="182" t="s">
        <v>193</v>
      </c>
      <c r="E87" s="183" t="s">
        <v>942</v>
      </c>
      <c r="F87" s="184" t="s">
        <v>943</v>
      </c>
      <c r="G87" s="185" t="s">
        <v>556</v>
      </c>
      <c r="H87" s="186">
        <v>321.3</v>
      </c>
      <c r="I87" s="187"/>
      <c r="J87" s="187">
        <f>ROUND(I87*H87,2)</f>
        <v>0</v>
      </c>
      <c r="K87" s="184" t="s">
        <v>197</v>
      </c>
      <c r="L87" s="50"/>
      <c r="M87" s="188"/>
      <c r="N87" s="189" t="s">
        <v>50</v>
      </c>
      <c r="O87" s="190">
        <v>0</v>
      </c>
      <c r="P87" s="190">
        <f>O87*H87</f>
        <v>0</v>
      </c>
      <c r="Q87" s="190">
        <v>0</v>
      </c>
      <c r="R87" s="190">
        <f>Q87*H87</f>
        <v>0</v>
      </c>
      <c r="S87" s="190">
        <v>0</v>
      </c>
      <c r="T87" s="191">
        <f>S87*H87</f>
        <v>0</v>
      </c>
      <c r="AR87" s="6" t="s">
        <v>191</v>
      </c>
      <c r="AT87" s="6" t="s">
        <v>193</v>
      </c>
      <c r="AU87" s="6" t="s">
        <v>21</v>
      </c>
      <c r="AY87" s="6" t="s">
        <v>192</v>
      </c>
      <c r="BE87" s="192">
        <f>IF(N87="základní",J87,0)</f>
        <v>0</v>
      </c>
      <c r="BF87" s="192">
        <f>IF(N87="snížená",J87,0)</f>
        <v>0</v>
      </c>
      <c r="BG87" s="192">
        <f>IF(N87="zákl. přenesená",J87,0)</f>
        <v>0</v>
      </c>
      <c r="BH87" s="192">
        <f>IF(N87="sníž. přenesená",J87,0)</f>
        <v>0</v>
      </c>
      <c r="BI87" s="192">
        <f>IF(N87="nulová",J87,0)</f>
        <v>0</v>
      </c>
      <c r="BJ87" s="6" t="s">
        <v>21</v>
      </c>
      <c r="BK87" s="192">
        <f>ROUND(I87*H87,2)</f>
        <v>0</v>
      </c>
      <c r="BL87" s="6" t="s">
        <v>191</v>
      </c>
      <c r="BM87" s="6" t="s">
        <v>1628</v>
      </c>
    </row>
    <row r="88" spans="1:47" ht="23.25">
      <c r="A88" s="23"/>
      <c r="B88" s="24"/>
      <c r="C88" s="52"/>
      <c r="D88" s="196" t="s">
        <v>199</v>
      </c>
      <c r="E88" s="52"/>
      <c r="F88" s="197" t="s">
        <v>945</v>
      </c>
      <c r="G88" s="52"/>
      <c r="H88" s="52"/>
      <c r="I88" s="52"/>
      <c r="J88" s="52"/>
      <c r="K88" s="52"/>
      <c r="L88" s="50"/>
      <c r="M88" s="195"/>
      <c r="N88" s="25"/>
      <c r="O88" s="25"/>
      <c r="P88" s="25"/>
      <c r="Q88" s="25"/>
      <c r="R88" s="25"/>
      <c r="S88" s="25"/>
      <c r="T88" s="72"/>
      <c r="AT88" s="6" t="s">
        <v>199</v>
      </c>
      <c r="AU88" s="6" t="s">
        <v>21</v>
      </c>
    </row>
    <row r="89" spans="2:51" s="198" customFormat="1" ht="12.75">
      <c r="B89" s="199"/>
      <c r="C89" s="200"/>
      <c r="D89" s="196" t="s">
        <v>210</v>
      </c>
      <c r="E89" s="201"/>
      <c r="F89" s="202" t="s">
        <v>1549</v>
      </c>
      <c r="G89" s="200"/>
      <c r="H89" s="201"/>
      <c r="I89" s="200"/>
      <c r="J89" s="200"/>
      <c r="K89" s="200"/>
      <c r="L89" s="203"/>
      <c r="M89" s="204"/>
      <c r="N89" s="205"/>
      <c r="O89" s="205"/>
      <c r="P89" s="205"/>
      <c r="Q89" s="205"/>
      <c r="R89" s="205"/>
      <c r="S89" s="205"/>
      <c r="T89" s="206"/>
      <c r="AT89" s="207" t="s">
        <v>210</v>
      </c>
      <c r="AU89" s="207" t="s">
        <v>21</v>
      </c>
      <c r="AV89" s="198" t="s">
        <v>21</v>
      </c>
      <c r="AW89" s="198" t="s">
        <v>43</v>
      </c>
      <c r="AX89" s="198" t="s">
        <v>79</v>
      </c>
      <c r="AY89" s="207" t="s">
        <v>192</v>
      </c>
    </row>
    <row r="90" spans="2:51" s="198" customFormat="1" ht="12.75">
      <c r="B90" s="199"/>
      <c r="C90" s="200"/>
      <c r="D90" s="196" t="s">
        <v>210</v>
      </c>
      <c r="E90" s="201"/>
      <c r="F90" s="202" t="s">
        <v>517</v>
      </c>
      <c r="G90" s="200"/>
      <c r="H90" s="201"/>
      <c r="I90" s="200"/>
      <c r="J90" s="200"/>
      <c r="K90" s="200"/>
      <c r="L90" s="203"/>
      <c r="M90" s="204"/>
      <c r="N90" s="205"/>
      <c r="O90" s="205"/>
      <c r="P90" s="205"/>
      <c r="Q90" s="205"/>
      <c r="R90" s="205"/>
      <c r="S90" s="205"/>
      <c r="T90" s="206"/>
      <c r="AT90" s="207" t="s">
        <v>210</v>
      </c>
      <c r="AU90" s="207" t="s">
        <v>21</v>
      </c>
      <c r="AV90" s="198" t="s">
        <v>21</v>
      </c>
      <c r="AW90" s="198" t="s">
        <v>43</v>
      </c>
      <c r="AX90" s="198" t="s">
        <v>79</v>
      </c>
      <c r="AY90" s="207" t="s">
        <v>192</v>
      </c>
    </row>
    <row r="91" spans="2:51" s="198" customFormat="1" ht="12.75">
      <c r="B91" s="199"/>
      <c r="C91" s="200"/>
      <c r="D91" s="196" t="s">
        <v>210</v>
      </c>
      <c r="E91" s="201"/>
      <c r="F91" s="202" t="s">
        <v>1552</v>
      </c>
      <c r="G91" s="200"/>
      <c r="H91" s="201"/>
      <c r="I91" s="200"/>
      <c r="J91" s="200"/>
      <c r="K91" s="200"/>
      <c r="L91" s="203"/>
      <c r="M91" s="204"/>
      <c r="N91" s="205"/>
      <c r="O91" s="205"/>
      <c r="P91" s="205"/>
      <c r="Q91" s="205"/>
      <c r="R91" s="205"/>
      <c r="S91" s="205"/>
      <c r="T91" s="206"/>
      <c r="AT91" s="207" t="s">
        <v>210</v>
      </c>
      <c r="AU91" s="207" t="s">
        <v>21</v>
      </c>
      <c r="AV91" s="198" t="s">
        <v>21</v>
      </c>
      <c r="AW91" s="198" t="s">
        <v>43</v>
      </c>
      <c r="AX91" s="198" t="s">
        <v>79</v>
      </c>
      <c r="AY91" s="207" t="s">
        <v>192</v>
      </c>
    </row>
    <row r="92" spans="2:51" s="208" customFormat="1" ht="12.75">
      <c r="B92" s="209"/>
      <c r="C92" s="210"/>
      <c r="D92" s="196" t="s">
        <v>210</v>
      </c>
      <c r="E92" s="234" t="s">
        <v>518</v>
      </c>
      <c r="F92" s="235" t="s">
        <v>1629</v>
      </c>
      <c r="G92" s="210"/>
      <c r="H92" s="236">
        <v>313.2</v>
      </c>
      <c r="I92" s="210"/>
      <c r="J92" s="210"/>
      <c r="K92" s="210"/>
      <c r="L92" s="214"/>
      <c r="M92" s="215"/>
      <c r="N92" s="216"/>
      <c r="O92" s="216"/>
      <c r="P92" s="216"/>
      <c r="Q92" s="216"/>
      <c r="R92" s="216"/>
      <c r="S92" s="216"/>
      <c r="T92" s="217"/>
      <c r="AT92" s="218" t="s">
        <v>210</v>
      </c>
      <c r="AU92" s="218" t="s">
        <v>21</v>
      </c>
      <c r="AV92" s="208" t="s">
        <v>88</v>
      </c>
      <c r="AW92" s="208" t="s">
        <v>43</v>
      </c>
      <c r="AX92" s="208" t="s">
        <v>79</v>
      </c>
      <c r="AY92" s="218" t="s">
        <v>192</v>
      </c>
    </row>
    <row r="93" spans="2:51" s="198" customFormat="1" ht="12.75">
      <c r="B93" s="199"/>
      <c r="C93" s="200"/>
      <c r="D93" s="196" t="s">
        <v>210</v>
      </c>
      <c r="E93" s="201"/>
      <c r="F93" s="202" t="s">
        <v>1553</v>
      </c>
      <c r="G93" s="200"/>
      <c r="H93" s="201"/>
      <c r="I93" s="200"/>
      <c r="J93" s="200"/>
      <c r="K93" s="200"/>
      <c r="L93" s="203"/>
      <c r="M93" s="204"/>
      <c r="N93" s="205"/>
      <c r="O93" s="205"/>
      <c r="P93" s="205"/>
      <c r="Q93" s="205"/>
      <c r="R93" s="205"/>
      <c r="S93" s="205"/>
      <c r="T93" s="206"/>
      <c r="AT93" s="207" t="s">
        <v>210</v>
      </c>
      <c r="AU93" s="207" t="s">
        <v>21</v>
      </c>
      <c r="AV93" s="198" t="s">
        <v>21</v>
      </c>
      <c r="AW93" s="198" t="s">
        <v>43</v>
      </c>
      <c r="AX93" s="198" t="s">
        <v>79</v>
      </c>
      <c r="AY93" s="207" t="s">
        <v>192</v>
      </c>
    </row>
    <row r="94" spans="2:51" s="208" customFormat="1" ht="12.75">
      <c r="B94" s="209"/>
      <c r="C94" s="210"/>
      <c r="D94" s="196" t="s">
        <v>210</v>
      </c>
      <c r="E94" s="234" t="s">
        <v>522</v>
      </c>
      <c r="F94" s="235" t="s">
        <v>1630</v>
      </c>
      <c r="G94" s="210"/>
      <c r="H94" s="236">
        <v>8.1</v>
      </c>
      <c r="I94" s="210"/>
      <c r="J94" s="210"/>
      <c r="K94" s="210"/>
      <c r="L94" s="214"/>
      <c r="M94" s="215"/>
      <c r="N94" s="216"/>
      <c r="O94" s="216"/>
      <c r="P94" s="216"/>
      <c r="Q94" s="216"/>
      <c r="R94" s="216"/>
      <c r="S94" s="216"/>
      <c r="T94" s="217"/>
      <c r="AT94" s="218" t="s">
        <v>210</v>
      </c>
      <c r="AU94" s="218" t="s">
        <v>21</v>
      </c>
      <c r="AV94" s="208" t="s">
        <v>88</v>
      </c>
      <c r="AW94" s="208" t="s">
        <v>43</v>
      </c>
      <c r="AX94" s="208" t="s">
        <v>79</v>
      </c>
      <c r="AY94" s="218" t="s">
        <v>192</v>
      </c>
    </row>
    <row r="95" spans="2:51" s="240" customFormat="1" ht="12.75">
      <c r="B95" s="241"/>
      <c r="C95" s="242"/>
      <c r="D95" s="193" t="s">
        <v>210</v>
      </c>
      <c r="E95" s="251"/>
      <c r="F95" s="252" t="s">
        <v>280</v>
      </c>
      <c r="G95" s="242"/>
      <c r="H95" s="253">
        <v>321.3</v>
      </c>
      <c r="I95" s="242"/>
      <c r="J95" s="242"/>
      <c r="K95" s="242"/>
      <c r="L95" s="246"/>
      <c r="M95" s="247"/>
      <c r="N95" s="248"/>
      <c r="O95" s="248"/>
      <c r="P95" s="248"/>
      <c r="Q95" s="248"/>
      <c r="R95" s="248"/>
      <c r="S95" s="248"/>
      <c r="T95" s="249"/>
      <c r="AT95" s="250" t="s">
        <v>210</v>
      </c>
      <c r="AU95" s="250" t="s">
        <v>21</v>
      </c>
      <c r="AV95" s="240" t="s">
        <v>191</v>
      </c>
      <c r="AW95" s="240" t="s">
        <v>43</v>
      </c>
      <c r="AX95" s="240" t="s">
        <v>21</v>
      </c>
      <c r="AY95" s="250" t="s">
        <v>192</v>
      </c>
    </row>
    <row r="96" spans="2:65" s="23" customFormat="1" ht="22.5" customHeight="1">
      <c r="B96" s="24"/>
      <c r="C96" s="182" t="s">
        <v>88</v>
      </c>
      <c r="D96" s="182" t="s">
        <v>193</v>
      </c>
      <c r="E96" s="183" t="s">
        <v>554</v>
      </c>
      <c r="F96" s="184" t="s">
        <v>555</v>
      </c>
      <c r="G96" s="185" t="s">
        <v>556</v>
      </c>
      <c r="H96" s="186">
        <v>321.3</v>
      </c>
      <c r="I96" s="187"/>
      <c r="J96" s="187">
        <f>ROUND(I96*H96,2)</f>
        <v>0</v>
      </c>
      <c r="K96" s="184" t="s">
        <v>197</v>
      </c>
      <c r="L96" s="50"/>
      <c r="M96" s="188"/>
      <c r="N96" s="189" t="s">
        <v>50</v>
      </c>
      <c r="O96" s="190">
        <v>0</v>
      </c>
      <c r="P96" s="190">
        <f>O96*H96</f>
        <v>0</v>
      </c>
      <c r="Q96" s="190">
        <v>0</v>
      </c>
      <c r="R96" s="190">
        <f>Q96*H96</f>
        <v>0</v>
      </c>
      <c r="S96" s="190">
        <v>0</v>
      </c>
      <c r="T96" s="191">
        <f>S96*H96</f>
        <v>0</v>
      </c>
      <c r="AR96" s="6" t="s">
        <v>191</v>
      </c>
      <c r="AT96" s="6" t="s">
        <v>193</v>
      </c>
      <c r="AU96" s="6" t="s">
        <v>21</v>
      </c>
      <c r="AY96" s="6" t="s">
        <v>192</v>
      </c>
      <c r="BE96" s="192">
        <f>IF(N96="základní",J96,0)</f>
        <v>0</v>
      </c>
      <c r="BF96" s="192">
        <f>IF(N96="snížená",J96,0)</f>
        <v>0</v>
      </c>
      <c r="BG96" s="192">
        <f>IF(N96="zákl. přenesená",J96,0)</f>
        <v>0</v>
      </c>
      <c r="BH96" s="192">
        <f>IF(N96="sníž. přenesená",J96,0)</f>
        <v>0</v>
      </c>
      <c r="BI96" s="192">
        <f>IF(N96="nulová",J96,0)</f>
        <v>0</v>
      </c>
      <c r="BJ96" s="6" t="s">
        <v>21</v>
      </c>
      <c r="BK96" s="192">
        <f>ROUND(I96*H96,2)</f>
        <v>0</v>
      </c>
      <c r="BL96" s="6" t="s">
        <v>191</v>
      </c>
      <c r="BM96" s="6" t="s">
        <v>1631</v>
      </c>
    </row>
    <row r="97" spans="1:47" ht="34.5">
      <c r="A97" s="23"/>
      <c r="B97" s="24"/>
      <c r="C97" s="52"/>
      <c r="D97" s="196" t="s">
        <v>199</v>
      </c>
      <c r="E97" s="52"/>
      <c r="F97" s="197" t="s">
        <v>558</v>
      </c>
      <c r="G97" s="52"/>
      <c r="H97" s="52"/>
      <c r="I97" s="52"/>
      <c r="J97" s="52"/>
      <c r="K97" s="52"/>
      <c r="L97" s="50"/>
      <c r="M97" s="195"/>
      <c r="N97" s="25"/>
      <c r="O97" s="25"/>
      <c r="P97" s="25"/>
      <c r="Q97" s="25"/>
      <c r="R97" s="25"/>
      <c r="S97" s="25"/>
      <c r="T97" s="72"/>
      <c r="AT97" s="6" t="s">
        <v>199</v>
      </c>
      <c r="AU97" s="6" t="s">
        <v>21</v>
      </c>
    </row>
    <row r="98" spans="2:51" s="198" customFormat="1" ht="12.75">
      <c r="B98" s="199"/>
      <c r="C98" s="200"/>
      <c r="D98" s="196" t="s">
        <v>210</v>
      </c>
      <c r="E98" s="201"/>
      <c r="F98" s="202" t="s">
        <v>1549</v>
      </c>
      <c r="G98" s="200"/>
      <c r="H98" s="201"/>
      <c r="I98" s="200"/>
      <c r="J98" s="200"/>
      <c r="K98" s="200"/>
      <c r="L98" s="203"/>
      <c r="M98" s="204"/>
      <c r="N98" s="205"/>
      <c r="O98" s="205"/>
      <c r="P98" s="205"/>
      <c r="Q98" s="205"/>
      <c r="R98" s="205"/>
      <c r="S98" s="205"/>
      <c r="T98" s="206"/>
      <c r="AT98" s="207" t="s">
        <v>210</v>
      </c>
      <c r="AU98" s="207" t="s">
        <v>21</v>
      </c>
      <c r="AV98" s="198" t="s">
        <v>21</v>
      </c>
      <c r="AW98" s="198" t="s">
        <v>43</v>
      </c>
      <c r="AX98" s="198" t="s">
        <v>79</v>
      </c>
      <c r="AY98" s="207" t="s">
        <v>192</v>
      </c>
    </row>
    <row r="99" spans="2:51" s="198" customFormat="1" ht="12.75">
      <c r="B99" s="199"/>
      <c r="C99" s="200"/>
      <c r="D99" s="196" t="s">
        <v>210</v>
      </c>
      <c r="E99" s="201"/>
      <c r="F99" s="202" t="s">
        <v>517</v>
      </c>
      <c r="G99" s="200"/>
      <c r="H99" s="201"/>
      <c r="I99" s="200"/>
      <c r="J99" s="200"/>
      <c r="K99" s="200"/>
      <c r="L99" s="203"/>
      <c r="M99" s="204"/>
      <c r="N99" s="205"/>
      <c r="O99" s="205"/>
      <c r="P99" s="205"/>
      <c r="Q99" s="205"/>
      <c r="R99" s="205"/>
      <c r="S99" s="205"/>
      <c r="T99" s="206"/>
      <c r="AT99" s="207" t="s">
        <v>210</v>
      </c>
      <c r="AU99" s="207" t="s">
        <v>21</v>
      </c>
      <c r="AV99" s="198" t="s">
        <v>21</v>
      </c>
      <c r="AW99" s="198" t="s">
        <v>43</v>
      </c>
      <c r="AX99" s="198" t="s">
        <v>79</v>
      </c>
      <c r="AY99" s="207" t="s">
        <v>192</v>
      </c>
    </row>
    <row r="100" spans="2:51" s="208" customFormat="1" ht="12.75">
      <c r="B100" s="209"/>
      <c r="C100" s="210"/>
      <c r="D100" s="196" t="s">
        <v>210</v>
      </c>
      <c r="E100" s="234" t="s">
        <v>528</v>
      </c>
      <c r="F100" s="235" t="s">
        <v>1632</v>
      </c>
      <c r="G100" s="210"/>
      <c r="H100" s="236">
        <v>313.2</v>
      </c>
      <c r="I100" s="210"/>
      <c r="J100" s="210"/>
      <c r="K100" s="210"/>
      <c r="L100" s="214"/>
      <c r="M100" s="215"/>
      <c r="N100" s="216"/>
      <c r="O100" s="216"/>
      <c r="P100" s="216"/>
      <c r="Q100" s="216"/>
      <c r="R100" s="216"/>
      <c r="S100" s="216"/>
      <c r="T100" s="217"/>
      <c r="AT100" s="218" t="s">
        <v>210</v>
      </c>
      <c r="AU100" s="218" t="s">
        <v>21</v>
      </c>
      <c r="AV100" s="208" t="s">
        <v>88</v>
      </c>
      <c r="AW100" s="208" t="s">
        <v>43</v>
      </c>
      <c r="AX100" s="208" t="s">
        <v>79</v>
      </c>
      <c r="AY100" s="218" t="s">
        <v>192</v>
      </c>
    </row>
    <row r="101" spans="2:51" s="198" customFormat="1" ht="12.75">
      <c r="B101" s="199"/>
      <c r="C101" s="200"/>
      <c r="D101" s="196" t="s">
        <v>210</v>
      </c>
      <c r="E101" s="201"/>
      <c r="F101" s="202" t="s">
        <v>1552</v>
      </c>
      <c r="G101" s="200"/>
      <c r="H101" s="201"/>
      <c r="I101" s="200"/>
      <c r="J101" s="200"/>
      <c r="K101" s="200"/>
      <c r="L101" s="203"/>
      <c r="M101" s="204"/>
      <c r="N101" s="205"/>
      <c r="O101" s="205"/>
      <c r="P101" s="205"/>
      <c r="Q101" s="205"/>
      <c r="R101" s="205"/>
      <c r="S101" s="205"/>
      <c r="T101" s="206"/>
      <c r="AT101" s="207" t="s">
        <v>210</v>
      </c>
      <c r="AU101" s="207" t="s">
        <v>21</v>
      </c>
      <c r="AV101" s="198" t="s">
        <v>21</v>
      </c>
      <c r="AW101" s="198" t="s">
        <v>43</v>
      </c>
      <c r="AX101" s="198" t="s">
        <v>79</v>
      </c>
      <c r="AY101" s="207" t="s">
        <v>192</v>
      </c>
    </row>
    <row r="102" spans="2:51" s="198" customFormat="1" ht="12.75">
      <c r="B102" s="199"/>
      <c r="C102" s="200"/>
      <c r="D102" s="196" t="s">
        <v>210</v>
      </c>
      <c r="E102" s="201"/>
      <c r="F102" s="202" t="s">
        <v>1553</v>
      </c>
      <c r="G102" s="200"/>
      <c r="H102" s="201"/>
      <c r="I102" s="200"/>
      <c r="J102" s="200"/>
      <c r="K102" s="200"/>
      <c r="L102" s="203"/>
      <c r="M102" s="204"/>
      <c r="N102" s="205"/>
      <c r="O102" s="205"/>
      <c r="P102" s="205"/>
      <c r="Q102" s="205"/>
      <c r="R102" s="205"/>
      <c r="S102" s="205"/>
      <c r="T102" s="206"/>
      <c r="AT102" s="207" t="s">
        <v>210</v>
      </c>
      <c r="AU102" s="207" t="s">
        <v>21</v>
      </c>
      <c r="AV102" s="198" t="s">
        <v>21</v>
      </c>
      <c r="AW102" s="198" t="s">
        <v>43</v>
      </c>
      <c r="AX102" s="198" t="s">
        <v>79</v>
      </c>
      <c r="AY102" s="207" t="s">
        <v>192</v>
      </c>
    </row>
    <row r="103" spans="2:51" s="208" customFormat="1" ht="12.75">
      <c r="B103" s="209"/>
      <c r="C103" s="210"/>
      <c r="D103" s="196" t="s">
        <v>210</v>
      </c>
      <c r="E103" s="234" t="s">
        <v>529</v>
      </c>
      <c r="F103" s="235" t="s">
        <v>1630</v>
      </c>
      <c r="G103" s="210"/>
      <c r="H103" s="236">
        <v>8.1</v>
      </c>
      <c r="I103" s="210"/>
      <c r="J103" s="210"/>
      <c r="K103" s="210"/>
      <c r="L103" s="214"/>
      <c r="M103" s="215"/>
      <c r="N103" s="216"/>
      <c r="O103" s="216"/>
      <c r="P103" s="216"/>
      <c r="Q103" s="216"/>
      <c r="R103" s="216"/>
      <c r="S103" s="216"/>
      <c r="T103" s="217"/>
      <c r="AT103" s="218" t="s">
        <v>210</v>
      </c>
      <c r="AU103" s="218" t="s">
        <v>21</v>
      </c>
      <c r="AV103" s="208" t="s">
        <v>88</v>
      </c>
      <c r="AW103" s="208" t="s">
        <v>43</v>
      </c>
      <c r="AX103" s="208" t="s">
        <v>79</v>
      </c>
      <c r="AY103" s="218" t="s">
        <v>192</v>
      </c>
    </row>
    <row r="104" spans="2:51" s="240" customFormat="1" ht="12.75">
      <c r="B104" s="241"/>
      <c r="C104" s="242"/>
      <c r="D104" s="193" t="s">
        <v>210</v>
      </c>
      <c r="E104" s="251"/>
      <c r="F104" s="252" t="s">
        <v>280</v>
      </c>
      <c r="G104" s="242"/>
      <c r="H104" s="253">
        <v>321.3</v>
      </c>
      <c r="I104" s="242"/>
      <c r="J104" s="242"/>
      <c r="K104" s="242"/>
      <c r="L104" s="246"/>
      <c r="M104" s="247"/>
      <c r="N104" s="248"/>
      <c r="O104" s="248"/>
      <c r="P104" s="248"/>
      <c r="Q104" s="248"/>
      <c r="R104" s="248"/>
      <c r="S104" s="248"/>
      <c r="T104" s="249"/>
      <c r="AT104" s="250" t="s">
        <v>210</v>
      </c>
      <c r="AU104" s="250" t="s">
        <v>21</v>
      </c>
      <c r="AV104" s="240" t="s">
        <v>191</v>
      </c>
      <c r="AW104" s="240" t="s">
        <v>43</v>
      </c>
      <c r="AX104" s="240" t="s">
        <v>21</v>
      </c>
      <c r="AY104" s="250" t="s">
        <v>192</v>
      </c>
    </row>
    <row r="105" spans="2:65" s="23" customFormat="1" ht="22.5" customHeight="1">
      <c r="B105" s="24"/>
      <c r="C105" s="182" t="s">
        <v>205</v>
      </c>
      <c r="D105" s="182" t="s">
        <v>193</v>
      </c>
      <c r="E105" s="183" t="s">
        <v>952</v>
      </c>
      <c r="F105" s="184" t="s">
        <v>953</v>
      </c>
      <c r="G105" s="185" t="s">
        <v>556</v>
      </c>
      <c r="H105" s="186">
        <v>321.3</v>
      </c>
      <c r="I105" s="187"/>
      <c r="J105" s="187">
        <f>ROUND(I105*H105,2)</f>
        <v>0</v>
      </c>
      <c r="K105" s="184" t="s">
        <v>197</v>
      </c>
      <c r="L105" s="50"/>
      <c r="M105" s="188"/>
      <c r="N105" s="189" t="s">
        <v>50</v>
      </c>
      <c r="O105" s="190">
        <v>0</v>
      </c>
      <c r="P105" s="190">
        <f>O105*H105</f>
        <v>0</v>
      </c>
      <c r="Q105" s="190">
        <v>0</v>
      </c>
      <c r="R105" s="190">
        <f>Q105*H105</f>
        <v>0</v>
      </c>
      <c r="S105" s="190">
        <v>0</v>
      </c>
      <c r="T105" s="191">
        <f>S105*H105</f>
        <v>0</v>
      </c>
      <c r="AR105" s="6" t="s">
        <v>191</v>
      </c>
      <c r="AT105" s="6" t="s">
        <v>193</v>
      </c>
      <c r="AU105" s="6" t="s">
        <v>21</v>
      </c>
      <c r="AY105" s="6" t="s">
        <v>192</v>
      </c>
      <c r="BE105" s="192">
        <f>IF(N105="základní",J105,0)</f>
        <v>0</v>
      </c>
      <c r="BF105" s="192">
        <f>IF(N105="snížená",J105,0)</f>
        <v>0</v>
      </c>
      <c r="BG105" s="192">
        <f>IF(N105="zákl. přenesená",J105,0)</f>
        <v>0</v>
      </c>
      <c r="BH105" s="192">
        <f>IF(N105="sníž. přenesená",J105,0)</f>
        <v>0</v>
      </c>
      <c r="BI105" s="192">
        <f>IF(N105="nulová",J105,0)</f>
        <v>0</v>
      </c>
      <c r="BJ105" s="6" t="s">
        <v>21</v>
      </c>
      <c r="BK105" s="192">
        <f>ROUND(I105*H105,2)</f>
        <v>0</v>
      </c>
      <c r="BL105" s="6" t="s">
        <v>191</v>
      </c>
      <c r="BM105" s="6" t="s">
        <v>1633</v>
      </c>
    </row>
    <row r="106" spans="1:47" ht="23.25">
      <c r="A106" s="23"/>
      <c r="B106" s="24"/>
      <c r="C106" s="52"/>
      <c r="D106" s="196" t="s">
        <v>199</v>
      </c>
      <c r="E106" s="52"/>
      <c r="F106" s="197" t="s">
        <v>955</v>
      </c>
      <c r="G106" s="52"/>
      <c r="H106" s="52"/>
      <c r="I106" s="52"/>
      <c r="J106" s="52"/>
      <c r="K106" s="52"/>
      <c r="L106" s="50"/>
      <c r="M106" s="195"/>
      <c r="N106" s="25"/>
      <c r="O106" s="25"/>
      <c r="P106" s="25"/>
      <c r="Q106" s="25"/>
      <c r="R106" s="25"/>
      <c r="S106" s="25"/>
      <c r="T106" s="72"/>
      <c r="AT106" s="6" t="s">
        <v>199</v>
      </c>
      <c r="AU106" s="6" t="s">
        <v>21</v>
      </c>
    </row>
    <row r="107" spans="2:51" s="198" customFormat="1" ht="12.75">
      <c r="B107" s="199"/>
      <c r="C107" s="200"/>
      <c r="D107" s="196" t="s">
        <v>210</v>
      </c>
      <c r="E107" s="201"/>
      <c r="F107" s="202" t="s">
        <v>1549</v>
      </c>
      <c r="G107" s="200"/>
      <c r="H107" s="201"/>
      <c r="I107" s="200"/>
      <c r="J107" s="200"/>
      <c r="K107" s="200"/>
      <c r="L107" s="203"/>
      <c r="M107" s="204"/>
      <c r="N107" s="205"/>
      <c r="O107" s="205"/>
      <c r="P107" s="205"/>
      <c r="Q107" s="205"/>
      <c r="R107" s="205"/>
      <c r="S107" s="205"/>
      <c r="T107" s="206"/>
      <c r="AT107" s="207" t="s">
        <v>210</v>
      </c>
      <c r="AU107" s="207" t="s">
        <v>21</v>
      </c>
      <c r="AV107" s="198" t="s">
        <v>21</v>
      </c>
      <c r="AW107" s="198" t="s">
        <v>43</v>
      </c>
      <c r="AX107" s="198" t="s">
        <v>79</v>
      </c>
      <c r="AY107" s="207" t="s">
        <v>192</v>
      </c>
    </row>
    <row r="108" spans="2:51" s="198" customFormat="1" ht="12.75">
      <c r="B108" s="199"/>
      <c r="C108" s="200"/>
      <c r="D108" s="196" t="s">
        <v>210</v>
      </c>
      <c r="E108" s="201"/>
      <c r="F108" s="202" t="s">
        <v>517</v>
      </c>
      <c r="G108" s="200"/>
      <c r="H108" s="201"/>
      <c r="I108" s="200"/>
      <c r="J108" s="200"/>
      <c r="K108" s="200"/>
      <c r="L108" s="203"/>
      <c r="M108" s="204"/>
      <c r="N108" s="205"/>
      <c r="O108" s="205"/>
      <c r="P108" s="205"/>
      <c r="Q108" s="205"/>
      <c r="R108" s="205"/>
      <c r="S108" s="205"/>
      <c r="T108" s="206"/>
      <c r="AT108" s="207" t="s">
        <v>210</v>
      </c>
      <c r="AU108" s="207" t="s">
        <v>21</v>
      </c>
      <c r="AV108" s="198" t="s">
        <v>21</v>
      </c>
      <c r="AW108" s="198" t="s">
        <v>43</v>
      </c>
      <c r="AX108" s="198" t="s">
        <v>79</v>
      </c>
      <c r="AY108" s="207" t="s">
        <v>192</v>
      </c>
    </row>
    <row r="109" spans="2:51" s="198" customFormat="1" ht="12.75">
      <c r="B109" s="199"/>
      <c r="C109" s="200"/>
      <c r="D109" s="196" t="s">
        <v>210</v>
      </c>
      <c r="E109" s="201"/>
      <c r="F109" s="202" t="s">
        <v>1552</v>
      </c>
      <c r="G109" s="200"/>
      <c r="H109" s="201"/>
      <c r="I109" s="200"/>
      <c r="J109" s="200"/>
      <c r="K109" s="200"/>
      <c r="L109" s="203"/>
      <c r="M109" s="204"/>
      <c r="N109" s="205"/>
      <c r="O109" s="205"/>
      <c r="P109" s="205"/>
      <c r="Q109" s="205"/>
      <c r="R109" s="205"/>
      <c r="S109" s="205"/>
      <c r="T109" s="206"/>
      <c r="AT109" s="207" t="s">
        <v>210</v>
      </c>
      <c r="AU109" s="207" t="s">
        <v>21</v>
      </c>
      <c r="AV109" s="198" t="s">
        <v>21</v>
      </c>
      <c r="AW109" s="198" t="s">
        <v>43</v>
      </c>
      <c r="AX109" s="198" t="s">
        <v>79</v>
      </c>
      <c r="AY109" s="207" t="s">
        <v>192</v>
      </c>
    </row>
    <row r="110" spans="2:51" s="208" customFormat="1" ht="12.75">
      <c r="B110" s="209"/>
      <c r="C110" s="210"/>
      <c r="D110" s="196" t="s">
        <v>210</v>
      </c>
      <c r="E110" s="234" t="s">
        <v>536</v>
      </c>
      <c r="F110" s="235" t="s">
        <v>1632</v>
      </c>
      <c r="G110" s="210"/>
      <c r="H110" s="236">
        <v>313.2</v>
      </c>
      <c r="I110" s="210"/>
      <c r="J110" s="210"/>
      <c r="K110" s="210"/>
      <c r="L110" s="214"/>
      <c r="M110" s="215"/>
      <c r="N110" s="216"/>
      <c r="O110" s="216"/>
      <c r="P110" s="216"/>
      <c r="Q110" s="216"/>
      <c r="R110" s="216"/>
      <c r="S110" s="216"/>
      <c r="T110" s="217"/>
      <c r="AT110" s="218" t="s">
        <v>210</v>
      </c>
      <c r="AU110" s="218" t="s">
        <v>21</v>
      </c>
      <c r="AV110" s="208" t="s">
        <v>88</v>
      </c>
      <c r="AW110" s="208" t="s">
        <v>43</v>
      </c>
      <c r="AX110" s="208" t="s">
        <v>79</v>
      </c>
      <c r="AY110" s="218" t="s">
        <v>192</v>
      </c>
    </row>
    <row r="111" spans="2:51" s="198" customFormat="1" ht="12.75">
      <c r="B111" s="199"/>
      <c r="C111" s="200"/>
      <c r="D111" s="196" t="s">
        <v>210</v>
      </c>
      <c r="E111" s="201"/>
      <c r="F111" s="202" t="s">
        <v>1553</v>
      </c>
      <c r="G111" s="200"/>
      <c r="H111" s="201"/>
      <c r="I111" s="200"/>
      <c r="J111" s="200"/>
      <c r="K111" s="200"/>
      <c r="L111" s="203"/>
      <c r="M111" s="204"/>
      <c r="N111" s="205"/>
      <c r="O111" s="205"/>
      <c r="P111" s="205"/>
      <c r="Q111" s="205"/>
      <c r="R111" s="205"/>
      <c r="S111" s="205"/>
      <c r="T111" s="206"/>
      <c r="AT111" s="207" t="s">
        <v>210</v>
      </c>
      <c r="AU111" s="207" t="s">
        <v>21</v>
      </c>
      <c r="AV111" s="198" t="s">
        <v>21</v>
      </c>
      <c r="AW111" s="198" t="s">
        <v>43</v>
      </c>
      <c r="AX111" s="198" t="s">
        <v>79</v>
      </c>
      <c r="AY111" s="207" t="s">
        <v>192</v>
      </c>
    </row>
    <row r="112" spans="2:51" s="208" customFormat="1" ht="12.75">
      <c r="B112" s="209"/>
      <c r="C112" s="210"/>
      <c r="D112" s="196" t="s">
        <v>210</v>
      </c>
      <c r="E112" s="234" t="s">
        <v>539</v>
      </c>
      <c r="F112" s="235" t="s">
        <v>1630</v>
      </c>
      <c r="G112" s="210"/>
      <c r="H112" s="236">
        <v>8.1</v>
      </c>
      <c r="I112" s="210"/>
      <c r="J112" s="210"/>
      <c r="K112" s="210"/>
      <c r="L112" s="214"/>
      <c r="M112" s="215"/>
      <c r="N112" s="216"/>
      <c r="O112" s="216"/>
      <c r="P112" s="216"/>
      <c r="Q112" s="216"/>
      <c r="R112" s="216"/>
      <c r="S112" s="216"/>
      <c r="T112" s="217"/>
      <c r="AT112" s="218" t="s">
        <v>210</v>
      </c>
      <c r="AU112" s="218" t="s">
        <v>21</v>
      </c>
      <c r="AV112" s="208" t="s">
        <v>88</v>
      </c>
      <c r="AW112" s="208" t="s">
        <v>43</v>
      </c>
      <c r="AX112" s="208" t="s">
        <v>79</v>
      </c>
      <c r="AY112" s="218" t="s">
        <v>192</v>
      </c>
    </row>
    <row r="113" spans="2:51" s="240" customFormat="1" ht="12.75">
      <c r="B113" s="241"/>
      <c r="C113" s="242"/>
      <c r="D113" s="193" t="s">
        <v>210</v>
      </c>
      <c r="E113" s="251"/>
      <c r="F113" s="252" t="s">
        <v>280</v>
      </c>
      <c r="G113" s="242"/>
      <c r="H113" s="253">
        <v>321.3</v>
      </c>
      <c r="I113" s="242"/>
      <c r="J113" s="242"/>
      <c r="K113" s="242"/>
      <c r="L113" s="246"/>
      <c r="M113" s="247"/>
      <c r="N113" s="248"/>
      <c r="O113" s="248"/>
      <c r="P113" s="248"/>
      <c r="Q113" s="248"/>
      <c r="R113" s="248"/>
      <c r="S113" s="248"/>
      <c r="T113" s="249"/>
      <c r="AT113" s="250" t="s">
        <v>210</v>
      </c>
      <c r="AU113" s="250" t="s">
        <v>21</v>
      </c>
      <c r="AV113" s="240" t="s">
        <v>191</v>
      </c>
      <c r="AW113" s="240" t="s">
        <v>43</v>
      </c>
      <c r="AX113" s="240" t="s">
        <v>21</v>
      </c>
      <c r="AY113" s="250" t="s">
        <v>192</v>
      </c>
    </row>
    <row r="114" spans="2:65" s="23" customFormat="1" ht="22.5" customHeight="1">
      <c r="B114" s="24"/>
      <c r="C114" s="182" t="s">
        <v>191</v>
      </c>
      <c r="D114" s="182" t="s">
        <v>193</v>
      </c>
      <c r="E114" s="183" t="s">
        <v>956</v>
      </c>
      <c r="F114" s="184" t="s">
        <v>957</v>
      </c>
      <c r="G114" s="185" t="s">
        <v>556</v>
      </c>
      <c r="H114" s="186">
        <v>321.3</v>
      </c>
      <c r="I114" s="187"/>
      <c r="J114" s="187">
        <f>ROUND(I114*H114,2)</f>
        <v>0</v>
      </c>
      <c r="K114" s="184" t="s">
        <v>197</v>
      </c>
      <c r="L114" s="50"/>
      <c r="M114" s="188"/>
      <c r="N114" s="189" t="s">
        <v>50</v>
      </c>
      <c r="O114" s="190">
        <v>0</v>
      </c>
      <c r="P114" s="190">
        <f>O114*H114</f>
        <v>0</v>
      </c>
      <c r="Q114" s="190">
        <v>0</v>
      </c>
      <c r="R114" s="190">
        <f>Q114*H114</f>
        <v>0</v>
      </c>
      <c r="S114" s="190">
        <v>0</v>
      </c>
      <c r="T114" s="191">
        <f>S114*H114</f>
        <v>0</v>
      </c>
      <c r="AR114" s="6" t="s">
        <v>191</v>
      </c>
      <c r="AT114" s="6" t="s">
        <v>193</v>
      </c>
      <c r="AU114" s="6" t="s">
        <v>21</v>
      </c>
      <c r="AY114" s="6" t="s">
        <v>192</v>
      </c>
      <c r="BE114" s="192">
        <f>IF(N114="základní",J114,0)</f>
        <v>0</v>
      </c>
      <c r="BF114" s="192">
        <f>IF(N114="snížená",J114,0)</f>
        <v>0</v>
      </c>
      <c r="BG114" s="192">
        <f>IF(N114="zákl. přenesená",J114,0)</f>
        <v>0</v>
      </c>
      <c r="BH114" s="192">
        <f>IF(N114="sníž. přenesená",J114,0)</f>
        <v>0</v>
      </c>
      <c r="BI114" s="192">
        <f>IF(N114="nulová",J114,0)</f>
        <v>0</v>
      </c>
      <c r="BJ114" s="6" t="s">
        <v>21</v>
      </c>
      <c r="BK114" s="192">
        <f>ROUND(I114*H114,2)</f>
        <v>0</v>
      </c>
      <c r="BL114" s="6" t="s">
        <v>191</v>
      </c>
      <c r="BM114" s="6" t="s">
        <v>1634</v>
      </c>
    </row>
    <row r="115" spans="1:47" ht="34.5">
      <c r="A115" s="23"/>
      <c r="B115" s="24"/>
      <c r="C115" s="52"/>
      <c r="D115" s="196" t="s">
        <v>199</v>
      </c>
      <c r="E115" s="52"/>
      <c r="F115" s="197" t="s">
        <v>959</v>
      </c>
      <c r="G115" s="52"/>
      <c r="H115" s="52"/>
      <c r="I115" s="52"/>
      <c r="J115" s="52"/>
      <c r="K115" s="52"/>
      <c r="L115" s="50"/>
      <c r="M115" s="195"/>
      <c r="N115" s="25"/>
      <c r="O115" s="25"/>
      <c r="P115" s="25"/>
      <c r="Q115" s="25"/>
      <c r="R115" s="25"/>
      <c r="S115" s="25"/>
      <c r="T115" s="72"/>
      <c r="AT115" s="6" t="s">
        <v>199</v>
      </c>
      <c r="AU115" s="6" t="s">
        <v>21</v>
      </c>
    </row>
    <row r="116" spans="2:51" s="198" customFormat="1" ht="12.75">
      <c r="B116" s="199"/>
      <c r="C116" s="200"/>
      <c r="D116" s="196" t="s">
        <v>210</v>
      </c>
      <c r="E116" s="201"/>
      <c r="F116" s="202" t="s">
        <v>1549</v>
      </c>
      <c r="G116" s="200"/>
      <c r="H116" s="201"/>
      <c r="I116" s="200"/>
      <c r="J116" s="200"/>
      <c r="K116" s="200"/>
      <c r="L116" s="203"/>
      <c r="M116" s="204"/>
      <c r="N116" s="205"/>
      <c r="O116" s="205"/>
      <c r="P116" s="205"/>
      <c r="Q116" s="205"/>
      <c r="R116" s="205"/>
      <c r="S116" s="205"/>
      <c r="T116" s="206"/>
      <c r="AT116" s="207" t="s">
        <v>210</v>
      </c>
      <c r="AU116" s="207" t="s">
        <v>21</v>
      </c>
      <c r="AV116" s="198" t="s">
        <v>21</v>
      </c>
      <c r="AW116" s="198" t="s">
        <v>43</v>
      </c>
      <c r="AX116" s="198" t="s">
        <v>79</v>
      </c>
      <c r="AY116" s="207" t="s">
        <v>192</v>
      </c>
    </row>
    <row r="117" spans="2:51" s="198" customFormat="1" ht="12.75">
      <c r="B117" s="199"/>
      <c r="C117" s="200"/>
      <c r="D117" s="196" t="s">
        <v>210</v>
      </c>
      <c r="E117" s="201"/>
      <c r="F117" s="202" t="s">
        <v>517</v>
      </c>
      <c r="G117" s="200"/>
      <c r="H117" s="201"/>
      <c r="I117" s="200"/>
      <c r="J117" s="200"/>
      <c r="K117" s="200"/>
      <c r="L117" s="203"/>
      <c r="M117" s="204"/>
      <c r="N117" s="205"/>
      <c r="O117" s="205"/>
      <c r="P117" s="205"/>
      <c r="Q117" s="205"/>
      <c r="R117" s="205"/>
      <c r="S117" s="205"/>
      <c r="T117" s="206"/>
      <c r="AT117" s="207" t="s">
        <v>210</v>
      </c>
      <c r="AU117" s="207" t="s">
        <v>21</v>
      </c>
      <c r="AV117" s="198" t="s">
        <v>21</v>
      </c>
      <c r="AW117" s="198" t="s">
        <v>43</v>
      </c>
      <c r="AX117" s="198" t="s">
        <v>79</v>
      </c>
      <c r="AY117" s="207" t="s">
        <v>192</v>
      </c>
    </row>
    <row r="118" spans="2:51" s="198" customFormat="1" ht="12.75">
      <c r="B118" s="199"/>
      <c r="C118" s="200"/>
      <c r="D118" s="196" t="s">
        <v>210</v>
      </c>
      <c r="E118" s="201"/>
      <c r="F118" s="202" t="s">
        <v>1552</v>
      </c>
      <c r="G118" s="200"/>
      <c r="H118" s="201"/>
      <c r="I118" s="200"/>
      <c r="J118" s="200"/>
      <c r="K118" s="200"/>
      <c r="L118" s="203"/>
      <c r="M118" s="204"/>
      <c r="N118" s="205"/>
      <c r="O118" s="205"/>
      <c r="P118" s="205"/>
      <c r="Q118" s="205"/>
      <c r="R118" s="205"/>
      <c r="S118" s="205"/>
      <c r="T118" s="206"/>
      <c r="AT118" s="207" t="s">
        <v>210</v>
      </c>
      <c r="AU118" s="207" t="s">
        <v>21</v>
      </c>
      <c r="AV118" s="198" t="s">
        <v>21</v>
      </c>
      <c r="AW118" s="198" t="s">
        <v>43</v>
      </c>
      <c r="AX118" s="198" t="s">
        <v>79</v>
      </c>
      <c r="AY118" s="207" t="s">
        <v>192</v>
      </c>
    </row>
    <row r="119" spans="2:51" s="208" customFormat="1" ht="12.75">
      <c r="B119" s="209"/>
      <c r="C119" s="210"/>
      <c r="D119" s="196" t="s">
        <v>210</v>
      </c>
      <c r="E119" s="234" t="s">
        <v>574</v>
      </c>
      <c r="F119" s="235" t="s">
        <v>1632</v>
      </c>
      <c r="G119" s="210"/>
      <c r="H119" s="236">
        <v>313.2</v>
      </c>
      <c r="I119" s="210"/>
      <c r="J119" s="210"/>
      <c r="K119" s="210"/>
      <c r="L119" s="214"/>
      <c r="M119" s="215"/>
      <c r="N119" s="216"/>
      <c r="O119" s="216"/>
      <c r="P119" s="216"/>
      <c r="Q119" s="216"/>
      <c r="R119" s="216"/>
      <c r="S119" s="216"/>
      <c r="T119" s="217"/>
      <c r="AT119" s="218" t="s">
        <v>210</v>
      </c>
      <c r="AU119" s="218" t="s">
        <v>21</v>
      </c>
      <c r="AV119" s="208" t="s">
        <v>88</v>
      </c>
      <c r="AW119" s="208" t="s">
        <v>43</v>
      </c>
      <c r="AX119" s="208" t="s">
        <v>79</v>
      </c>
      <c r="AY119" s="218" t="s">
        <v>192</v>
      </c>
    </row>
    <row r="120" spans="2:51" s="198" customFormat="1" ht="12.75">
      <c r="B120" s="199"/>
      <c r="C120" s="200"/>
      <c r="D120" s="196" t="s">
        <v>210</v>
      </c>
      <c r="E120" s="201"/>
      <c r="F120" s="202" t="s">
        <v>1553</v>
      </c>
      <c r="G120" s="200"/>
      <c r="H120" s="201"/>
      <c r="I120" s="200"/>
      <c r="J120" s="200"/>
      <c r="K120" s="200"/>
      <c r="L120" s="203"/>
      <c r="M120" s="204"/>
      <c r="N120" s="205"/>
      <c r="O120" s="205"/>
      <c r="P120" s="205"/>
      <c r="Q120" s="205"/>
      <c r="R120" s="205"/>
      <c r="S120" s="205"/>
      <c r="T120" s="206"/>
      <c r="AT120" s="207" t="s">
        <v>210</v>
      </c>
      <c r="AU120" s="207" t="s">
        <v>21</v>
      </c>
      <c r="AV120" s="198" t="s">
        <v>21</v>
      </c>
      <c r="AW120" s="198" t="s">
        <v>43</v>
      </c>
      <c r="AX120" s="198" t="s">
        <v>79</v>
      </c>
      <c r="AY120" s="207" t="s">
        <v>192</v>
      </c>
    </row>
    <row r="121" spans="2:51" s="208" customFormat="1" ht="12.75">
      <c r="B121" s="209"/>
      <c r="C121" s="210"/>
      <c r="D121" s="196" t="s">
        <v>210</v>
      </c>
      <c r="E121" s="234" t="s">
        <v>576</v>
      </c>
      <c r="F121" s="235" t="s">
        <v>1630</v>
      </c>
      <c r="G121" s="210"/>
      <c r="H121" s="236">
        <v>8.1</v>
      </c>
      <c r="I121" s="210"/>
      <c r="J121" s="210"/>
      <c r="K121" s="210"/>
      <c r="L121" s="214"/>
      <c r="M121" s="215"/>
      <c r="N121" s="216"/>
      <c r="O121" s="216"/>
      <c r="P121" s="216"/>
      <c r="Q121" s="216"/>
      <c r="R121" s="216"/>
      <c r="S121" s="216"/>
      <c r="T121" s="217"/>
      <c r="AT121" s="218" t="s">
        <v>210</v>
      </c>
      <c r="AU121" s="218" t="s">
        <v>21</v>
      </c>
      <c r="AV121" s="208" t="s">
        <v>88</v>
      </c>
      <c r="AW121" s="208" t="s">
        <v>43</v>
      </c>
      <c r="AX121" s="208" t="s">
        <v>79</v>
      </c>
      <c r="AY121" s="218" t="s">
        <v>192</v>
      </c>
    </row>
    <row r="122" spans="2:51" s="240" customFormat="1" ht="12.75">
      <c r="B122" s="241"/>
      <c r="C122" s="242"/>
      <c r="D122" s="193" t="s">
        <v>210</v>
      </c>
      <c r="E122" s="251"/>
      <c r="F122" s="252" t="s">
        <v>280</v>
      </c>
      <c r="G122" s="242"/>
      <c r="H122" s="253">
        <v>321.3</v>
      </c>
      <c r="I122" s="242"/>
      <c r="J122" s="242"/>
      <c r="K122" s="242"/>
      <c r="L122" s="246"/>
      <c r="M122" s="247"/>
      <c r="N122" s="248"/>
      <c r="O122" s="248"/>
      <c r="P122" s="248"/>
      <c r="Q122" s="248"/>
      <c r="R122" s="248"/>
      <c r="S122" s="248"/>
      <c r="T122" s="249"/>
      <c r="AT122" s="250" t="s">
        <v>210</v>
      </c>
      <c r="AU122" s="250" t="s">
        <v>21</v>
      </c>
      <c r="AV122" s="240" t="s">
        <v>191</v>
      </c>
      <c r="AW122" s="240" t="s">
        <v>43</v>
      </c>
      <c r="AX122" s="240" t="s">
        <v>21</v>
      </c>
      <c r="AY122" s="250" t="s">
        <v>192</v>
      </c>
    </row>
    <row r="123" spans="2:65" s="23" customFormat="1" ht="22.5" customHeight="1">
      <c r="B123" s="24"/>
      <c r="C123" s="182" t="s">
        <v>217</v>
      </c>
      <c r="D123" s="182" t="s">
        <v>193</v>
      </c>
      <c r="E123" s="183" t="s">
        <v>560</v>
      </c>
      <c r="F123" s="184" t="s">
        <v>561</v>
      </c>
      <c r="G123" s="185" t="s">
        <v>545</v>
      </c>
      <c r="H123" s="186">
        <v>321.3</v>
      </c>
      <c r="I123" s="187"/>
      <c r="J123" s="187">
        <f>ROUND(I123*H123,2)</f>
        <v>0</v>
      </c>
      <c r="K123" s="184" t="s">
        <v>197</v>
      </c>
      <c r="L123" s="50"/>
      <c r="M123" s="188"/>
      <c r="N123" s="189" t="s">
        <v>50</v>
      </c>
      <c r="O123" s="190">
        <v>0.009000000000000001</v>
      </c>
      <c r="P123" s="190">
        <f>O123*H123</f>
        <v>2.8917000000000006</v>
      </c>
      <c r="Q123" s="190">
        <v>0</v>
      </c>
      <c r="R123" s="190">
        <f>Q123*H123</f>
        <v>0</v>
      </c>
      <c r="S123" s="190">
        <v>0</v>
      </c>
      <c r="T123" s="191">
        <f>S123*H123</f>
        <v>0</v>
      </c>
      <c r="AR123" s="6" t="s">
        <v>191</v>
      </c>
      <c r="AT123" s="6" t="s">
        <v>193</v>
      </c>
      <c r="AU123" s="6" t="s">
        <v>21</v>
      </c>
      <c r="AY123" s="6" t="s">
        <v>192</v>
      </c>
      <c r="BE123" s="192">
        <f>IF(N123="základní",J123,0)</f>
        <v>0</v>
      </c>
      <c r="BF123" s="192">
        <f>IF(N123="snížená",J123,0)</f>
        <v>0</v>
      </c>
      <c r="BG123" s="192">
        <f>IF(N123="zákl. přenesená",J123,0)</f>
        <v>0</v>
      </c>
      <c r="BH123" s="192">
        <f>IF(N123="sníž. přenesená",J123,0)</f>
        <v>0</v>
      </c>
      <c r="BI123" s="192">
        <f>IF(N123="nulová",J123,0)</f>
        <v>0</v>
      </c>
      <c r="BJ123" s="6" t="s">
        <v>21</v>
      </c>
      <c r="BK123" s="192">
        <f>ROUND(I123*H123,2)</f>
        <v>0</v>
      </c>
      <c r="BL123" s="6" t="s">
        <v>191</v>
      </c>
      <c r="BM123" s="6" t="s">
        <v>1635</v>
      </c>
    </row>
    <row r="124" spans="1:47" ht="12.75">
      <c r="A124" s="23"/>
      <c r="B124" s="24"/>
      <c r="C124" s="52"/>
      <c r="D124" s="196" t="s">
        <v>199</v>
      </c>
      <c r="E124" s="52"/>
      <c r="F124" s="197" t="s">
        <v>561</v>
      </c>
      <c r="G124" s="52"/>
      <c r="H124" s="52"/>
      <c r="I124" s="52"/>
      <c r="J124" s="52"/>
      <c r="K124" s="52"/>
      <c r="L124" s="50"/>
      <c r="M124" s="195"/>
      <c r="N124" s="25"/>
      <c r="O124" s="25"/>
      <c r="P124" s="25"/>
      <c r="Q124" s="25"/>
      <c r="R124" s="25"/>
      <c r="S124" s="25"/>
      <c r="T124" s="72"/>
      <c r="AT124" s="6" t="s">
        <v>199</v>
      </c>
      <c r="AU124" s="6" t="s">
        <v>21</v>
      </c>
    </row>
    <row r="125" spans="2:51" s="198" customFormat="1" ht="12.75">
      <c r="B125" s="199"/>
      <c r="C125" s="200"/>
      <c r="D125" s="196" t="s">
        <v>210</v>
      </c>
      <c r="E125" s="201"/>
      <c r="F125" s="202" t="s">
        <v>1549</v>
      </c>
      <c r="G125" s="200"/>
      <c r="H125" s="201"/>
      <c r="I125" s="200"/>
      <c r="J125" s="200"/>
      <c r="K125" s="200"/>
      <c r="L125" s="203"/>
      <c r="M125" s="204"/>
      <c r="N125" s="205"/>
      <c r="O125" s="205"/>
      <c r="P125" s="205"/>
      <c r="Q125" s="205"/>
      <c r="R125" s="205"/>
      <c r="S125" s="205"/>
      <c r="T125" s="206"/>
      <c r="AT125" s="207" t="s">
        <v>210</v>
      </c>
      <c r="AU125" s="207" t="s">
        <v>21</v>
      </c>
      <c r="AV125" s="198" t="s">
        <v>21</v>
      </c>
      <c r="AW125" s="198" t="s">
        <v>43</v>
      </c>
      <c r="AX125" s="198" t="s">
        <v>79</v>
      </c>
      <c r="AY125" s="207" t="s">
        <v>192</v>
      </c>
    </row>
    <row r="126" spans="2:51" s="208" customFormat="1" ht="12.75">
      <c r="B126" s="209"/>
      <c r="C126" s="210"/>
      <c r="D126" s="193" t="s">
        <v>210</v>
      </c>
      <c r="E126" s="211"/>
      <c r="F126" s="212" t="s">
        <v>1636</v>
      </c>
      <c r="G126" s="210"/>
      <c r="H126" s="213">
        <v>321.3</v>
      </c>
      <c r="I126" s="210"/>
      <c r="J126" s="210"/>
      <c r="K126" s="210"/>
      <c r="L126" s="214"/>
      <c r="M126" s="215"/>
      <c r="N126" s="216"/>
      <c r="O126" s="216"/>
      <c r="P126" s="216"/>
      <c r="Q126" s="216"/>
      <c r="R126" s="216"/>
      <c r="S126" s="216"/>
      <c r="T126" s="217"/>
      <c r="AT126" s="218" t="s">
        <v>210</v>
      </c>
      <c r="AU126" s="218" t="s">
        <v>21</v>
      </c>
      <c r="AV126" s="208" t="s">
        <v>88</v>
      </c>
      <c r="AW126" s="208" t="s">
        <v>43</v>
      </c>
      <c r="AX126" s="208" t="s">
        <v>21</v>
      </c>
      <c r="AY126" s="218" t="s">
        <v>192</v>
      </c>
    </row>
    <row r="127" spans="2:65" s="23" customFormat="1" ht="22.5" customHeight="1">
      <c r="B127" s="24"/>
      <c r="C127" s="182" t="s">
        <v>223</v>
      </c>
      <c r="D127" s="182" t="s">
        <v>193</v>
      </c>
      <c r="E127" s="183" t="s">
        <v>1637</v>
      </c>
      <c r="F127" s="184" t="s">
        <v>968</v>
      </c>
      <c r="G127" s="185" t="s">
        <v>480</v>
      </c>
      <c r="H127" s="186">
        <v>610.47</v>
      </c>
      <c r="I127" s="187"/>
      <c r="J127" s="187">
        <f>ROUND(I127*H127,2)</f>
        <v>0</v>
      </c>
      <c r="K127" s="184"/>
      <c r="L127" s="50"/>
      <c r="M127" s="188"/>
      <c r="N127" s="189" t="s">
        <v>50</v>
      </c>
      <c r="O127" s="190">
        <v>0</v>
      </c>
      <c r="P127" s="190">
        <f>O127*H127</f>
        <v>0</v>
      </c>
      <c r="Q127" s="190">
        <v>0</v>
      </c>
      <c r="R127" s="190">
        <f>Q127*H127</f>
        <v>0</v>
      </c>
      <c r="S127" s="190">
        <v>0</v>
      </c>
      <c r="T127" s="191">
        <f>S127*H127</f>
        <v>0</v>
      </c>
      <c r="AR127" s="6" t="s">
        <v>191</v>
      </c>
      <c r="AT127" s="6" t="s">
        <v>193</v>
      </c>
      <c r="AU127" s="6" t="s">
        <v>21</v>
      </c>
      <c r="AY127" s="6" t="s">
        <v>192</v>
      </c>
      <c r="BE127" s="192">
        <f>IF(N127="základní",J127,0)</f>
        <v>0</v>
      </c>
      <c r="BF127" s="192">
        <f>IF(N127="snížená",J127,0)</f>
        <v>0</v>
      </c>
      <c r="BG127" s="192">
        <f>IF(N127="zákl. přenesená",J127,0)</f>
        <v>0</v>
      </c>
      <c r="BH127" s="192">
        <f>IF(N127="sníž. přenesená",J127,0)</f>
        <v>0</v>
      </c>
      <c r="BI127" s="192">
        <f>IF(N127="nulová",J127,0)</f>
        <v>0</v>
      </c>
      <c r="BJ127" s="6" t="s">
        <v>21</v>
      </c>
      <c r="BK127" s="192">
        <f>ROUND(I127*H127,2)</f>
        <v>0</v>
      </c>
      <c r="BL127" s="6" t="s">
        <v>191</v>
      </c>
      <c r="BM127" s="6" t="s">
        <v>1638</v>
      </c>
    </row>
    <row r="128" spans="1:47" ht="12.75">
      <c r="A128" s="23"/>
      <c r="B128" s="24"/>
      <c r="C128" s="52"/>
      <c r="D128" s="196" t="s">
        <v>199</v>
      </c>
      <c r="E128" s="52"/>
      <c r="F128" s="197" t="s">
        <v>968</v>
      </c>
      <c r="G128" s="52"/>
      <c r="H128" s="52"/>
      <c r="I128" s="52"/>
      <c r="J128" s="52"/>
      <c r="K128" s="52"/>
      <c r="L128" s="50"/>
      <c r="M128" s="195"/>
      <c r="N128" s="25"/>
      <c r="O128" s="25"/>
      <c r="P128" s="25"/>
      <c r="Q128" s="25"/>
      <c r="R128" s="25"/>
      <c r="S128" s="25"/>
      <c r="T128" s="72"/>
      <c r="AT128" s="6" t="s">
        <v>199</v>
      </c>
      <c r="AU128" s="6" t="s">
        <v>21</v>
      </c>
    </row>
    <row r="129" spans="2:51" s="198" customFormat="1" ht="12.75">
      <c r="B129" s="199"/>
      <c r="C129" s="200"/>
      <c r="D129" s="196" t="s">
        <v>210</v>
      </c>
      <c r="E129" s="201"/>
      <c r="F129" s="202" t="s">
        <v>1549</v>
      </c>
      <c r="G129" s="200"/>
      <c r="H129" s="201"/>
      <c r="I129" s="200"/>
      <c r="J129" s="200"/>
      <c r="K129" s="200"/>
      <c r="L129" s="203"/>
      <c r="M129" s="204"/>
      <c r="N129" s="205"/>
      <c r="O129" s="205"/>
      <c r="P129" s="205"/>
      <c r="Q129" s="205"/>
      <c r="R129" s="205"/>
      <c r="S129" s="205"/>
      <c r="T129" s="206"/>
      <c r="AT129" s="207" t="s">
        <v>210</v>
      </c>
      <c r="AU129" s="207" t="s">
        <v>21</v>
      </c>
      <c r="AV129" s="198" t="s">
        <v>21</v>
      </c>
      <c r="AW129" s="198" t="s">
        <v>43</v>
      </c>
      <c r="AX129" s="198" t="s">
        <v>79</v>
      </c>
      <c r="AY129" s="207" t="s">
        <v>192</v>
      </c>
    </row>
    <row r="130" spans="2:51" s="208" customFormat="1" ht="12.75">
      <c r="B130" s="209"/>
      <c r="C130" s="210"/>
      <c r="D130" s="193" t="s">
        <v>210</v>
      </c>
      <c r="E130" s="211" t="s">
        <v>682</v>
      </c>
      <c r="F130" s="212" t="s">
        <v>1639</v>
      </c>
      <c r="G130" s="210"/>
      <c r="H130" s="213">
        <v>610.47</v>
      </c>
      <c r="I130" s="210"/>
      <c r="J130" s="210"/>
      <c r="K130" s="210"/>
      <c r="L130" s="214"/>
      <c r="M130" s="215"/>
      <c r="N130" s="216"/>
      <c r="O130" s="216"/>
      <c r="P130" s="216"/>
      <c r="Q130" s="216"/>
      <c r="R130" s="216"/>
      <c r="S130" s="216"/>
      <c r="T130" s="217"/>
      <c r="AT130" s="218" t="s">
        <v>210</v>
      </c>
      <c r="AU130" s="218" t="s">
        <v>21</v>
      </c>
      <c r="AV130" s="208" t="s">
        <v>88</v>
      </c>
      <c r="AW130" s="208" t="s">
        <v>43</v>
      </c>
      <c r="AX130" s="208" t="s">
        <v>21</v>
      </c>
      <c r="AY130" s="218" t="s">
        <v>192</v>
      </c>
    </row>
    <row r="131" spans="2:65" s="23" customFormat="1" ht="22.5" customHeight="1">
      <c r="B131" s="24"/>
      <c r="C131" s="182" t="s">
        <v>229</v>
      </c>
      <c r="D131" s="182" t="s">
        <v>193</v>
      </c>
      <c r="E131" s="183" t="s">
        <v>564</v>
      </c>
      <c r="F131" s="184" t="s">
        <v>565</v>
      </c>
      <c r="G131" s="185" t="s">
        <v>480</v>
      </c>
      <c r="H131" s="186">
        <v>610.47</v>
      </c>
      <c r="I131" s="187"/>
      <c r="J131" s="187">
        <f>ROUND(I131*H131,2)</f>
        <v>0</v>
      </c>
      <c r="K131" s="184" t="s">
        <v>197</v>
      </c>
      <c r="L131" s="50"/>
      <c r="M131" s="188"/>
      <c r="N131" s="189" t="s">
        <v>50</v>
      </c>
      <c r="O131" s="190">
        <v>0</v>
      </c>
      <c r="P131" s="190">
        <f>O131*H131</f>
        <v>0</v>
      </c>
      <c r="Q131" s="190">
        <v>0</v>
      </c>
      <c r="R131" s="190">
        <f>Q131*H131</f>
        <v>0</v>
      </c>
      <c r="S131" s="190">
        <v>0</v>
      </c>
      <c r="T131" s="191">
        <f>S131*H131</f>
        <v>0</v>
      </c>
      <c r="AR131" s="6" t="s">
        <v>191</v>
      </c>
      <c r="AT131" s="6" t="s">
        <v>193</v>
      </c>
      <c r="AU131" s="6" t="s">
        <v>21</v>
      </c>
      <c r="AY131" s="6" t="s">
        <v>192</v>
      </c>
      <c r="BE131" s="192">
        <f>IF(N131="základní",J131,0)</f>
        <v>0</v>
      </c>
      <c r="BF131" s="192">
        <f>IF(N131="snížená",J131,0)</f>
        <v>0</v>
      </c>
      <c r="BG131" s="192">
        <f>IF(N131="zákl. přenesená",J131,0)</f>
        <v>0</v>
      </c>
      <c r="BH131" s="192">
        <f>IF(N131="sníž. přenesená",J131,0)</f>
        <v>0</v>
      </c>
      <c r="BI131" s="192">
        <f>IF(N131="nulová",J131,0)</f>
        <v>0</v>
      </c>
      <c r="BJ131" s="6" t="s">
        <v>21</v>
      </c>
      <c r="BK131" s="192">
        <f>ROUND(I131*H131,2)</f>
        <v>0</v>
      </c>
      <c r="BL131" s="6" t="s">
        <v>191</v>
      </c>
      <c r="BM131" s="6" t="s">
        <v>1640</v>
      </c>
    </row>
    <row r="132" spans="1:47" ht="12.75">
      <c r="A132" s="23"/>
      <c r="B132" s="24"/>
      <c r="C132" s="52"/>
      <c r="D132" s="196" t="s">
        <v>199</v>
      </c>
      <c r="E132" s="52"/>
      <c r="F132" s="197" t="s">
        <v>567</v>
      </c>
      <c r="G132" s="52"/>
      <c r="H132" s="52"/>
      <c r="I132" s="52"/>
      <c r="J132" s="52"/>
      <c r="K132" s="52"/>
      <c r="L132" s="50"/>
      <c r="M132" s="195"/>
      <c r="N132" s="25"/>
      <c r="O132" s="25"/>
      <c r="P132" s="25"/>
      <c r="Q132" s="25"/>
      <c r="R132" s="25"/>
      <c r="S132" s="25"/>
      <c r="T132" s="72"/>
      <c r="AT132" s="6" t="s">
        <v>199</v>
      </c>
      <c r="AU132" s="6" t="s">
        <v>21</v>
      </c>
    </row>
    <row r="133" spans="2:51" s="198" customFormat="1" ht="12.75">
      <c r="B133" s="199"/>
      <c r="C133" s="200"/>
      <c r="D133" s="196" t="s">
        <v>210</v>
      </c>
      <c r="E133" s="201"/>
      <c r="F133" s="202" t="s">
        <v>1549</v>
      </c>
      <c r="G133" s="200"/>
      <c r="H133" s="201"/>
      <c r="I133" s="200"/>
      <c r="J133" s="200"/>
      <c r="K133" s="200"/>
      <c r="L133" s="203"/>
      <c r="M133" s="204"/>
      <c r="N133" s="205"/>
      <c r="O133" s="205"/>
      <c r="P133" s="205"/>
      <c r="Q133" s="205"/>
      <c r="R133" s="205"/>
      <c r="S133" s="205"/>
      <c r="T133" s="206"/>
      <c r="AT133" s="207" t="s">
        <v>210</v>
      </c>
      <c r="AU133" s="207" t="s">
        <v>21</v>
      </c>
      <c r="AV133" s="198" t="s">
        <v>21</v>
      </c>
      <c r="AW133" s="198" t="s">
        <v>43</v>
      </c>
      <c r="AX133" s="198" t="s">
        <v>79</v>
      </c>
      <c r="AY133" s="207" t="s">
        <v>192</v>
      </c>
    </row>
    <row r="134" spans="2:51" s="208" customFormat="1" ht="12.75">
      <c r="B134" s="209"/>
      <c r="C134" s="210"/>
      <c r="D134" s="193" t="s">
        <v>210</v>
      </c>
      <c r="E134" s="211" t="s">
        <v>584</v>
      </c>
      <c r="F134" s="212" t="s">
        <v>1639</v>
      </c>
      <c r="G134" s="210"/>
      <c r="H134" s="213">
        <v>610.47</v>
      </c>
      <c r="I134" s="210"/>
      <c r="J134" s="210"/>
      <c r="K134" s="210"/>
      <c r="L134" s="214"/>
      <c r="M134" s="215"/>
      <c r="N134" s="216"/>
      <c r="O134" s="216"/>
      <c r="P134" s="216"/>
      <c r="Q134" s="216"/>
      <c r="R134" s="216"/>
      <c r="S134" s="216"/>
      <c r="T134" s="217"/>
      <c r="AT134" s="218" t="s">
        <v>210</v>
      </c>
      <c r="AU134" s="218" t="s">
        <v>21</v>
      </c>
      <c r="AV134" s="208" t="s">
        <v>88</v>
      </c>
      <c r="AW134" s="208" t="s">
        <v>43</v>
      </c>
      <c r="AX134" s="208" t="s">
        <v>21</v>
      </c>
      <c r="AY134" s="218" t="s">
        <v>192</v>
      </c>
    </row>
    <row r="135" spans="2:65" s="23" customFormat="1" ht="22.5" customHeight="1">
      <c r="B135" s="24"/>
      <c r="C135" s="182" t="s">
        <v>323</v>
      </c>
      <c r="D135" s="182" t="s">
        <v>193</v>
      </c>
      <c r="E135" s="183" t="s">
        <v>570</v>
      </c>
      <c r="F135" s="184" t="s">
        <v>571</v>
      </c>
      <c r="G135" s="185" t="s">
        <v>514</v>
      </c>
      <c r="H135" s="186">
        <v>1071</v>
      </c>
      <c r="I135" s="187"/>
      <c r="J135" s="187">
        <f>ROUND(I135*H135,2)</f>
        <v>0</v>
      </c>
      <c r="K135" s="184" t="s">
        <v>197</v>
      </c>
      <c r="L135" s="50"/>
      <c r="M135" s="188"/>
      <c r="N135" s="189" t="s">
        <v>50</v>
      </c>
      <c r="O135" s="190">
        <v>0</v>
      </c>
      <c r="P135" s="190">
        <f>O135*H135</f>
        <v>0</v>
      </c>
      <c r="Q135" s="190">
        <v>0</v>
      </c>
      <c r="R135" s="190">
        <f>Q135*H135</f>
        <v>0</v>
      </c>
      <c r="S135" s="190">
        <v>0</v>
      </c>
      <c r="T135" s="191">
        <f>S135*H135</f>
        <v>0</v>
      </c>
      <c r="AR135" s="6" t="s">
        <v>191</v>
      </c>
      <c r="AT135" s="6" t="s">
        <v>193</v>
      </c>
      <c r="AU135" s="6" t="s">
        <v>21</v>
      </c>
      <c r="AY135" s="6" t="s">
        <v>192</v>
      </c>
      <c r="BE135" s="192">
        <f>IF(N135="základní",J135,0)</f>
        <v>0</v>
      </c>
      <c r="BF135" s="192">
        <f>IF(N135="snížená",J135,0)</f>
        <v>0</v>
      </c>
      <c r="BG135" s="192">
        <f>IF(N135="zákl. přenesená",J135,0)</f>
        <v>0</v>
      </c>
      <c r="BH135" s="192">
        <f>IF(N135="sníž. přenesená",J135,0)</f>
        <v>0</v>
      </c>
      <c r="BI135" s="192">
        <f>IF(N135="nulová",J135,0)</f>
        <v>0</v>
      </c>
      <c r="BJ135" s="6" t="s">
        <v>21</v>
      </c>
      <c r="BK135" s="192">
        <f>ROUND(I135*H135,2)</f>
        <v>0</v>
      </c>
      <c r="BL135" s="6" t="s">
        <v>191</v>
      </c>
      <c r="BM135" s="6" t="s">
        <v>1641</v>
      </c>
    </row>
    <row r="136" spans="1:47" ht="12.75">
      <c r="A136" s="23"/>
      <c r="B136" s="24"/>
      <c r="C136" s="52"/>
      <c r="D136" s="196" t="s">
        <v>199</v>
      </c>
      <c r="E136" s="52"/>
      <c r="F136" s="197" t="s">
        <v>573</v>
      </c>
      <c r="G136" s="52"/>
      <c r="H136" s="52"/>
      <c r="I136" s="52"/>
      <c r="J136" s="52"/>
      <c r="K136" s="52"/>
      <c r="L136" s="50"/>
      <c r="M136" s="195"/>
      <c r="N136" s="25"/>
      <c r="O136" s="25"/>
      <c r="P136" s="25"/>
      <c r="Q136" s="25"/>
      <c r="R136" s="25"/>
      <c r="S136" s="25"/>
      <c r="T136" s="72"/>
      <c r="AT136" s="6" t="s">
        <v>199</v>
      </c>
      <c r="AU136" s="6" t="s">
        <v>21</v>
      </c>
    </row>
    <row r="137" spans="2:51" s="198" customFormat="1" ht="12.75">
      <c r="B137" s="199"/>
      <c r="C137" s="200"/>
      <c r="D137" s="196" t="s">
        <v>210</v>
      </c>
      <c r="E137" s="201"/>
      <c r="F137" s="202" t="s">
        <v>1549</v>
      </c>
      <c r="G137" s="200"/>
      <c r="H137" s="201"/>
      <c r="I137" s="200"/>
      <c r="J137" s="200"/>
      <c r="K137" s="200"/>
      <c r="L137" s="203"/>
      <c r="M137" s="204"/>
      <c r="N137" s="205"/>
      <c r="O137" s="205"/>
      <c r="P137" s="205"/>
      <c r="Q137" s="205"/>
      <c r="R137" s="205"/>
      <c r="S137" s="205"/>
      <c r="T137" s="206"/>
      <c r="AT137" s="207" t="s">
        <v>210</v>
      </c>
      <c r="AU137" s="207" t="s">
        <v>21</v>
      </c>
      <c r="AV137" s="198" t="s">
        <v>21</v>
      </c>
      <c r="AW137" s="198" t="s">
        <v>43</v>
      </c>
      <c r="AX137" s="198" t="s">
        <v>79</v>
      </c>
      <c r="AY137" s="207" t="s">
        <v>192</v>
      </c>
    </row>
    <row r="138" spans="2:51" s="198" customFormat="1" ht="12.75">
      <c r="B138" s="199"/>
      <c r="C138" s="200"/>
      <c r="D138" s="196" t="s">
        <v>210</v>
      </c>
      <c r="E138" s="201"/>
      <c r="F138" s="202" t="s">
        <v>517</v>
      </c>
      <c r="G138" s="200"/>
      <c r="H138" s="201"/>
      <c r="I138" s="200"/>
      <c r="J138" s="200"/>
      <c r="K138" s="200"/>
      <c r="L138" s="203"/>
      <c r="M138" s="204"/>
      <c r="N138" s="205"/>
      <c r="O138" s="205"/>
      <c r="P138" s="205"/>
      <c r="Q138" s="205"/>
      <c r="R138" s="205"/>
      <c r="S138" s="205"/>
      <c r="T138" s="206"/>
      <c r="AT138" s="207" t="s">
        <v>210</v>
      </c>
      <c r="AU138" s="207" t="s">
        <v>21</v>
      </c>
      <c r="AV138" s="198" t="s">
        <v>21</v>
      </c>
      <c r="AW138" s="198" t="s">
        <v>43</v>
      </c>
      <c r="AX138" s="198" t="s">
        <v>79</v>
      </c>
      <c r="AY138" s="207" t="s">
        <v>192</v>
      </c>
    </row>
    <row r="139" spans="2:51" s="198" customFormat="1" ht="12.75">
      <c r="B139" s="199"/>
      <c r="C139" s="200"/>
      <c r="D139" s="196" t="s">
        <v>210</v>
      </c>
      <c r="E139" s="201"/>
      <c r="F139" s="202" t="s">
        <v>1552</v>
      </c>
      <c r="G139" s="200"/>
      <c r="H139" s="201"/>
      <c r="I139" s="200"/>
      <c r="J139" s="200"/>
      <c r="K139" s="200"/>
      <c r="L139" s="203"/>
      <c r="M139" s="204"/>
      <c r="N139" s="205"/>
      <c r="O139" s="205"/>
      <c r="P139" s="205"/>
      <c r="Q139" s="205"/>
      <c r="R139" s="205"/>
      <c r="S139" s="205"/>
      <c r="T139" s="206"/>
      <c r="AT139" s="207" t="s">
        <v>210</v>
      </c>
      <c r="AU139" s="207" t="s">
        <v>21</v>
      </c>
      <c r="AV139" s="198" t="s">
        <v>21</v>
      </c>
      <c r="AW139" s="198" t="s">
        <v>43</v>
      </c>
      <c r="AX139" s="198" t="s">
        <v>79</v>
      </c>
      <c r="AY139" s="207" t="s">
        <v>192</v>
      </c>
    </row>
    <row r="140" spans="2:51" s="208" customFormat="1" ht="12.75">
      <c r="B140" s="209"/>
      <c r="C140" s="210"/>
      <c r="D140" s="196" t="s">
        <v>210</v>
      </c>
      <c r="E140" s="234" t="s">
        <v>212</v>
      </c>
      <c r="F140" s="235" t="s">
        <v>1551</v>
      </c>
      <c r="G140" s="210"/>
      <c r="H140" s="236">
        <v>1044</v>
      </c>
      <c r="I140" s="210"/>
      <c r="J140" s="210"/>
      <c r="K140" s="210"/>
      <c r="L140" s="214"/>
      <c r="M140" s="215"/>
      <c r="N140" s="216"/>
      <c r="O140" s="216"/>
      <c r="P140" s="216"/>
      <c r="Q140" s="216"/>
      <c r="R140" s="216"/>
      <c r="S140" s="216"/>
      <c r="T140" s="217"/>
      <c r="AT140" s="218" t="s">
        <v>210</v>
      </c>
      <c r="AU140" s="218" t="s">
        <v>21</v>
      </c>
      <c r="AV140" s="208" t="s">
        <v>88</v>
      </c>
      <c r="AW140" s="208" t="s">
        <v>43</v>
      </c>
      <c r="AX140" s="208" t="s">
        <v>79</v>
      </c>
      <c r="AY140" s="218" t="s">
        <v>192</v>
      </c>
    </row>
    <row r="141" spans="2:51" s="198" customFormat="1" ht="12.75">
      <c r="B141" s="199"/>
      <c r="C141" s="200"/>
      <c r="D141" s="196" t="s">
        <v>210</v>
      </c>
      <c r="E141" s="201"/>
      <c r="F141" s="202" t="s">
        <v>1553</v>
      </c>
      <c r="G141" s="200"/>
      <c r="H141" s="201"/>
      <c r="I141" s="200"/>
      <c r="J141" s="200"/>
      <c r="K141" s="200"/>
      <c r="L141" s="203"/>
      <c r="M141" s="204"/>
      <c r="N141" s="205"/>
      <c r="O141" s="205"/>
      <c r="P141" s="205"/>
      <c r="Q141" s="205"/>
      <c r="R141" s="205"/>
      <c r="S141" s="205"/>
      <c r="T141" s="206"/>
      <c r="AT141" s="207" t="s">
        <v>210</v>
      </c>
      <c r="AU141" s="207" t="s">
        <v>21</v>
      </c>
      <c r="AV141" s="198" t="s">
        <v>21</v>
      </c>
      <c r="AW141" s="198" t="s">
        <v>43</v>
      </c>
      <c r="AX141" s="198" t="s">
        <v>79</v>
      </c>
      <c r="AY141" s="207" t="s">
        <v>192</v>
      </c>
    </row>
    <row r="142" spans="2:51" s="208" customFormat="1" ht="12.75">
      <c r="B142" s="209"/>
      <c r="C142" s="210"/>
      <c r="D142" s="196" t="s">
        <v>210</v>
      </c>
      <c r="E142" s="234" t="s">
        <v>679</v>
      </c>
      <c r="F142" s="235" t="s">
        <v>1554</v>
      </c>
      <c r="G142" s="210"/>
      <c r="H142" s="236">
        <v>27</v>
      </c>
      <c r="I142" s="210"/>
      <c r="J142" s="210"/>
      <c r="K142" s="210"/>
      <c r="L142" s="214"/>
      <c r="M142" s="215"/>
      <c r="N142" s="216"/>
      <c r="O142" s="216"/>
      <c r="P142" s="216"/>
      <c r="Q142" s="216"/>
      <c r="R142" s="216"/>
      <c r="S142" s="216"/>
      <c r="T142" s="217"/>
      <c r="AT142" s="218" t="s">
        <v>210</v>
      </c>
      <c r="AU142" s="218" t="s">
        <v>21</v>
      </c>
      <c r="AV142" s="208" t="s">
        <v>88</v>
      </c>
      <c r="AW142" s="208" t="s">
        <v>43</v>
      </c>
      <c r="AX142" s="208" t="s">
        <v>79</v>
      </c>
      <c r="AY142" s="218" t="s">
        <v>192</v>
      </c>
    </row>
    <row r="143" spans="2:51" s="240" customFormat="1" ht="12.75">
      <c r="B143" s="241"/>
      <c r="C143" s="242"/>
      <c r="D143" s="193" t="s">
        <v>210</v>
      </c>
      <c r="E143" s="251"/>
      <c r="F143" s="252" t="s">
        <v>280</v>
      </c>
      <c r="G143" s="242"/>
      <c r="H143" s="253">
        <v>1071</v>
      </c>
      <c r="I143" s="242"/>
      <c r="J143" s="242"/>
      <c r="K143" s="242"/>
      <c r="L143" s="246"/>
      <c r="M143" s="247"/>
      <c r="N143" s="248"/>
      <c r="O143" s="248"/>
      <c r="P143" s="248"/>
      <c r="Q143" s="248"/>
      <c r="R143" s="248"/>
      <c r="S143" s="248"/>
      <c r="T143" s="249"/>
      <c r="AT143" s="250" t="s">
        <v>210</v>
      </c>
      <c r="AU143" s="250" t="s">
        <v>21</v>
      </c>
      <c r="AV143" s="240" t="s">
        <v>191</v>
      </c>
      <c r="AW143" s="240" t="s">
        <v>43</v>
      </c>
      <c r="AX143" s="240" t="s">
        <v>21</v>
      </c>
      <c r="AY143" s="250" t="s">
        <v>192</v>
      </c>
    </row>
    <row r="144" spans="2:65" s="23" customFormat="1" ht="31.5" customHeight="1">
      <c r="B144" s="24"/>
      <c r="C144" s="182" t="s">
        <v>329</v>
      </c>
      <c r="D144" s="182" t="s">
        <v>193</v>
      </c>
      <c r="E144" s="183" t="s">
        <v>976</v>
      </c>
      <c r="F144" s="184" t="s">
        <v>977</v>
      </c>
      <c r="G144" s="185" t="s">
        <v>556</v>
      </c>
      <c r="H144" s="186">
        <v>3213</v>
      </c>
      <c r="I144" s="187"/>
      <c r="J144" s="187">
        <f>ROUND(I144*H144,2)</f>
        <v>0</v>
      </c>
      <c r="K144" s="184" t="s">
        <v>197</v>
      </c>
      <c r="L144" s="50"/>
      <c r="M144" s="188"/>
      <c r="N144" s="189" t="s">
        <v>50</v>
      </c>
      <c r="O144" s="190">
        <v>0</v>
      </c>
      <c r="P144" s="190">
        <f>O144*H144</f>
        <v>0</v>
      </c>
      <c r="Q144" s="190">
        <v>0</v>
      </c>
      <c r="R144" s="190">
        <f>Q144*H144</f>
        <v>0</v>
      </c>
      <c r="S144" s="190">
        <v>0</v>
      </c>
      <c r="T144" s="191">
        <f>S144*H144</f>
        <v>0</v>
      </c>
      <c r="AR144" s="6" t="s">
        <v>191</v>
      </c>
      <c r="AT144" s="6" t="s">
        <v>193</v>
      </c>
      <c r="AU144" s="6" t="s">
        <v>21</v>
      </c>
      <c r="AY144" s="6" t="s">
        <v>192</v>
      </c>
      <c r="BE144" s="192">
        <f>IF(N144="základní",J144,0)</f>
        <v>0</v>
      </c>
      <c r="BF144" s="192">
        <f>IF(N144="snížená",J144,0)</f>
        <v>0</v>
      </c>
      <c r="BG144" s="192">
        <f>IF(N144="zákl. přenesená",J144,0)</f>
        <v>0</v>
      </c>
      <c r="BH144" s="192">
        <f>IF(N144="sníž. přenesená",J144,0)</f>
        <v>0</v>
      </c>
      <c r="BI144" s="192">
        <f>IF(N144="nulová",J144,0)</f>
        <v>0</v>
      </c>
      <c r="BJ144" s="6" t="s">
        <v>21</v>
      </c>
      <c r="BK144" s="192">
        <f>ROUND(I144*H144,2)</f>
        <v>0</v>
      </c>
      <c r="BL144" s="6" t="s">
        <v>191</v>
      </c>
      <c r="BM144" s="6" t="s">
        <v>1642</v>
      </c>
    </row>
    <row r="145" spans="1:47" ht="34.5">
      <c r="A145" s="23"/>
      <c r="B145" s="24"/>
      <c r="C145" s="52"/>
      <c r="D145" s="196" t="s">
        <v>199</v>
      </c>
      <c r="E145" s="52"/>
      <c r="F145" s="197" t="s">
        <v>979</v>
      </c>
      <c r="G145" s="52"/>
      <c r="H145" s="52"/>
      <c r="I145" s="52"/>
      <c r="J145" s="52"/>
      <c r="K145" s="52"/>
      <c r="L145" s="50"/>
      <c r="M145" s="195"/>
      <c r="N145" s="25"/>
      <c r="O145" s="25"/>
      <c r="P145" s="25"/>
      <c r="Q145" s="25"/>
      <c r="R145" s="25"/>
      <c r="S145" s="25"/>
      <c r="T145" s="72"/>
      <c r="AT145" s="6" t="s">
        <v>199</v>
      </c>
      <c r="AU145" s="6" t="s">
        <v>21</v>
      </c>
    </row>
    <row r="146" spans="2:51" s="198" customFormat="1" ht="12.75">
      <c r="B146" s="199"/>
      <c r="C146" s="200"/>
      <c r="D146" s="196" t="s">
        <v>210</v>
      </c>
      <c r="E146" s="201"/>
      <c r="F146" s="202" t="s">
        <v>1549</v>
      </c>
      <c r="G146" s="200"/>
      <c r="H146" s="201"/>
      <c r="I146" s="200"/>
      <c r="J146" s="200"/>
      <c r="K146" s="200"/>
      <c r="L146" s="203"/>
      <c r="M146" s="204"/>
      <c r="N146" s="205"/>
      <c r="O146" s="205"/>
      <c r="P146" s="205"/>
      <c r="Q146" s="205"/>
      <c r="R146" s="205"/>
      <c r="S146" s="205"/>
      <c r="T146" s="206"/>
      <c r="AT146" s="207" t="s">
        <v>210</v>
      </c>
      <c r="AU146" s="207" t="s">
        <v>21</v>
      </c>
      <c r="AV146" s="198" t="s">
        <v>21</v>
      </c>
      <c r="AW146" s="198" t="s">
        <v>43</v>
      </c>
      <c r="AX146" s="198" t="s">
        <v>79</v>
      </c>
      <c r="AY146" s="207" t="s">
        <v>192</v>
      </c>
    </row>
    <row r="147" spans="2:51" s="208" customFormat="1" ht="12.75">
      <c r="B147" s="209"/>
      <c r="C147" s="210"/>
      <c r="D147" s="193" t="s">
        <v>210</v>
      </c>
      <c r="E147" s="211" t="s">
        <v>689</v>
      </c>
      <c r="F147" s="212" t="s">
        <v>1643</v>
      </c>
      <c r="G147" s="210"/>
      <c r="H147" s="213">
        <v>3213</v>
      </c>
      <c r="I147" s="210"/>
      <c r="J147" s="210"/>
      <c r="K147" s="210"/>
      <c r="L147" s="214"/>
      <c r="M147" s="215"/>
      <c r="N147" s="216"/>
      <c r="O147" s="216"/>
      <c r="P147" s="216"/>
      <c r="Q147" s="216"/>
      <c r="R147" s="216"/>
      <c r="S147" s="216"/>
      <c r="T147" s="217"/>
      <c r="AT147" s="218" t="s">
        <v>210</v>
      </c>
      <c r="AU147" s="218" t="s">
        <v>21</v>
      </c>
      <c r="AV147" s="208" t="s">
        <v>88</v>
      </c>
      <c r="AW147" s="208" t="s">
        <v>43</v>
      </c>
      <c r="AX147" s="208" t="s">
        <v>21</v>
      </c>
      <c r="AY147" s="218" t="s">
        <v>192</v>
      </c>
    </row>
    <row r="148" spans="2:65" s="23" customFormat="1" ht="22.5" customHeight="1">
      <c r="B148" s="24"/>
      <c r="C148" s="182" t="s">
        <v>26</v>
      </c>
      <c r="D148" s="182" t="s">
        <v>193</v>
      </c>
      <c r="E148" s="183" t="s">
        <v>971</v>
      </c>
      <c r="F148" s="184" t="s">
        <v>972</v>
      </c>
      <c r="G148" s="185" t="s">
        <v>514</v>
      </c>
      <c r="H148" s="186">
        <v>861.2</v>
      </c>
      <c r="I148" s="187"/>
      <c r="J148" s="187">
        <f>ROUND(I148*H148,2)</f>
        <v>0</v>
      </c>
      <c r="K148" s="184" t="s">
        <v>197</v>
      </c>
      <c r="L148" s="50"/>
      <c r="M148" s="188"/>
      <c r="N148" s="189" t="s">
        <v>50</v>
      </c>
      <c r="O148" s="190">
        <v>0</v>
      </c>
      <c r="P148" s="190">
        <f>O148*H148</f>
        <v>0</v>
      </c>
      <c r="Q148" s="190">
        <v>0.0006900000000000001</v>
      </c>
      <c r="R148" s="190">
        <f>Q148*H148</f>
        <v>0.5942280000000001</v>
      </c>
      <c r="S148" s="190">
        <v>0</v>
      </c>
      <c r="T148" s="191">
        <f>S148*H148</f>
        <v>0</v>
      </c>
      <c r="AR148" s="6" t="s">
        <v>191</v>
      </c>
      <c r="AT148" s="6" t="s">
        <v>193</v>
      </c>
      <c r="AU148" s="6" t="s">
        <v>21</v>
      </c>
      <c r="AY148" s="6" t="s">
        <v>192</v>
      </c>
      <c r="BE148" s="192">
        <f>IF(N148="základní",J148,0)</f>
        <v>0</v>
      </c>
      <c r="BF148" s="192">
        <f>IF(N148="snížená",J148,0)</f>
        <v>0</v>
      </c>
      <c r="BG148" s="192">
        <f>IF(N148="zákl. přenesená",J148,0)</f>
        <v>0</v>
      </c>
      <c r="BH148" s="192">
        <f>IF(N148="sníž. přenesená",J148,0)</f>
        <v>0</v>
      </c>
      <c r="BI148" s="192">
        <f>IF(N148="nulová",J148,0)</f>
        <v>0</v>
      </c>
      <c r="BJ148" s="6" t="s">
        <v>21</v>
      </c>
      <c r="BK148" s="192">
        <f>ROUND(I148*H148,2)</f>
        <v>0</v>
      </c>
      <c r="BL148" s="6" t="s">
        <v>191</v>
      </c>
      <c r="BM148" s="6" t="s">
        <v>1644</v>
      </c>
    </row>
    <row r="149" spans="1:47" ht="23.25">
      <c r="A149" s="23"/>
      <c r="B149" s="24"/>
      <c r="C149" s="52"/>
      <c r="D149" s="193" t="s">
        <v>199</v>
      </c>
      <c r="E149" s="52"/>
      <c r="F149" s="194" t="s">
        <v>974</v>
      </c>
      <c r="G149" s="52"/>
      <c r="H149" s="52"/>
      <c r="I149" s="52"/>
      <c r="J149" s="52"/>
      <c r="K149" s="52"/>
      <c r="L149" s="50"/>
      <c r="M149" s="195"/>
      <c r="N149" s="25"/>
      <c r="O149" s="25"/>
      <c r="P149" s="25"/>
      <c r="Q149" s="25"/>
      <c r="R149" s="25"/>
      <c r="S149" s="25"/>
      <c r="T149" s="72"/>
      <c r="AT149" s="6" t="s">
        <v>199</v>
      </c>
      <c r="AU149" s="6" t="s">
        <v>21</v>
      </c>
    </row>
    <row r="150" spans="1:65" ht="31.5" customHeight="1">
      <c r="A150" s="23"/>
      <c r="B150" s="24"/>
      <c r="C150" s="182" t="s">
        <v>339</v>
      </c>
      <c r="D150" s="182" t="s">
        <v>193</v>
      </c>
      <c r="E150" s="183" t="s">
        <v>937</v>
      </c>
      <c r="F150" s="184" t="s">
        <v>938</v>
      </c>
      <c r="G150" s="185" t="s">
        <v>480</v>
      </c>
      <c r="H150" s="186">
        <v>0.594</v>
      </c>
      <c r="I150" s="187"/>
      <c r="J150" s="187">
        <f>ROUND(I150*H150,2)</f>
        <v>0</v>
      </c>
      <c r="K150" s="184" t="s">
        <v>197</v>
      </c>
      <c r="L150" s="50"/>
      <c r="M150" s="188"/>
      <c r="N150" s="189" t="s">
        <v>50</v>
      </c>
      <c r="O150" s="190">
        <v>0</v>
      </c>
      <c r="P150" s="190">
        <f>O150*H150</f>
        <v>0</v>
      </c>
      <c r="Q150" s="190">
        <v>0</v>
      </c>
      <c r="R150" s="190">
        <f>Q150*H150</f>
        <v>0</v>
      </c>
      <c r="S150" s="190">
        <v>0</v>
      </c>
      <c r="T150" s="191">
        <f>S150*H150</f>
        <v>0</v>
      </c>
      <c r="AR150" s="6" t="s">
        <v>191</v>
      </c>
      <c r="AT150" s="6" t="s">
        <v>193</v>
      </c>
      <c r="AU150" s="6" t="s">
        <v>21</v>
      </c>
      <c r="AY150" s="6" t="s">
        <v>192</v>
      </c>
      <c r="BE150" s="192">
        <f>IF(N150="základní",J150,0)</f>
        <v>0</v>
      </c>
      <c r="BF150" s="192">
        <f>IF(N150="snížená",J150,0)</f>
        <v>0</v>
      </c>
      <c r="BG150" s="192">
        <f>IF(N150="zákl. přenesená",J150,0)</f>
        <v>0</v>
      </c>
      <c r="BH150" s="192">
        <f>IF(N150="sníž. přenesená",J150,0)</f>
        <v>0</v>
      </c>
      <c r="BI150" s="192">
        <f>IF(N150="nulová",J150,0)</f>
        <v>0</v>
      </c>
      <c r="BJ150" s="6" t="s">
        <v>21</v>
      </c>
      <c r="BK150" s="192">
        <f>ROUND(I150*H150,2)</f>
        <v>0</v>
      </c>
      <c r="BL150" s="6" t="s">
        <v>191</v>
      </c>
      <c r="BM150" s="6" t="s">
        <v>1645</v>
      </c>
    </row>
    <row r="151" spans="1:47" ht="23.25">
      <c r="A151" s="23"/>
      <c r="B151" s="24"/>
      <c r="C151" s="52"/>
      <c r="D151" s="193" t="s">
        <v>199</v>
      </c>
      <c r="E151" s="52"/>
      <c r="F151" s="194" t="s">
        <v>940</v>
      </c>
      <c r="G151" s="52"/>
      <c r="H151" s="52"/>
      <c r="I151" s="52"/>
      <c r="J151" s="52"/>
      <c r="K151" s="52"/>
      <c r="L151" s="50"/>
      <c r="M151" s="195"/>
      <c r="N151" s="25"/>
      <c r="O151" s="25"/>
      <c r="P151" s="25"/>
      <c r="Q151" s="25"/>
      <c r="R151" s="25"/>
      <c r="S151" s="25"/>
      <c r="T151" s="72"/>
      <c r="AT151" s="6" t="s">
        <v>199</v>
      </c>
      <c r="AU151" s="6" t="s">
        <v>21</v>
      </c>
    </row>
    <row r="152" spans="1:65" ht="31.5" customHeight="1">
      <c r="A152" s="23"/>
      <c r="B152" s="24"/>
      <c r="C152" s="182" t="s">
        <v>344</v>
      </c>
      <c r="D152" s="182" t="s">
        <v>193</v>
      </c>
      <c r="E152" s="183" t="s">
        <v>981</v>
      </c>
      <c r="F152" s="184" t="s">
        <v>982</v>
      </c>
      <c r="G152" s="185" t="s">
        <v>480</v>
      </c>
      <c r="H152" s="186">
        <v>0.594</v>
      </c>
      <c r="I152" s="187"/>
      <c r="J152" s="187">
        <f>ROUND(I152*H152,2)</f>
        <v>0</v>
      </c>
      <c r="K152" s="184" t="s">
        <v>197</v>
      </c>
      <c r="L152" s="50"/>
      <c r="M152" s="188"/>
      <c r="N152" s="189" t="s">
        <v>50</v>
      </c>
      <c r="O152" s="190">
        <v>0</v>
      </c>
      <c r="P152" s="190">
        <f>O152*H152</f>
        <v>0</v>
      </c>
      <c r="Q152" s="190">
        <v>0</v>
      </c>
      <c r="R152" s="190">
        <f>Q152*H152</f>
        <v>0</v>
      </c>
      <c r="S152" s="190">
        <v>0</v>
      </c>
      <c r="T152" s="191">
        <f>S152*H152</f>
        <v>0</v>
      </c>
      <c r="AR152" s="6" t="s">
        <v>191</v>
      </c>
      <c r="AT152" s="6" t="s">
        <v>193</v>
      </c>
      <c r="AU152" s="6" t="s">
        <v>21</v>
      </c>
      <c r="AY152" s="6" t="s">
        <v>192</v>
      </c>
      <c r="BE152" s="192">
        <f>IF(N152="základní",J152,0)</f>
        <v>0</v>
      </c>
      <c r="BF152" s="192">
        <f>IF(N152="snížená",J152,0)</f>
        <v>0</v>
      </c>
      <c r="BG152" s="192">
        <f>IF(N152="zákl. přenesená",J152,0)</f>
        <v>0</v>
      </c>
      <c r="BH152" s="192">
        <f>IF(N152="sníž. přenesená",J152,0)</f>
        <v>0</v>
      </c>
      <c r="BI152" s="192">
        <f>IF(N152="nulová",J152,0)</f>
        <v>0</v>
      </c>
      <c r="BJ152" s="6" t="s">
        <v>21</v>
      </c>
      <c r="BK152" s="192">
        <f>ROUND(I152*H152,2)</f>
        <v>0</v>
      </c>
      <c r="BL152" s="6" t="s">
        <v>191</v>
      </c>
      <c r="BM152" s="6" t="s">
        <v>1646</v>
      </c>
    </row>
    <row r="153" spans="1:47" ht="27">
      <c r="A153" s="23"/>
      <c r="B153" s="24"/>
      <c r="C153" s="52"/>
      <c r="D153" s="196" t="s">
        <v>199</v>
      </c>
      <c r="E153" s="52"/>
      <c r="F153" s="197" t="s">
        <v>984</v>
      </c>
      <c r="G153" s="52"/>
      <c r="H153" s="52"/>
      <c r="I153" s="52"/>
      <c r="J153" s="52"/>
      <c r="K153" s="52"/>
      <c r="L153" s="50"/>
      <c r="M153" s="195"/>
      <c r="N153" s="25"/>
      <c r="O153" s="25"/>
      <c r="P153" s="25"/>
      <c r="Q153" s="25"/>
      <c r="R153" s="25"/>
      <c r="S153" s="25"/>
      <c r="T153" s="72"/>
      <c r="AT153" s="6" t="s">
        <v>199</v>
      </c>
      <c r="AU153" s="6" t="s">
        <v>21</v>
      </c>
    </row>
    <row r="154" spans="2:63" s="168" customFormat="1" ht="36.75" customHeight="1">
      <c r="B154" s="169"/>
      <c r="C154" s="170"/>
      <c r="D154" s="229" t="s">
        <v>78</v>
      </c>
      <c r="E154" s="230" t="s">
        <v>263</v>
      </c>
      <c r="F154" s="230" t="s">
        <v>264</v>
      </c>
      <c r="G154" s="170"/>
      <c r="H154" s="170"/>
      <c r="I154" s="170"/>
      <c r="J154" s="231">
        <f aca="true" t="shared" si="3" ref="J154:J155">BK154</f>
        <v>0</v>
      </c>
      <c r="K154" s="170"/>
      <c r="L154" s="174"/>
      <c r="M154" s="175"/>
      <c r="N154" s="176"/>
      <c r="O154" s="176"/>
      <c r="P154" s="177">
        <f>P155</f>
        <v>0</v>
      </c>
      <c r="Q154" s="176"/>
      <c r="R154" s="177">
        <f>R155</f>
        <v>0</v>
      </c>
      <c r="S154" s="176"/>
      <c r="T154" s="178">
        <f>T155</f>
        <v>0</v>
      </c>
      <c r="AR154" s="179" t="s">
        <v>21</v>
      </c>
      <c r="AT154" s="180" t="s">
        <v>78</v>
      </c>
      <c r="AU154" s="180" t="s">
        <v>79</v>
      </c>
      <c r="AY154" s="179" t="s">
        <v>192</v>
      </c>
      <c r="BK154" s="181">
        <f>BK155</f>
        <v>0</v>
      </c>
    </row>
    <row r="155" spans="1:63" ht="19.5" customHeight="1">
      <c r="A155" s="168"/>
      <c r="B155" s="169"/>
      <c r="C155" s="170"/>
      <c r="D155" s="229" t="s">
        <v>78</v>
      </c>
      <c r="E155" s="270" t="s">
        <v>329</v>
      </c>
      <c r="F155" s="270" t="s">
        <v>740</v>
      </c>
      <c r="G155" s="170"/>
      <c r="H155" s="170"/>
      <c r="I155" s="170"/>
      <c r="J155" s="271">
        <f t="shared" si="3"/>
        <v>0</v>
      </c>
      <c r="K155" s="170"/>
      <c r="L155" s="174"/>
      <c r="M155" s="272"/>
      <c r="N155" s="273"/>
      <c r="O155" s="273"/>
      <c r="P155" s="274">
        <v>0</v>
      </c>
      <c r="Q155" s="273"/>
      <c r="R155" s="274">
        <v>0</v>
      </c>
      <c r="S155" s="273"/>
      <c r="T155" s="275">
        <v>0</v>
      </c>
      <c r="AR155" s="179" t="s">
        <v>21</v>
      </c>
      <c r="AT155" s="180" t="s">
        <v>78</v>
      </c>
      <c r="AU155" s="180" t="s">
        <v>21</v>
      </c>
      <c r="AY155" s="179" t="s">
        <v>192</v>
      </c>
      <c r="BK155" s="181">
        <v>0</v>
      </c>
    </row>
    <row r="156" spans="2:12" s="23" customFormat="1" ht="6.75" customHeight="1">
      <c r="B156" s="45"/>
      <c r="C156" s="46"/>
      <c r="D156" s="46"/>
      <c r="E156" s="46"/>
      <c r="F156" s="46"/>
      <c r="G156" s="46"/>
      <c r="H156" s="46"/>
      <c r="I156" s="46"/>
      <c r="J156" s="46"/>
      <c r="K156" s="46"/>
      <c r="L156" s="50"/>
    </row>
  </sheetData>
  <sheetProtection selectLockedCells="1" selectUnlockedCells="1"/>
  <mergeCells count="12">
    <mergeCell ref="G1:H1"/>
    <mergeCell ref="L2:V2"/>
    <mergeCell ref="E7:H7"/>
    <mergeCell ref="E9:H9"/>
    <mergeCell ref="E11:H11"/>
    <mergeCell ref="E26:H26"/>
    <mergeCell ref="E47:H47"/>
    <mergeCell ref="E49:H49"/>
    <mergeCell ref="E51:H51"/>
    <mergeCell ref="E73:H73"/>
    <mergeCell ref="E75:H75"/>
    <mergeCell ref="E77:H77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scale="90"/>
  <rowBreaks count="2" manualBreakCount="2">
    <brk id="41" max="255" man="1"/>
    <brk id="6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BR116"/>
  <sheetViews>
    <sheetView showGridLines="0" view="pageBreakPreview" zoomScaleSheetLayoutView="100" workbookViewId="0" topLeftCell="A1">
      <pane ySplit="1" topLeftCell="A100" activePane="bottomLeft" state="frozen"/>
      <selection pane="topLeft" activeCell="A1" sqref="A1"/>
      <selection pane="bottomLeft" activeCell="J85" sqref="J85"/>
    </sheetView>
  </sheetViews>
  <sheetFormatPr defaultColWidth="8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4.8320312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2" max="12" width="8.8320312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32" max="43" width="8.83203125" style="0" customWidth="1"/>
    <col min="44" max="65" width="9.33203125" style="0" hidden="1" customWidth="1"/>
    <col min="66" max="16384" width="8.83203125" style="0" customWidth="1"/>
  </cols>
  <sheetData>
    <row r="1" spans="1:70" ht="21.75" customHeight="1">
      <c r="A1" s="2"/>
      <c r="B1" s="2"/>
      <c r="C1" s="2"/>
      <c r="D1" s="3" t="s">
        <v>1</v>
      </c>
      <c r="E1" s="2"/>
      <c r="F1" s="2"/>
      <c r="G1" s="125"/>
      <c r="H1" s="125"/>
      <c r="I1" s="2"/>
      <c r="J1" s="2"/>
      <c r="K1" s="3" t="s">
        <v>162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</row>
    <row r="2" spans="12:46" ht="36.75" customHeight="1">
      <c r="L2" s="5"/>
      <c r="M2" s="5"/>
      <c r="N2" s="5"/>
      <c r="O2" s="5"/>
      <c r="P2" s="5"/>
      <c r="Q2" s="5"/>
      <c r="R2" s="5"/>
      <c r="S2" s="5"/>
      <c r="T2" s="5"/>
      <c r="U2" s="5"/>
      <c r="V2" s="5"/>
      <c r="AT2" s="6" t="s">
        <v>155</v>
      </c>
    </row>
    <row r="3" spans="2:46" ht="6.7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6" t="s">
        <v>88</v>
      </c>
    </row>
    <row r="4" spans="2:46" ht="36.75" customHeight="1">
      <c r="B4" s="10"/>
      <c r="C4" s="11"/>
      <c r="D4" s="12" t="s">
        <v>163</v>
      </c>
      <c r="E4" s="11"/>
      <c r="F4" s="11"/>
      <c r="G4" s="11"/>
      <c r="H4" s="11"/>
      <c r="I4" s="11"/>
      <c r="J4" s="11"/>
      <c r="K4" s="13"/>
      <c r="M4" s="14" t="s">
        <v>10</v>
      </c>
      <c r="AT4" s="6" t="s">
        <v>4</v>
      </c>
    </row>
    <row r="5" spans="2:11" ht="6.75" customHeight="1">
      <c r="B5" s="10"/>
      <c r="C5" s="11"/>
      <c r="D5" s="11"/>
      <c r="E5" s="11"/>
      <c r="F5" s="11"/>
      <c r="G5" s="11"/>
      <c r="H5" s="11"/>
      <c r="I5" s="11"/>
      <c r="J5" s="11"/>
      <c r="K5" s="13"/>
    </row>
    <row r="6" spans="2:11" ht="15">
      <c r="B6" s="10"/>
      <c r="C6" s="11"/>
      <c r="D6" s="19" t="s">
        <v>14</v>
      </c>
      <c r="E6" s="11"/>
      <c r="F6" s="11"/>
      <c r="G6" s="11"/>
      <c r="H6" s="11"/>
      <c r="I6" s="11"/>
      <c r="J6" s="11"/>
      <c r="K6" s="13"/>
    </row>
    <row r="7" spans="2:11" ht="22.5" customHeight="1">
      <c r="B7" s="10"/>
      <c r="C7" s="11"/>
      <c r="D7" s="11"/>
      <c r="E7" s="126">
        <f>'Rekapitulace stavby'!K6</f>
        <v>0</v>
      </c>
      <c r="F7" s="126"/>
      <c r="G7" s="126"/>
      <c r="H7" s="126"/>
      <c r="I7" s="11"/>
      <c r="J7" s="11"/>
      <c r="K7" s="13"/>
    </row>
    <row r="8" spans="2:11" ht="15">
      <c r="B8" s="10"/>
      <c r="C8" s="11"/>
      <c r="D8" s="19" t="s">
        <v>164</v>
      </c>
      <c r="E8" s="11"/>
      <c r="F8" s="11"/>
      <c r="G8" s="11"/>
      <c r="H8" s="11"/>
      <c r="I8" s="11"/>
      <c r="J8" s="11"/>
      <c r="K8" s="13"/>
    </row>
    <row r="9" spans="2:11" s="23" customFormat="1" ht="22.5" customHeight="1">
      <c r="B9" s="24"/>
      <c r="C9" s="25"/>
      <c r="D9" s="25"/>
      <c r="E9" s="126" t="s">
        <v>1546</v>
      </c>
      <c r="F9" s="126"/>
      <c r="G9" s="126"/>
      <c r="H9" s="126"/>
      <c r="I9" s="25"/>
      <c r="J9" s="25"/>
      <c r="K9" s="29"/>
    </row>
    <row r="10" spans="1:11" ht="15">
      <c r="A10" s="23"/>
      <c r="B10" s="24"/>
      <c r="C10" s="25"/>
      <c r="D10" s="19" t="s">
        <v>489</v>
      </c>
      <c r="E10" s="25"/>
      <c r="F10" s="25"/>
      <c r="G10" s="25"/>
      <c r="H10" s="25"/>
      <c r="I10" s="25"/>
      <c r="J10" s="25"/>
      <c r="K10" s="29"/>
    </row>
    <row r="11" spans="1:11" ht="36.75" customHeight="1">
      <c r="A11" s="23"/>
      <c r="B11" s="24"/>
      <c r="C11" s="25"/>
      <c r="D11" s="25"/>
      <c r="E11" s="62" t="s">
        <v>1647</v>
      </c>
      <c r="F11" s="62"/>
      <c r="G11" s="62"/>
      <c r="H11" s="62"/>
      <c r="I11" s="25"/>
      <c r="J11" s="25"/>
      <c r="K11" s="29"/>
    </row>
    <row r="12" spans="1:11" ht="13.5">
      <c r="A12" s="23"/>
      <c r="B12" s="24"/>
      <c r="C12" s="25"/>
      <c r="D12" s="25"/>
      <c r="E12" s="25"/>
      <c r="F12" s="25"/>
      <c r="G12" s="25"/>
      <c r="H12" s="25"/>
      <c r="I12" s="25"/>
      <c r="J12" s="25"/>
      <c r="K12" s="29"/>
    </row>
    <row r="13" spans="1:11" ht="14.25" customHeight="1">
      <c r="A13" s="23"/>
      <c r="B13" s="24"/>
      <c r="C13" s="25"/>
      <c r="D13" s="19" t="s">
        <v>17</v>
      </c>
      <c r="E13" s="25"/>
      <c r="F13" s="16"/>
      <c r="G13" s="25"/>
      <c r="H13" s="25"/>
      <c r="I13" s="19" t="s">
        <v>19</v>
      </c>
      <c r="J13" s="16"/>
      <c r="K13" s="29"/>
    </row>
    <row r="14" spans="1:11" ht="14.25" customHeight="1">
      <c r="A14" s="23"/>
      <c r="B14" s="24"/>
      <c r="C14" s="25"/>
      <c r="D14" s="19" t="s">
        <v>22</v>
      </c>
      <c r="E14" s="25"/>
      <c r="F14" s="16" t="s">
        <v>39</v>
      </c>
      <c r="G14" s="25"/>
      <c r="H14" s="25"/>
      <c r="I14" s="19" t="s">
        <v>24</v>
      </c>
      <c r="J14" s="65">
        <f>'Rekapitulace stavby'!AN8</f>
        <v>0</v>
      </c>
      <c r="K14" s="29"/>
    </row>
    <row r="15" spans="1:11" ht="10.5" customHeight="1">
      <c r="A15" s="23"/>
      <c r="B15" s="24"/>
      <c r="C15" s="25"/>
      <c r="D15" s="25"/>
      <c r="E15" s="25"/>
      <c r="F15" s="25"/>
      <c r="G15" s="25"/>
      <c r="H15" s="25"/>
      <c r="I15" s="25"/>
      <c r="J15" s="25"/>
      <c r="K15" s="29"/>
    </row>
    <row r="16" spans="1:11" ht="14.25" customHeight="1">
      <c r="A16" s="23"/>
      <c r="B16" s="24"/>
      <c r="C16" s="25"/>
      <c r="D16" s="19" t="s">
        <v>32</v>
      </c>
      <c r="E16" s="25"/>
      <c r="F16" s="25"/>
      <c r="G16" s="25"/>
      <c r="H16" s="25"/>
      <c r="I16" s="19" t="s">
        <v>33</v>
      </c>
      <c r="J16" s="16">
        <f>IF('Rekapitulace stavby'!AN10="","",'Rekapitulace stavby'!AN10)</f>
        <v>0</v>
      </c>
      <c r="K16" s="29"/>
    </row>
    <row r="17" spans="1:11" ht="18" customHeight="1">
      <c r="A17" s="23"/>
      <c r="B17" s="24"/>
      <c r="C17" s="25"/>
      <c r="D17" s="25"/>
      <c r="E17" s="16">
        <f>IF('Rekapitulace stavby'!E11="","",'Rekapitulace stavby'!E11)</f>
        <v>0</v>
      </c>
      <c r="F17" s="25"/>
      <c r="G17" s="25"/>
      <c r="H17" s="25"/>
      <c r="I17" s="19" t="s">
        <v>36</v>
      </c>
      <c r="J17" s="16">
        <f>IF('Rekapitulace stavby'!AN11="","",'Rekapitulace stavby'!AN11)</f>
        <v>0</v>
      </c>
      <c r="K17" s="29"/>
    </row>
    <row r="18" spans="1:11" ht="6.75" customHeight="1">
      <c r="A18" s="23"/>
      <c r="B18" s="24"/>
      <c r="C18" s="25"/>
      <c r="D18" s="25"/>
      <c r="E18" s="25"/>
      <c r="F18" s="25"/>
      <c r="G18" s="25"/>
      <c r="H18" s="25"/>
      <c r="I18" s="25"/>
      <c r="J18" s="25"/>
      <c r="K18" s="29"/>
    </row>
    <row r="19" spans="1:11" ht="14.25" customHeight="1">
      <c r="A19" s="23"/>
      <c r="B19" s="24"/>
      <c r="C19" s="25"/>
      <c r="D19" s="19" t="s">
        <v>38</v>
      </c>
      <c r="E19" s="25"/>
      <c r="F19" s="25"/>
      <c r="G19" s="25"/>
      <c r="H19" s="25"/>
      <c r="I19" s="19" t="s">
        <v>33</v>
      </c>
      <c r="J19" s="16">
        <f>IF('Rekapitulace stavby'!AN13="Vyplň údaj","",IF('Rekapitulace stavby'!AN13="","",'Rekapitulace stavby'!AN13))</f>
        <v>0</v>
      </c>
      <c r="K19" s="29"/>
    </row>
    <row r="20" spans="1:11" ht="18" customHeight="1">
      <c r="A20" s="23"/>
      <c r="B20" s="24"/>
      <c r="C20" s="25"/>
      <c r="D20" s="25"/>
      <c r="E20" s="16">
        <f>IF('Rekapitulace stavby'!E14="Vyplň údaj","",IF('Rekapitulace stavby'!E14="","",'Rekapitulace stavby'!E14))</f>
        <v>0</v>
      </c>
      <c r="F20" s="25"/>
      <c r="G20" s="25"/>
      <c r="H20" s="25"/>
      <c r="I20" s="19" t="s">
        <v>36</v>
      </c>
      <c r="J20" s="16">
        <f>IF('Rekapitulace stavby'!AN14="Vyplň údaj","",IF('Rekapitulace stavby'!AN14="","",'Rekapitulace stavby'!AN14))</f>
        <v>0</v>
      </c>
      <c r="K20" s="29"/>
    </row>
    <row r="21" spans="1:11" ht="6.75" customHeight="1">
      <c r="A21" s="23"/>
      <c r="B21" s="24"/>
      <c r="C21" s="25"/>
      <c r="D21" s="25"/>
      <c r="E21" s="25"/>
      <c r="F21" s="25"/>
      <c r="G21" s="25"/>
      <c r="H21" s="25"/>
      <c r="I21" s="25"/>
      <c r="J21" s="25"/>
      <c r="K21" s="29"/>
    </row>
    <row r="22" spans="1:11" ht="14.25" customHeight="1">
      <c r="A22" s="23"/>
      <c r="B22" s="24"/>
      <c r="C22" s="25"/>
      <c r="D22" s="19" t="s">
        <v>40</v>
      </c>
      <c r="E22" s="25"/>
      <c r="F22" s="25"/>
      <c r="G22" s="25"/>
      <c r="H22" s="25"/>
      <c r="I22" s="19" t="s">
        <v>33</v>
      </c>
      <c r="J22" s="16">
        <f>IF('Rekapitulace stavby'!AN16="","",'Rekapitulace stavby'!AN16)</f>
        <v>0</v>
      </c>
      <c r="K22" s="29"/>
    </row>
    <row r="23" spans="1:11" ht="18" customHeight="1">
      <c r="A23" s="23"/>
      <c r="B23" s="24"/>
      <c r="C23" s="25"/>
      <c r="D23" s="25"/>
      <c r="E23" s="16">
        <f>IF('Rekapitulace stavby'!E17="","",'Rekapitulace stavby'!E17)</f>
        <v>0</v>
      </c>
      <c r="F23" s="25"/>
      <c r="G23" s="25"/>
      <c r="H23" s="25"/>
      <c r="I23" s="19" t="s">
        <v>36</v>
      </c>
      <c r="J23" s="16">
        <f>IF('Rekapitulace stavby'!AN17="","",'Rekapitulace stavby'!AN17)</f>
        <v>0</v>
      </c>
      <c r="K23" s="29"/>
    </row>
    <row r="24" spans="1:11" ht="6.75" customHeight="1">
      <c r="A24" s="23"/>
      <c r="B24" s="24"/>
      <c r="C24" s="25"/>
      <c r="D24" s="25"/>
      <c r="E24" s="25"/>
      <c r="F24" s="25"/>
      <c r="G24" s="25"/>
      <c r="H24" s="25"/>
      <c r="I24" s="25"/>
      <c r="J24" s="25"/>
      <c r="K24" s="29"/>
    </row>
    <row r="25" spans="1:11" ht="14.25" customHeight="1">
      <c r="A25" s="23"/>
      <c r="B25" s="24"/>
      <c r="C25" s="25"/>
      <c r="D25" s="19" t="s">
        <v>44</v>
      </c>
      <c r="E25" s="25"/>
      <c r="F25" s="25"/>
      <c r="G25" s="25"/>
      <c r="H25" s="25"/>
      <c r="I25" s="25"/>
      <c r="J25" s="25"/>
      <c r="K25" s="29"/>
    </row>
    <row r="26" spans="2:11" s="127" customFormat="1" ht="22.5" customHeight="1">
      <c r="B26" s="128"/>
      <c r="C26" s="129"/>
      <c r="D26" s="129"/>
      <c r="E26" s="21"/>
      <c r="F26" s="21"/>
      <c r="G26" s="21"/>
      <c r="H26" s="21"/>
      <c r="I26" s="129"/>
      <c r="J26" s="129"/>
      <c r="K26" s="130"/>
    </row>
    <row r="27" spans="2:11" s="23" customFormat="1" ht="6.75" customHeight="1">
      <c r="B27" s="24"/>
      <c r="C27" s="25"/>
      <c r="D27" s="25"/>
      <c r="E27" s="25"/>
      <c r="F27" s="25"/>
      <c r="G27" s="25"/>
      <c r="H27" s="25"/>
      <c r="I27" s="25"/>
      <c r="J27" s="25"/>
      <c r="K27" s="29"/>
    </row>
    <row r="28" spans="1:11" ht="6.75" customHeight="1">
      <c r="A28" s="23"/>
      <c r="B28" s="24"/>
      <c r="C28" s="25"/>
      <c r="D28" s="82"/>
      <c r="E28" s="82"/>
      <c r="F28" s="82"/>
      <c r="G28" s="82"/>
      <c r="H28" s="82"/>
      <c r="I28" s="82"/>
      <c r="J28" s="82"/>
      <c r="K28" s="131"/>
    </row>
    <row r="29" spans="1:11" ht="24.75" customHeight="1">
      <c r="A29" s="23"/>
      <c r="B29" s="24"/>
      <c r="C29" s="25"/>
      <c r="D29" s="132" t="s">
        <v>45</v>
      </c>
      <c r="E29" s="25"/>
      <c r="F29" s="25"/>
      <c r="G29" s="25"/>
      <c r="H29" s="25"/>
      <c r="I29" s="25"/>
      <c r="J29" s="87">
        <f>ROUND(J83,2)</f>
        <v>0</v>
      </c>
      <c r="K29" s="29"/>
    </row>
    <row r="30" spans="1:11" ht="6.75" customHeight="1">
      <c r="A30" s="23"/>
      <c r="B30" s="24"/>
      <c r="C30" s="25"/>
      <c r="D30" s="82"/>
      <c r="E30" s="82"/>
      <c r="F30" s="82"/>
      <c r="G30" s="82"/>
      <c r="H30" s="82"/>
      <c r="I30" s="82"/>
      <c r="J30" s="82"/>
      <c r="K30" s="131"/>
    </row>
    <row r="31" spans="1:11" ht="14.25" customHeight="1">
      <c r="A31" s="23"/>
      <c r="B31" s="24"/>
      <c r="C31" s="25"/>
      <c r="D31" s="25"/>
      <c r="E31" s="25"/>
      <c r="F31" s="30" t="s">
        <v>47</v>
      </c>
      <c r="G31" s="25"/>
      <c r="H31" s="25"/>
      <c r="I31" s="30" t="s">
        <v>46</v>
      </c>
      <c r="J31" s="30" t="s">
        <v>48</v>
      </c>
      <c r="K31" s="29"/>
    </row>
    <row r="32" spans="1:11" ht="14.25" customHeight="1">
      <c r="A32" s="23"/>
      <c r="B32" s="24"/>
      <c r="C32" s="25"/>
      <c r="D32" s="34" t="s">
        <v>49</v>
      </c>
      <c r="E32" s="34" t="s">
        <v>50</v>
      </c>
      <c r="F32" s="133">
        <f>ROUND(SUM(BE83:BE115),2)</f>
        <v>0</v>
      </c>
      <c r="G32" s="25"/>
      <c r="H32" s="25"/>
      <c r="I32" s="134">
        <v>0.21</v>
      </c>
      <c r="J32" s="133">
        <f>ROUND(ROUND((SUM(BE83:BE115)),2)*I32,2)</f>
        <v>0</v>
      </c>
      <c r="K32" s="29"/>
    </row>
    <row r="33" spans="1:11" ht="14.25" customHeight="1">
      <c r="A33" s="23"/>
      <c r="B33" s="24"/>
      <c r="C33" s="25"/>
      <c r="D33" s="25"/>
      <c r="E33" s="34" t="s">
        <v>51</v>
      </c>
      <c r="F33" s="133">
        <f>ROUND(SUM(BF83:BF115),2)</f>
        <v>0</v>
      </c>
      <c r="G33" s="25"/>
      <c r="H33" s="25"/>
      <c r="I33" s="134">
        <v>0.15</v>
      </c>
      <c r="J33" s="133">
        <f>ROUND(ROUND((SUM(BF83:BF115)),2)*I33,2)</f>
        <v>0</v>
      </c>
      <c r="K33" s="29"/>
    </row>
    <row r="34" spans="1:11" ht="14.25" customHeight="1" hidden="1">
      <c r="A34" s="23"/>
      <c r="B34" s="24"/>
      <c r="C34" s="25"/>
      <c r="D34" s="25"/>
      <c r="E34" s="34" t="s">
        <v>52</v>
      </c>
      <c r="F34" s="133">
        <f>ROUND(SUM(BG83:BG115),2)</f>
        <v>0</v>
      </c>
      <c r="G34" s="25"/>
      <c r="H34" s="25"/>
      <c r="I34" s="134">
        <v>0.21</v>
      </c>
      <c r="J34" s="133">
        <v>0</v>
      </c>
      <c r="K34" s="29"/>
    </row>
    <row r="35" spans="1:11" ht="14.25" customHeight="1" hidden="1">
      <c r="A35" s="23"/>
      <c r="B35" s="24"/>
      <c r="C35" s="25"/>
      <c r="D35" s="25"/>
      <c r="E35" s="34" t="s">
        <v>53</v>
      </c>
      <c r="F35" s="133">
        <f>ROUND(SUM(BH83:BH115),2)</f>
        <v>0</v>
      </c>
      <c r="G35" s="25"/>
      <c r="H35" s="25"/>
      <c r="I35" s="134">
        <v>0.15</v>
      </c>
      <c r="J35" s="133">
        <v>0</v>
      </c>
      <c r="K35" s="29"/>
    </row>
    <row r="36" spans="1:11" ht="14.25" customHeight="1" hidden="1">
      <c r="A36" s="23"/>
      <c r="B36" s="24"/>
      <c r="C36" s="25"/>
      <c r="D36" s="25"/>
      <c r="E36" s="34" t="s">
        <v>54</v>
      </c>
      <c r="F36" s="133">
        <f>ROUND(SUM(BI83:BI115),2)</f>
        <v>0</v>
      </c>
      <c r="G36" s="25"/>
      <c r="H36" s="25"/>
      <c r="I36" s="134">
        <v>0</v>
      </c>
      <c r="J36" s="133">
        <v>0</v>
      </c>
      <c r="K36" s="29"/>
    </row>
    <row r="37" spans="1:11" ht="6.75" customHeight="1">
      <c r="A37" s="23"/>
      <c r="B37" s="24"/>
      <c r="C37" s="25"/>
      <c r="D37" s="25"/>
      <c r="E37" s="25"/>
      <c r="F37" s="25"/>
      <c r="G37" s="25"/>
      <c r="H37" s="25"/>
      <c r="I37" s="25"/>
      <c r="J37" s="25"/>
      <c r="K37" s="29"/>
    </row>
    <row r="38" spans="1:11" ht="24.75" customHeight="1">
      <c r="A38" s="23"/>
      <c r="B38" s="24"/>
      <c r="C38" s="135"/>
      <c r="D38" s="136" t="s">
        <v>55</v>
      </c>
      <c r="E38" s="74"/>
      <c r="F38" s="74"/>
      <c r="G38" s="137" t="s">
        <v>56</v>
      </c>
      <c r="H38" s="138" t="s">
        <v>57</v>
      </c>
      <c r="I38" s="74"/>
      <c r="J38" s="139">
        <f>SUM(J29:J36)</f>
        <v>0</v>
      </c>
      <c r="K38" s="140"/>
    </row>
    <row r="39" spans="1:11" ht="14.25" customHeight="1">
      <c r="A39" s="23"/>
      <c r="B39" s="45"/>
      <c r="C39" s="46"/>
      <c r="D39" s="46"/>
      <c r="E39" s="46"/>
      <c r="F39" s="46"/>
      <c r="G39" s="46"/>
      <c r="H39" s="46"/>
      <c r="I39" s="46"/>
      <c r="J39" s="46"/>
      <c r="K39" s="47"/>
    </row>
    <row r="43" spans="2:11" s="23" customFormat="1" ht="6.75" customHeight="1">
      <c r="B43" s="141"/>
      <c r="C43" s="142"/>
      <c r="D43" s="142"/>
      <c r="E43" s="142"/>
      <c r="F43" s="142"/>
      <c r="G43" s="142"/>
      <c r="H43" s="142"/>
      <c r="I43" s="142"/>
      <c r="J43" s="142"/>
      <c r="K43" s="143"/>
    </row>
    <row r="44" spans="1:11" ht="36.75" customHeight="1">
      <c r="A44" s="23"/>
      <c r="B44" s="24"/>
      <c r="C44" s="12" t="s">
        <v>169</v>
      </c>
      <c r="D44" s="25"/>
      <c r="E44" s="25"/>
      <c r="F44" s="25"/>
      <c r="G44" s="25"/>
      <c r="H44" s="25"/>
      <c r="I44" s="25"/>
      <c r="J44" s="25"/>
      <c r="K44" s="29"/>
    </row>
    <row r="45" spans="1:11" ht="6.75" customHeight="1">
      <c r="A45" s="23"/>
      <c r="B45" s="24"/>
      <c r="C45" s="25"/>
      <c r="D45" s="25"/>
      <c r="E45" s="25"/>
      <c r="F45" s="25"/>
      <c r="G45" s="25"/>
      <c r="H45" s="25"/>
      <c r="I45" s="25"/>
      <c r="J45" s="25"/>
      <c r="K45" s="29"/>
    </row>
    <row r="46" spans="1:11" ht="14.25" customHeight="1">
      <c r="A46" s="23"/>
      <c r="B46" s="24"/>
      <c r="C46" s="19" t="s">
        <v>14</v>
      </c>
      <c r="D46" s="25"/>
      <c r="E46" s="25"/>
      <c r="F46" s="25"/>
      <c r="G46" s="25"/>
      <c r="H46" s="25"/>
      <c r="I46" s="25"/>
      <c r="J46" s="25"/>
      <c r="K46" s="29"/>
    </row>
    <row r="47" spans="1:11" ht="22.5" customHeight="1">
      <c r="A47" s="23"/>
      <c r="B47" s="24"/>
      <c r="C47" s="25"/>
      <c r="D47" s="25"/>
      <c r="E47" s="126">
        <f>E7</f>
        <v>0</v>
      </c>
      <c r="F47" s="126"/>
      <c r="G47" s="126"/>
      <c r="H47" s="126"/>
      <c r="I47" s="25"/>
      <c r="J47" s="25"/>
      <c r="K47" s="29"/>
    </row>
    <row r="48" spans="2:11" ht="15">
      <c r="B48" s="10"/>
      <c r="C48" s="19" t="s">
        <v>164</v>
      </c>
      <c r="D48" s="11"/>
      <c r="E48" s="11"/>
      <c r="F48" s="11"/>
      <c r="G48" s="11"/>
      <c r="H48" s="11"/>
      <c r="I48" s="11"/>
      <c r="J48" s="11"/>
      <c r="K48" s="13"/>
    </row>
    <row r="49" spans="2:11" s="23" customFormat="1" ht="22.5" customHeight="1">
      <c r="B49" s="24"/>
      <c r="C49" s="25"/>
      <c r="D49" s="25"/>
      <c r="E49" s="126" t="s">
        <v>1546</v>
      </c>
      <c r="F49" s="126"/>
      <c r="G49" s="126"/>
      <c r="H49" s="126"/>
      <c r="I49" s="25"/>
      <c r="J49" s="25"/>
      <c r="K49" s="29"/>
    </row>
    <row r="50" spans="1:11" ht="14.25" customHeight="1">
      <c r="A50" s="23"/>
      <c r="B50" s="24"/>
      <c r="C50" s="19" t="s">
        <v>489</v>
      </c>
      <c r="D50" s="25"/>
      <c r="E50" s="25"/>
      <c r="F50" s="25"/>
      <c r="G50" s="25"/>
      <c r="H50" s="25"/>
      <c r="I50" s="25"/>
      <c r="J50" s="25"/>
      <c r="K50" s="29"/>
    </row>
    <row r="51" spans="1:11" ht="23.25" customHeight="1">
      <c r="A51" s="23"/>
      <c r="B51" s="24"/>
      <c r="C51" s="25"/>
      <c r="D51" s="25"/>
      <c r="E51" s="62">
        <f>E11</f>
        <v>0</v>
      </c>
      <c r="F51" s="62"/>
      <c r="G51" s="62"/>
      <c r="H51" s="62"/>
      <c r="I51" s="25"/>
      <c r="J51" s="25"/>
      <c r="K51" s="29"/>
    </row>
    <row r="52" spans="1:11" ht="6.75" customHeight="1">
      <c r="A52" s="23"/>
      <c r="B52" s="24"/>
      <c r="C52" s="25"/>
      <c r="D52" s="25"/>
      <c r="E52" s="25"/>
      <c r="F52" s="25"/>
      <c r="G52" s="25"/>
      <c r="H52" s="25"/>
      <c r="I52" s="25"/>
      <c r="J52" s="25"/>
      <c r="K52" s="29"/>
    </row>
    <row r="53" spans="1:11" ht="18" customHeight="1">
      <c r="A53" s="23"/>
      <c r="B53" s="24"/>
      <c r="C53" s="19" t="s">
        <v>22</v>
      </c>
      <c r="D53" s="25"/>
      <c r="E53" s="25"/>
      <c r="F53" s="16">
        <f>F14</f>
        <v>0</v>
      </c>
      <c r="G53" s="25"/>
      <c r="H53" s="25"/>
      <c r="I53" s="19" t="s">
        <v>24</v>
      </c>
      <c r="J53" s="65">
        <f>IF(J14="","",J14)</f>
        <v>0</v>
      </c>
      <c r="K53" s="29"/>
    </row>
    <row r="54" spans="1:11" ht="6.75" customHeight="1">
      <c r="A54" s="23"/>
      <c r="B54" s="24"/>
      <c r="C54" s="25"/>
      <c r="D54" s="25"/>
      <c r="E54" s="25"/>
      <c r="F54" s="25"/>
      <c r="G54" s="25"/>
      <c r="H54" s="25"/>
      <c r="I54" s="25"/>
      <c r="J54" s="25"/>
      <c r="K54" s="29"/>
    </row>
    <row r="55" spans="1:11" ht="15">
      <c r="A55" s="23"/>
      <c r="B55" s="24"/>
      <c r="C55" s="19" t="s">
        <v>32</v>
      </c>
      <c r="D55" s="25"/>
      <c r="E55" s="25"/>
      <c r="F55" s="16">
        <f>E17</f>
        <v>0</v>
      </c>
      <c r="G55" s="25"/>
      <c r="H55" s="25"/>
      <c r="I55" s="19" t="s">
        <v>40</v>
      </c>
      <c r="J55" s="16">
        <f>E23</f>
        <v>0</v>
      </c>
      <c r="K55" s="29"/>
    </row>
    <row r="56" spans="1:11" ht="14.25" customHeight="1">
      <c r="A56" s="23"/>
      <c r="B56" s="24"/>
      <c r="C56" s="19" t="s">
        <v>38</v>
      </c>
      <c r="D56" s="25"/>
      <c r="E56" s="25"/>
      <c r="F56" s="16">
        <f>IF(E20="","",E20)</f>
        <v>0</v>
      </c>
      <c r="G56" s="25"/>
      <c r="H56" s="25"/>
      <c r="I56" s="25"/>
      <c r="J56" s="25"/>
      <c r="K56" s="29"/>
    </row>
    <row r="57" spans="1:11" ht="9.75" customHeight="1">
      <c r="A57" s="23"/>
      <c r="B57" s="24"/>
      <c r="C57" s="25"/>
      <c r="D57" s="25"/>
      <c r="E57" s="25"/>
      <c r="F57" s="25"/>
      <c r="G57" s="25"/>
      <c r="H57" s="25"/>
      <c r="I57" s="25"/>
      <c r="J57" s="25"/>
      <c r="K57" s="29"/>
    </row>
    <row r="58" spans="1:11" ht="29.25" customHeight="1">
      <c r="A58" s="23"/>
      <c r="B58" s="24"/>
      <c r="C58" s="144" t="s">
        <v>170</v>
      </c>
      <c r="D58" s="135"/>
      <c r="E58" s="135"/>
      <c r="F58" s="135"/>
      <c r="G58" s="135"/>
      <c r="H58" s="135"/>
      <c r="I58" s="135"/>
      <c r="J58" s="145" t="s">
        <v>171</v>
      </c>
      <c r="K58" s="146"/>
    </row>
    <row r="59" spans="1:11" ht="9.75" customHeight="1">
      <c r="A59" s="23"/>
      <c r="B59" s="24"/>
      <c r="C59" s="25"/>
      <c r="D59" s="25"/>
      <c r="E59" s="25"/>
      <c r="F59" s="25"/>
      <c r="G59" s="25"/>
      <c r="H59" s="25"/>
      <c r="I59" s="25"/>
      <c r="J59" s="25"/>
      <c r="K59" s="29"/>
    </row>
    <row r="60" spans="1:47" ht="29.25" customHeight="1">
      <c r="A60" s="23"/>
      <c r="B60" s="24"/>
      <c r="C60" s="147" t="s">
        <v>172</v>
      </c>
      <c r="D60" s="25"/>
      <c r="E60" s="25"/>
      <c r="F60" s="25"/>
      <c r="G60" s="25"/>
      <c r="H60" s="25"/>
      <c r="I60" s="25"/>
      <c r="J60" s="87">
        <f aca="true" t="shared" si="0" ref="J60:J61">J83</f>
        <v>0</v>
      </c>
      <c r="K60" s="29"/>
      <c r="AU60" s="6" t="s">
        <v>173</v>
      </c>
    </row>
    <row r="61" spans="2:11" s="148" customFormat="1" ht="24.75" customHeight="1">
      <c r="B61" s="149"/>
      <c r="C61" s="150"/>
      <c r="D61" s="151" t="s">
        <v>494</v>
      </c>
      <c r="E61" s="152"/>
      <c r="F61" s="152"/>
      <c r="G61" s="152"/>
      <c r="H61" s="152"/>
      <c r="I61" s="152"/>
      <c r="J61" s="153">
        <f t="shared" si="0"/>
        <v>0</v>
      </c>
      <c r="K61" s="154"/>
    </row>
    <row r="62" spans="2:11" s="23" customFormat="1" ht="21.75" customHeight="1">
      <c r="B62" s="24"/>
      <c r="C62" s="25"/>
      <c r="D62" s="25"/>
      <c r="E62" s="25"/>
      <c r="F62" s="25"/>
      <c r="G62" s="25"/>
      <c r="H62" s="25"/>
      <c r="I62" s="25"/>
      <c r="J62" s="25"/>
      <c r="K62" s="29"/>
    </row>
    <row r="63" spans="1:11" ht="6.75" customHeight="1">
      <c r="A63" s="23"/>
      <c r="B63" s="45"/>
      <c r="C63" s="46"/>
      <c r="D63" s="46"/>
      <c r="E63" s="46"/>
      <c r="F63" s="46"/>
      <c r="G63" s="46"/>
      <c r="H63" s="46"/>
      <c r="I63" s="46"/>
      <c r="J63" s="46"/>
      <c r="K63" s="47"/>
    </row>
    <row r="67" spans="2:12" s="23" customFormat="1" ht="6.75" customHeight="1"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50"/>
    </row>
    <row r="68" spans="1:12" ht="36.75" customHeight="1">
      <c r="A68" s="23"/>
      <c r="B68" s="24"/>
      <c r="C68" s="51" t="s">
        <v>175</v>
      </c>
      <c r="D68" s="52"/>
      <c r="E68" s="52"/>
      <c r="F68" s="52"/>
      <c r="G68" s="52"/>
      <c r="H68" s="52"/>
      <c r="I68" s="52"/>
      <c r="J68" s="52"/>
      <c r="K68" s="52"/>
      <c r="L68" s="50"/>
    </row>
    <row r="69" spans="1:12" ht="6.75" customHeight="1">
      <c r="A69" s="23"/>
      <c r="B69" s="24"/>
      <c r="C69" s="52"/>
      <c r="D69" s="52"/>
      <c r="E69" s="52"/>
      <c r="F69" s="52"/>
      <c r="G69" s="52"/>
      <c r="H69" s="52"/>
      <c r="I69" s="52"/>
      <c r="J69" s="52"/>
      <c r="K69" s="52"/>
      <c r="L69" s="50"/>
    </row>
    <row r="70" spans="1:12" ht="14.25" customHeight="1">
      <c r="A70" s="23"/>
      <c r="B70" s="24"/>
      <c r="C70" s="55" t="s">
        <v>14</v>
      </c>
      <c r="D70" s="52"/>
      <c r="E70" s="52"/>
      <c r="F70" s="52"/>
      <c r="G70" s="52"/>
      <c r="H70" s="52"/>
      <c r="I70" s="52"/>
      <c r="J70" s="52"/>
      <c r="K70" s="52"/>
      <c r="L70" s="50"/>
    </row>
    <row r="71" spans="1:12" ht="22.5" customHeight="1">
      <c r="A71" s="23"/>
      <c r="B71" s="24"/>
      <c r="C71" s="52"/>
      <c r="D71" s="52"/>
      <c r="E71" s="126">
        <f>E7</f>
        <v>0</v>
      </c>
      <c r="F71" s="126"/>
      <c r="G71" s="126"/>
      <c r="H71" s="126"/>
      <c r="I71" s="52"/>
      <c r="J71" s="52"/>
      <c r="K71" s="52"/>
      <c r="L71" s="50"/>
    </row>
    <row r="72" spans="2:12" ht="15">
      <c r="B72" s="10"/>
      <c r="C72" s="55" t="s">
        <v>164</v>
      </c>
      <c r="D72" s="266"/>
      <c r="E72" s="266"/>
      <c r="F72" s="266"/>
      <c r="G72" s="266"/>
      <c r="H72" s="266"/>
      <c r="I72" s="266"/>
      <c r="J72" s="266"/>
      <c r="K72" s="266"/>
      <c r="L72" s="267"/>
    </row>
    <row r="73" spans="2:12" s="23" customFormat="1" ht="22.5" customHeight="1">
      <c r="B73" s="24"/>
      <c r="C73" s="52"/>
      <c r="D73" s="52"/>
      <c r="E73" s="126" t="s">
        <v>1546</v>
      </c>
      <c r="F73" s="126"/>
      <c r="G73" s="126"/>
      <c r="H73" s="126"/>
      <c r="I73" s="52"/>
      <c r="J73" s="52"/>
      <c r="K73" s="52"/>
      <c r="L73" s="50"/>
    </row>
    <row r="74" spans="1:12" ht="14.25" customHeight="1">
      <c r="A74" s="23"/>
      <c r="B74" s="24"/>
      <c r="C74" s="55" t="s">
        <v>489</v>
      </c>
      <c r="D74" s="52"/>
      <c r="E74" s="52"/>
      <c r="F74" s="52"/>
      <c r="G74" s="52"/>
      <c r="H74" s="52"/>
      <c r="I74" s="52"/>
      <c r="J74" s="52"/>
      <c r="K74" s="52"/>
      <c r="L74" s="50"/>
    </row>
    <row r="75" spans="1:12" ht="23.25" customHeight="1">
      <c r="A75" s="23"/>
      <c r="B75" s="24"/>
      <c r="C75" s="52"/>
      <c r="D75" s="52"/>
      <c r="E75" s="62">
        <f>E11</f>
        <v>0</v>
      </c>
      <c r="F75" s="62"/>
      <c r="G75" s="62"/>
      <c r="H75" s="62"/>
      <c r="I75" s="52"/>
      <c r="J75" s="52"/>
      <c r="K75" s="52"/>
      <c r="L75" s="50"/>
    </row>
    <row r="76" spans="1:12" ht="6.75" customHeight="1">
      <c r="A76" s="23"/>
      <c r="B76" s="24"/>
      <c r="C76" s="52"/>
      <c r="D76" s="52"/>
      <c r="E76" s="52"/>
      <c r="F76" s="52"/>
      <c r="G76" s="52"/>
      <c r="H76" s="52"/>
      <c r="I76" s="52"/>
      <c r="J76" s="52"/>
      <c r="K76" s="52"/>
      <c r="L76" s="50"/>
    </row>
    <row r="77" spans="1:12" ht="18" customHeight="1">
      <c r="A77" s="23"/>
      <c r="B77" s="24"/>
      <c r="C77" s="55" t="s">
        <v>22</v>
      </c>
      <c r="D77" s="52"/>
      <c r="E77" s="52"/>
      <c r="F77" s="155">
        <f>F14</f>
        <v>0</v>
      </c>
      <c r="G77" s="52"/>
      <c r="H77" s="52"/>
      <c r="I77" s="55" t="s">
        <v>24</v>
      </c>
      <c r="J77" s="156">
        <f>IF(J14="","",J14)</f>
        <v>0</v>
      </c>
      <c r="K77" s="52"/>
      <c r="L77" s="50"/>
    </row>
    <row r="78" spans="1:12" ht="6.75" customHeight="1">
      <c r="A78" s="23"/>
      <c r="B78" s="24"/>
      <c r="C78" s="52"/>
      <c r="D78" s="52"/>
      <c r="E78" s="52"/>
      <c r="F78" s="52"/>
      <c r="G78" s="52"/>
      <c r="H78" s="52"/>
      <c r="I78" s="52"/>
      <c r="J78" s="52"/>
      <c r="K78" s="52"/>
      <c r="L78" s="50"/>
    </row>
    <row r="79" spans="1:12" ht="15">
      <c r="A79" s="23"/>
      <c r="B79" s="24"/>
      <c r="C79" s="55" t="s">
        <v>32</v>
      </c>
      <c r="D79" s="52"/>
      <c r="E79" s="52"/>
      <c r="F79" s="155">
        <f>E17</f>
        <v>0</v>
      </c>
      <c r="G79" s="52"/>
      <c r="H79" s="52"/>
      <c r="I79" s="55" t="s">
        <v>40</v>
      </c>
      <c r="J79" s="155">
        <f>E23</f>
        <v>0</v>
      </c>
      <c r="K79" s="52"/>
      <c r="L79" s="50"/>
    </row>
    <row r="80" spans="1:12" ht="14.25" customHeight="1">
      <c r="A80" s="23"/>
      <c r="B80" s="24"/>
      <c r="C80" s="55" t="s">
        <v>38</v>
      </c>
      <c r="D80" s="52"/>
      <c r="E80" s="52"/>
      <c r="F80" s="155">
        <f>IF(E20="","",E20)</f>
        <v>0</v>
      </c>
      <c r="G80" s="52"/>
      <c r="H80" s="52"/>
      <c r="I80" s="52"/>
      <c r="J80" s="52"/>
      <c r="K80" s="52"/>
      <c r="L80" s="50"/>
    </row>
    <row r="81" spans="1:12" ht="9.75" customHeight="1">
      <c r="A81" s="23"/>
      <c r="B81" s="24"/>
      <c r="C81" s="52"/>
      <c r="D81" s="52"/>
      <c r="E81" s="52"/>
      <c r="F81" s="52"/>
      <c r="G81" s="52"/>
      <c r="H81" s="52"/>
      <c r="I81" s="52"/>
      <c r="J81" s="52"/>
      <c r="K81" s="52"/>
      <c r="L81" s="50"/>
    </row>
    <row r="82" spans="2:20" s="157" customFormat="1" ht="29.25" customHeight="1">
      <c r="B82" s="158"/>
      <c r="C82" s="159" t="s">
        <v>176</v>
      </c>
      <c r="D82" s="160" t="s">
        <v>64</v>
      </c>
      <c r="E82" s="160" t="s">
        <v>60</v>
      </c>
      <c r="F82" s="160" t="s">
        <v>177</v>
      </c>
      <c r="G82" s="160" t="s">
        <v>178</v>
      </c>
      <c r="H82" s="160" t="s">
        <v>179</v>
      </c>
      <c r="I82" s="161" t="s">
        <v>180</v>
      </c>
      <c r="J82" s="160" t="s">
        <v>171</v>
      </c>
      <c r="K82" s="162" t="s">
        <v>181</v>
      </c>
      <c r="L82" s="163"/>
      <c r="M82" s="78" t="s">
        <v>182</v>
      </c>
      <c r="N82" s="79" t="s">
        <v>49</v>
      </c>
      <c r="O82" s="79" t="s">
        <v>183</v>
      </c>
      <c r="P82" s="79" t="s">
        <v>184</v>
      </c>
      <c r="Q82" s="79" t="s">
        <v>185</v>
      </c>
      <c r="R82" s="79" t="s">
        <v>186</v>
      </c>
      <c r="S82" s="79" t="s">
        <v>187</v>
      </c>
      <c r="T82" s="80" t="s">
        <v>188</v>
      </c>
    </row>
    <row r="83" spans="2:63" s="23" customFormat="1" ht="29.25" customHeight="1">
      <c r="B83" s="24"/>
      <c r="C83" s="84" t="s">
        <v>172</v>
      </c>
      <c r="D83" s="52"/>
      <c r="E83" s="52"/>
      <c r="F83" s="52"/>
      <c r="G83" s="52"/>
      <c r="H83" s="52"/>
      <c r="I83" s="52"/>
      <c r="J83" s="164">
        <f aca="true" t="shared" si="1" ref="J83:J84">BK83</f>
        <v>0</v>
      </c>
      <c r="K83" s="52"/>
      <c r="L83" s="50"/>
      <c r="M83" s="81"/>
      <c r="N83" s="82"/>
      <c r="O83" s="82"/>
      <c r="P83" s="165">
        <f>P84</f>
        <v>0.7875</v>
      </c>
      <c r="Q83" s="82"/>
      <c r="R83" s="165">
        <f>R84</f>
        <v>3.1410920000000004</v>
      </c>
      <c r="S83" s="82"/>
      <c r="T83" s="166">
        <f>T84</f>
        <v>0</v>
      </c>
      <c r="AT83" s="6" t="s">
        <v>78</v>
      </c>
      <c r="AU83" s="6" t="s">
        <v>173</v>
      </c>
      <c r="BK83" s="167">
        <f>BK84</f>
        <v>0</v>
      </c>
    </row>
    <row r="84" spans="2:63" s="168" customFormat="1" ht="36.75" customHeight="1">
      <c r="B84" s="169"/>
      <c r="C84" s="170"/>
      <c r="D84" s="171" t="s">
        <v>78</v>
      </c>
      <c r="E84" s="172" t="s">
        <v>329</v>
      </c>
      <c r="F84" s="172" t="s">
        <v>740</v>
      </c>
      <c r="G84" s="170"/>
      <c r="H84" s="170"/>
      <c r="I84" s="170"/>
      <c r="J84" s="173">
        <f t="shared" si="1"/>
        <v>0</v>
      </c>
      <c r="K84" s="170"/>
      <c r="L84" s="174"/>
      <c r="M84" s="175"/>
      <c r="N84" s="176"/>
      <c r="O84" s="176"/>
      <c r="P84" s="177">
        <f>SUM(P85:P115)</f>
        <v>0.7875</v>
      </c>
      <c r="Q84" s="176"/>
      <c r="R84" s="177">
        <f>SUM(R85:R115)</f>
        <v>3.1410920000000004</v>
      </c>
      <c r="S84" s="176"/>
      <c r="T84" s="178">
        <f>SUM(T85:T115)</f>
        <v>0</v>
      </c>
      <c r="AR84" s="179" t="s">
        <v>21</v>
      </c>
      <c r="AT84" s="180" t="s">
        <v>78</v>
      </c>
      <c r="AU84" s="180" t="s">
        <v>79</v>
      </c>
      <c r="AY84" s="179" t="s">
        <v>192</v>
      </c>
      <c r="BK84" s="181">
        <f>SUM(BK85:BK115)</f>
        <v>0</v>
      </c>
    </row>
    <row r="85" spans="2:65" s="23" customFormat="1" ht="22.5" customHeight="1">
      <c r="B85" s="24"/>
      <c r="C85" s="182" t="s">
        <v>21</v>
      </c>
      <c r="D85" s="182" t="s">
        <v>193</v>
      </c>
      <c r="E85" s="183" t="s">
        <v>990</v>
      </c>
      <c r="F85" s="184" t="s">
        <v>991</v>
      </c>
      <c r="G85" s="185" t="s">
        <v>498</v>
      </c>
      <c r="H85" s="186">
        <v>18.6</v>
      </c>
      <c r="I85" s="187"/>
      <c r="J85" s="187">
        <f>ROUND(I85*H85,2)</f>
        <v>0</v>
      </c>
      <c r="K85" s="184"/>
      <c r="L85" s="50"/>
      <c r="M85" s="188"/>
      <c r="N85" s="189" t="s">
        <v>50</v>
      </c>
      <c r="O85" s="190">
        <v>0</v>
      </c>
      <c r="P85" s="190">
        <f>O85*H85</f>
        <v>0</v>
      </c>
      <c r="Q85" s="190">
        <v>0.00117</v>
      </c>
      <c r="R85" s="190">
        <f>Q85*H85</f>
        <v>0.021762000000000004</v>
      </c>
      <c r="S85" s="190">
        <v>0</v>
      </c>
      <c r="T85" s="191">
        <f>S85*H85</f>
        <v>0</v>
      </c>
      <c r="AR85" s="6" t="s">
        <v>191</v>
      </c>
      <c r="AT85" s="6" t="s">
        <v>193</v>
      </c>
      <c r="AU85" s="6" t="s">
        <v>21</v>
      </c>
      <c r="AY85" s="6" t="s">
        <v>192</v>
      </c>
      <c r="BE85" s="192">
        <f>IF(N85="základní",J85,0)</f>
        <v>0</v>
      </c>
      <c r="BF85" s="192">
        <f>IF(N85="snížená",J85,0)</f>
        <v>0</v>
      </c>
      <c r="BG85" s="192">
        <f>IF(N85="zákl. přenesená",J85,0)</f>
        <v>0</v>
      </c>
      <c r="BH85" s="192">
        <f>IF(N85="sníž. přenesená",J85,0)</f>
        <v>0</v>
      </c>
      <c r="BI85" s="192">
        <f>IF(N85="nulová",J85,0)</f>
        <v>0</v>
      </c>
      <c r="BJ85" s="6" t="s">
        <v>21</v>
      </c>
      <c r="BK85" s="192">
        <f>ROUND(I85*H85,2)</f>
        <v>0</v>
      </c>
      <c r="BL85" s="6" t="s">
        <v>191</v>
      </c>
      <c r="BM85" s="6" t="s">
        <v>1648</v>
      </c>
    </row>
    <row r="86" spans="1:47" ht="12.75">
      <c r="A86" s="23"/>
      <c r="B86" s="24"/>
      <c r="C86" s="52"/>
      <c r="D86" s="196" t="s">
        <v>199</v>
      </c>
      <c r="E86" s="52"/>
      <c r="F86" s="197" t="s">
        <v>993</v>
      </c>
      <c r="G86" s="52"/>
      <c r="H86" s="52"/>
      <c r="I86" s="52"/>
      <c r="J86" s="52"/>
      <c r="K86" s="52"/>
      <c r="L86" s="50"/>
      <c r="M86" s="195"/>
      <c r="N86" s="25"/>
      <c r="O86" s="25"/>
      <c r="P86" s="25"/>
      <c r="Q86" s="25"/>
      <c r="R86" s="25"/>
      <c r="S86" s="25"/>
      <c r="T86" s="72"/>
      <c r="AT86" s="6" t="s">
        <v>199</v>
      </c>
      <c r="AU86" s="6" t="s">
        <v>21</v>
      </c>
    </row>
    <row r="87" spans="2:51" s="208" customFormat="1" ht="12.75">
      <c r="B87" s="209"/>
      <c r="C87" s="210"/>
      <c r="D87" s="193" t="s">
        <v>210</v>
      </c>
      <c r="E87" s="211"/>
      <c r="F87" s="212" t="s">
        <v>1649</v>
      </c>
      <c r="G87" s="210"/>
      <c r="H87" s="213">
        <v>18.6</v>
      </c>
      <c r="I87" s="210"/>
      <c r="J87" s="210"/>
      <c r="K87" s="210"/>
      <c r="L87" s="214"/>
      <c r="M87" s="215"/>
      <c r="N87" s="216"/>
      <c r="O87" s="216"/>
      <c r="P87" s="216"/>
      <c r="Q87" s="216"/>
      <c r="R87" s="216"/>
      <c r="S87" s="216"/>
      <c r="T87" s="217"/>
      <c r="AT87" s="218" t="s">
        <v>210</v>
      </c>
      <c r="AU87" s="218" t="s">
        <v>21</v>
      </c>
      <c r="AV87" s="208" t="s">
        <v>88</v>
      </c>
      <c r="AW87" s="208" t="s">
        <v>43</v>
      </c>
      <c r="AX87" s="208" t="s">
        <v>21</v>
      </c>
      <c r="AY87" s="218" t="s">
        <v>192</v>
      </c>
    </row>
    <row r="88" spans="2:65" s="23" customFormat="1" ht="22.5" customHeight="1">
      <c r="B88" s="24"/>
      <c r="C88" s="182" t="s">
        <v>88</v>
      </c>
      <c r="D88" s="182" t="s">
        <v>193</v>
      </c>
      <c r="E88" s="183" t="s">
        <v>994</v>
      </c>
      <c r="F88" s="184" t="s">
        <v>995</v>
      </c>
      <c r="G88" s="185" t="s">
        <v>498</v>
      </c>
      <c r="H88" s="186">
        <v>18.6</v>
      </c>
      <c r="I88" s="187"/>
      <c r="J88" s="187">
        <f>ROUND(I88*H88,2)</f>
        <v>0</v>
      </c>
      <c r="K88" s="184"/>
      <c r="L88" s="50"/>
      <c r="M88" s="188"/>
      <c r="N88" s="189" t="s">
        <v>50</v>
      </c>
      <c r="O88" s="190">
        <v>0</v>
      </c>
      <c r="P88" s="190">
        <f>O88*H88</f>
        <v>0</v>
      </c>
      <c r="Q88" s="190">
        <v>0.0006600000000000001</v>
      </c>
      <c r="R88" s="190">
        <f>Q88*H88</f>
        <v>0.012276000000000002</v>
      </c>
      <c r="S88" s="190">
        <v>0</v>
      </c>
      <c r="T88" s="191">
        <f>S88*H88</f>
        <v>0</v>
      </c>
      <c r="AR88" s="6" t="s">
        <v>191</v>
      </c>
      <c r="AT88" s="6" t="s">
        <v>193</v>
      </c>
      <c r="AU88" s="6" t="s">
        <v>21</v>
      </c>
      <c r="AY88" s="6" t="s">
        <v>192</v>
      </c>
      <c r="BE88" s="192">
        <f>IF(N88="základní",J88,0)</f>
        <v>0</v>
      </c>
      <c r="BF88" s="192">
        <f>IF(N88="snížená",J88,0)</f>
        <v>0</v>
      </c>
      <c r="BG88" s="192">
        <f>IF(N88="zákl. přenesená",J88,0)</f>
        <v>0</v>
      </c>
      <c r="BH88" s="192">
        <f>IF(N88="sníž. přenesená",J88,0)</f>
        <v>0</v>
      </c>
      <c r="BI88" s="192">
        <f>IF(N88="nulová",J88,0)</f>
        <v>0</v>
      </c>
      <c r="BJ88" s="6" t="s">
        <v>21</v>
      </c>
      <c r="BK88" s="192">
        <f>ROUND(I88*H88,2)</f>
        <v>0</v>
      </c>
      <c r="BL88" s="6" t="s">
        <v>191</v>
      </c>
      <c r="BM88" s="6" t="s">
        <v>1650</v>
      </c>
    </row>
    <row r="89" spans="1:47" ht="12.75">
      <c r="A89" s="23"/>
      <c r="B89" s="24"/>
      <c r="C89" s="52"/>
      <c r="D89" s="196" t="s">
        <v>199</v>
      </c>
      <c r="E89" s="52"/>
      <c r="F89" s="197" t="s">
        <v>997</v>
      </c>
      <c r="G89" s="52"/>
      <c r="H89" s="52"/>
      <c r="I89" s="52"/>
      <c r="J89" s="52"/>
      <c r="K89" s="52"/>
      <c r="L89" s="50"/>
      <c r="M89" s="195"/>
      <c r="N89" s="25"/>
      <c r="O89" s="25"/>
      <c r="P89" s="25"/>
      <c r="Q89" s="25"/>
      <c r="R89" s="25"/>
      <c r="S89" s="25"/>
      <c r="T89" s="72"/>
      <c r="AT89" s="6" t="s">
        <v>199</v>
      </c>
      <c r="AU89" s="6" t="s">
        <v>21</v>
      </c>
    </row>
    <row r="90" spans="2:51" s="208" customFormat="1" ht="12.75">
      <c r="B90" s="209"/>
      <c r="C90" s="210"/>
      <c r="D90" s="193" t="s">
        <v>210</v>
      </c>
      <c r="E90" s="211"/>
      <c r="F90" s="212" t="s">
        <v>1649</v>
      </c>
      <c r="G90" s="210"/>
      <c r="H90" s="213">
        <v>18.6</v>
      </c>
      <c r="I90" s="210"/>
      <c r="J90" s="210"/>
      <c r="K90" s="210"/>
      <c r="L90" s="214"/>
      <c r="M90" s="215"/>
      <c r="N90" s="216"/>
      <c r="O90" s="216"/>
      <c r="P90" s="216"/>
      <c r="Q90" s="216"/>
      <c r="R90" s="216"/>
      <c r="S90" s="216"/>
      <c r="T90" s="217"/>
      <c r="AT90" s="218" t="s">
        <v>210</v>
      </c>
      <c r="AU90" s="218" t="s">
        <v>21</v>
      </c>
      <c r="AV90" s="208" t="s">
        <v>88</v>
      </c>
      <c r="AW90" s="208" t="s">
        <v>43</v>
      </c>
      <c r="AX90" s="208" t="s">
        <v>21</v>
      </c>
      <c r="AY90" s="218" t="s">
        <v>192</v>
      </c>
    </row>
    <row r="91" spans="2:65" s="23" customFormat="1" ht="22.5" customHeight="1">
      <c r="B91" s="24"/>
      <c r="C91" s="182" t="s">
        <v>205</v>
      </c>
      <c r="D91" s="182" t="s">
        <v>193</v>
      </c>
      <c r="E91" s="183" t="s">
        <v>998</v>
      </c>
      <c r="F91" s="184" t="s">
        <v>999</v>
      </c>
      <c r="G91" s="185" t="s">
        <v>284</v>
      </c>
      <c r="H91" s="186">
        <v>2</v>
      </c>
      <c r="I91" s="187"/>
      <c r="J91" s="187">
        <f>ROUND(I91*H91,2)</f>
        <v>0</v>
      </c>
      <c r="K91" s="184"/>
      <c r="L91" s="50"/>
      <c r="M91" s="188"/>
      <c r="N91" s="189" t="s">
        <v>50</v>
      </c>
      <c r="O91" s="190">
        <v>0</v>
      </c>
      <c r="P91" s="190">
        <f>O91*H91</f>
        <v>0</v>
      </c>
      <c r="Q91" s="190">
        <v>0.08542000000000001</v>
      </c>
      <c r="R91" s="190">
        <f>Q91*H91</f>
        <v>0.17084000000000002</v>
      </c>
      <c r="S91" s="190">
        <v>0</v>
      </c>
      <c r="T91" s="191">
        <f>S91*H91</f>
        <v>0</v>
      </c>
      <c r="AR91" s="6" t="s">
        <v>191</v>
      </c>
      <c r="AT91" s="6" t="s">
        <v>193</v>
      </c>
      <c r="AU91" s="6" t="s">
        <v>21</v>
      </c>
      <c r="AY91" s="6" t="s">
        <v>192</v>
      </c>
      <c r="BE91" s="192">
        <f>IF(N91="základní",J91,0)</f>
        <v>0</v>
      </c>
      <c r="BF91" s="192">
        <f>IF(N91="snížená",J91,0)</f>
        <v>0</v>
      </c>
      <c r="BG91" s="192">
        <f>IF(N91="zákl. přenesená",J91,0)</f>
        <v>0</v>
      </c>
      <c r="BH91" s="192">
        <f>IF(N91="sníž. přenesená",J91,0)</f>
        <v>0</v>
      </c>
      <c r="BI91" s="192">
        <f>IF(N91="nulová",J91,0)</f>
        <v>0</v>
      </c>
      <c r="BJ91" s="6" t="s">
        <v>21</v>
      </c>
      <c r="BK91" s="192">
        <f>ROUND(I91*H91,2)</f>
        <v>0</v>
      </c>
      <c r="BL91" s="6" t="s">
        <v>191</v>
      </c>
      <c r="BM91" s="6" t="s">
        <v>1651</v>
      </c>
    </row>
    <row r="92" spans="1:47" ht="12.75">
      <c r="A92" s="23"/>
      <c r="B92" s="24"/>
      <c r="C92" s="52"/>
      <c r="D92" s="193" t="s">
        <v>199</v>
      </c>
      <c r="E92" s="52"/>
      <c r="F92" s="194" t="s">
        <v>1001</v>
      </c>
      <c r="G92" s="52"/>
      <c r="H92" s="52"/>
      <c r="I92" s="52"/>
      <c r="J92" s="52"/>
      <c r="K92" s="52"/>
      <c r="L92" s="50"/>
      <c r="M92" s="195"/>
      <c r="N92" s="25"/>
      <c r="O92" s="25"/>
      <c r="P92" s="25"/>
      <c r="Q92" s="25"/>
      <c r="R92" s="25"/>
      <c r="S92" s="25"/>
      <c r="T92" s="72"/>
      <c r="AT92" s="6" t="s">
        <v>199</v>
      </c>
      <c r="AU92" s="6" t="s">
        <v>21</v>
      </c>
    </row>
    <row r="93" spans="1:65" ht="22.5" customHeight="1">
      <c r="A93" s="23"/>
      <c r="B93" s="24"/>
      <c r="C93" s="182" t="s">
        <v>191</v>
      </c>
      <c r="D93" s="182" t="s">
        <v>193</v>
      </c>
      <c r="E93" s="183" t="s">
        <v>1002</v>
      </c>
      <c r="F93" s="184" t="s">
        <v>1003</v>
      </c>
      <c r="G93" s="185" t="s">
        <v>267</v>
      </c>
      <c r="H93" s="186">
        <v>26.4</v>
      </c>
      <c r="I93" s="187"/>
      <c r="J93" s="187">
        <f>ROUND(I93*H93,2)</f>
        <v>0</v>
      </c>
      <c r="K93" s="184"/>
      <c r="L93" s="50"/>
      <c r="M93" s="188"/>
      <c r="N93" s="189" t="s">
        <v>50</v>
      </c>
      <c r="O93" s="190">
        <v>0</v>
      </c>
      <c r="P93" s="190">
        <f>O93*H93</f>
        <v>0</v>
      </c>
      <c r="Q93" s="190">
        <v>0</v>
      </c>
      <c r="R93" s="190">
        <f>Q93*H93</f>
        <v>0</v>
      </c>
      <c r="S93" s="190">
        <v>0</v>
      </c>
      <c r="T93" s="191">
        <f>S93*H93</f>
        <v>0</v>
      </c>
      <c r="AR93" s="6" t="s">
        <v>191</v>
      </c>
      <c r="AT93" s="6" t="s">
        <v>193</v>
      </c>
      <c r="AU93" s="6" t="s">
        <v>21</v>
      </c>
      <c r="AY93" s="6" t="s">
        <v>192</v>
      </c>
      <c r="BE93" s="192">
        <f>IF(N93="základní",J93,0)</f>
        <v>0</v>
      </c>
      <c r="BF93" s="192">
        <f>IF(N93="snížená",J93,0)</f>
        <v>0</v>
      </c>
      <c r="BG93" s="192">
        <f>IF(N93="zákl. přenesená",J93,0)</f>
        <v>0</v>
      </c>
      <c r="BH93" s="192">
        <f>IF(N93="sníž. přenesená",J93,0)</f>
        <v>0</v>
      </c>
      <c r="BI93" s="192">
        <f>IF(N93="nulová",J93,0)</f>
        <v>0</v>
      </c>
      <c r="BJ93" s="6" t="s">
        <v>21</v>
      </c>
      <c r="BK93" s="192">
        <f>ROUND(I93*H93,2)</f>
        <v>0</v>
      </c>
      <c r="BL93" s="6" t="s">
        <v>191</v>
      </c>
      <c r="BM93" s="6" t="s">
        <v>1652</v>
      </c>
    </row>
    <row r="94" spans="1:47" ht="12.75">
      <c r="A94" s="23"/>
      <c r="B94" s="24"/>
      <c r="C94" s="52"/>
      <c r="D94" s="196" t="s">
        <v>199</v>
      </c>
      <c r="E94" s="52"/>
      <c r="F94" s="197" t="s">
        <v>1003</v>
      </c>
      <c r="G94" s="52"/>
      <c r="H94" s="52"/>
      <c r="I94" s="52"/>
      <c r="J94" s="52"/>
      <c r="K94" s="52"/>
      <c r="L94" s="50"/>
      <c r="M94" s="195"/>
      <c r="N94" s="25"/>
      <c r="O94" s="25"/>
      <c r="P94" s="25"/>
      <c r="Q94" s="25"/>
      <c r="R94" s="25"/>
      <c r="S94" s="25"/>
      <c r="T94" s="72"/>
      <c r="AT94" s="6" t="s">
        <v>199</v>
      </c>
      <c r="AU94" s="6" t="s">
        <v>21</v>
      </c>
    </row>
    <row r="95" spans="2:51" s="208" customFormat="1" ht="12.75">
      <c r="B95" s="209"/>
      <c r="C95" s="210"/>
      <c r="D95" s="193" t="s">
        <v>210</v>
      </c>
      <c r="E95" s="211"/>
      <c r="F95" s="212" t="s">
        <v>1653</v>
      </c>
      <c r="G95" s="210"/>
      <c r="H95" s="213">
        <v>26.4</v>
      </c>
      <c r="I95" s="210"/>
      <c r="J95" s="210"/>
      <c r="K95" s="210"/>
      <c r="L95" s="214"/>
      <c r="M95" s="215"/>
      <c r="N95" s="216"/>
      <c r="O95" s="216"/>
      <c r="P95" s="216"/>
      <c r="Q95" s="216"/>
      <c r="R95" s="216"/>
      <c r="S95" s="216"/>
      <c r="T95" s="217"/>
      <c r="AT95" s="218" t="s">
        <v>210</v>
      </c>
      <c r="AU95" s="218" t="s">
        <v>21</v>
      </c>
      <c r="AV95" s="208" t="s">
        <v>88</v>
      </c>
      <c r="AW95" s="208" t="s">
        <v>43</v>
      </c>
      <c r="AX95" s="208" t="s">
        <v>21</v>
      </c>
      <c r="AY95" s="218" t="s">
        <v>192</v>
      </c>
    </row>
    <row r="96" spans="2:65" s="23" customFormat="1" ht="31.5" customHeight="1">
      <c r="B96" s="24"/>
      <c r="C96" s="182" t="s">
        <v>217</v>
      </c>
      <c r="D96" s="182" t="s">
        <v>193</v>
      </c>
      <c r="E96" s="183" t="s">
        <v>1006</v>
      </c>
      <c r="F96" s="184" t="s">
        <v>1007</v>
      </c>
      <c r="G96" s="185" t="s">
        <v>267</v>
      </c>
      <c r="H96" s="186">
        <v>90</v>
      </c>
      <c r="I96" s="187"/>
      <c r="J96" s="187">
        <f>ROUND(I96*H96,2)</f>
        <v>0</v>
      </c>
      <c r="K96" s="184"/>
      <c r="L96" s="50"/>
      <c r="M96" s="188"/>
      <c r="N96" s="189" t="s">
        <v>50</v>
      </c>
      <c r="O96" s="190">
        <v>0</v>
      </c>
      <c r="P96" s="190">
        <f>O96*H96</f>
        <v>0</v>
      </c>
      <c r="Q96" s="190">
        <v>0</v>
      </c>
      <c r="R96" s="190">
        <f>Q96*H96</f>
        <v>0</v>
      </c>
      <c r="S96" s="190">
        <v>0</v>
      </c>
      <c r="T96" s="191">
        <f>S96*H96</f>
        <v>0</v>
      </c>
      <c r="AR96" s="6" t="s">
        <v>191</v>
      </c>
      <c r="AT96" s="6" t="s">
        <v>193</v>
      </c>
      <c r="AU96" s="6" t="s">
        <v>21</v>
      </c>
      <c r="AY96" s="6" t="s">
        <v>192</v>
      </c>
      <c r="BE96" s="192">
        <f>IF(N96="základní",J96,0)</f>
        <v>0</v>
      </c>
      <c r="BF96" s="192">
        <f>IF(N96="snížená",J96,0)</f>
        <v>0</v>
      </c>
      <c r="BG96" s="192">
        <f>IF(N96="zákl. přenesená",J96,0)</f>
        <v>0</v>
      </c>
      <c r="BH96" s="192">
        <f>IF(N96="sníž. přenesená",J96,0)</f>
        <v>0</v>
      </c>
      <c r="BI96" s="192">
        <f>IF(N96="nulová",J96,0)</f>
        <v>0</v>
      </c>
      <c r="BJ96" s="6" t="s">
        <v>21</v>
      </c>
      <c r="BK96" s="192">
        <f>ROUND(I96*H96,2)</f>
        <v>0</v>
      </c>
      <c r="BL96" s="6" t="s">
        <v>191</v>
      </c>
      <c r="BM96" s="6" t="s">
        <v>1654</v>
      </c>
    </row>
    <row r="97" spans="1:47" ht="23.25">
      <c r="A97" s="23"/>
      <c r="B97" s="24"/>
      <c r="C97" s="52"/>
      <c r="D97" s="196" t="s">
        <v>199</v>
      </c>
      <c r="E97" s="52"/>
      <c r="F97" s="197" t="s">
        <v>1009</v>
      </c>
      <c r="G97" s="52"/>
      <c r="H97" s="52"/>
      <c r="I97" s="52"/>
      <c r="J97" s="52"/>
      <c r="K97" s="52"/>
      <c r="L97" s="50"/>
      <c r="M97" s="195"/>
      <c r="N97" s="25"/>
      <c r="O97" s="25"/>
      <c r="P97" s="25"/>
      <c r="Q97" s="25"/>
      <c r="R97" s="25"/>
      <c r="S97" s="25"/>
      <c r="T97" s="72"/>
      <c r="AT97" s="6" t="s">
        <v>199</v>
      </c>
      <c r="AU97" s="6" t="s">
        <v>21</v>
      </c>
    </row>
    <row r="98" spans="2:51" s="208" customFormat="1" ht="12.75">
      <c r="B98" s="209"/>
      <c r="C98" s="210"/>
      <c r="D98" s="193" t="s">
        <v>210</v>
      </c>
      <c r="E98" s="211"/>
      <c r="F98" s="212" t="s">
        <v>1655</v>
      </c>
      <c r="G98" s="210"/>
      <c r="H98" s="213">
        <v>90</v>
      </c>
      <c r="I98" s="210"/>
      <c r="J98" s="210"/>
      <c r="K98" s="210"/>
      <c r="L98" s="214"/>
      <c r="M98" s="215"/>
      <c r="N98" s="216"/>
      <c r="O98" s="216"/>
      <c r="P98" s="216"/>
      <c r="Q98" s="216"/>
      <c r="R98" s="216"/>
      <c r="S98" s="216"/>
      <c r="T98" s="217"/>
      <c r="AT98" s="218" t="s">
        <v>210</v>
      </c>
      <c r="AU98" s="218" t="s">
        <v>21</v>
      </c>
      <c r="AV98" s="208" t="s">
        <v>88</v>
      </c>
      <c r="AW98" s="208" t="s">
        <v>43</v>
      </c>
      <c r="AX98" s="208" t="s">
        <v>21</v>
      </c>
      <c r="AY98" s="218" t="s">
        <v>192</v>
      </c>
    </row>
    <row r="99" spans="2:65" s="23" customFormat="1" ht="22.5" customHeight="1">
      <c r="B99" s="24"/>
      <c r="C99" s="182" t="s">
        <v>223</v>
      </c>
      <c r="D99" s="182" t="s">
        <v>193</v>
      </c>
      <c r="E99" s="183" t="s">
        <v>1027</v>
      </c>
      <c r="F99" s="184" t="s">
        <v>1028</v>
      </c>
      <c r="G99" s="185" t="s">
        <v>267</v>
      </c>
      <c r="H99" s="186">
        <v>48.1</v>
      </c>
      <c r="I99" s="187"/>
      <c r="J99" s="187">
        <f>ROUND(I99*H99,2)</f>
        <v>0</v>
      </c>
      <c r="K99" s="184"/>
      <c r="L99" s="50"/>
      <c r="M99" s="188"/>
      <c r="N99" s="189" t="s">
        <v>50</v>
      </c>
      <c r="O99" s="190">
        <v>0</v>
      </c>
      <c r="P99" s="190">
        <f>O99*H99</f>
        <v>0</v>
      </c>
      <c r="Q99" s="190">
        <v>0.058280000000000005</v>
      </c>
      <c r="R99" s="190">
        <f>Q99*H99</f>
        <v>2.8032680000000005</v>
      </c>
      <c r="S99" s="190">
        <v>0</v>
      </c>
      <c r="T99" s="191">
        <f>S99*H99</f>
        <v>0</v>
      </c>
      <c r="AR99" s="6" t="s">
        <v>191</v>
      </c>
      <c r="AT99" s="6" t="s">
        <v>193</v>
      </c>
      <c r="AU99" s="6" t="s">
        <v>21</v>
      </c>
      <c r="AY99" s="6" t="s">
        <v>192</v>
      </c>
      <c r="BE99" s="192">
        <f>IF(N99="základní",J99,0)</f>
        <v>0</v>
      </c>
      <c r="BF99" s="192">
        <f>IF(N99="snížená",J99,0)</f>
        <v>0</v>
      </c>
      <c r="BG99" s="192">
        <f>IF(N99="zákl. přenesená",J99,0)</f>
        <v>0</v>
      </c>
      <c r="BH99" s="192">
        <f>IF(N99="sníž. přenesená",J99,0)</f>
        <v>0</v>
      </c>
      <c r="BI99" s="192">
        <f>IF(N99="nulová",J99,0)</f>
        <v>0</v>
      </c>
      <c r="BJ99" s="6" t="s">
        <v>21</v>
      </c>
      <c r="BK99" s="192">
        <f>ROUND(I99*H99,2)</f>
        <v>0</v>
      </c>
      <c r="BL99" s="6" t="s">
        <v>191</v>
      </c>
      <c r="BM99" s="6" t="s">
        <v>1656</v>
      </c>
    </row>
    <row r="100" spans="1:47" ht="23.25">
      <c r="A100" s="23"/>
      <c r="B100" s="24"/>
      <c r="C100" s="52"/>
      <c r="D100" s="196" t="s">
        <v>199</v>
      </c>
      <c r="E100" s="52"/>
      <c r="F100" s="197" t="s">
        <v>1030</v>
      </c>
      <c r="G100" s="52"/>
      <c r="H100" s="52"/>
      <c r="I100" s="52"/>
      <c r="J100" s="52"/>
      <c r="K100" s="52"/>
      <c r="L100" s="50"/>
      <c r="M100" s="195"/>
      <c r="N100" s="25"/>
      <c r="O100" s="25"/>
      <c r="P100" s="25"/>
      <c r="Q100" s="25"/>
      <c r="R100" s="25"/>
      <c r="S100" s="25"/>
      <c r="T100" s="72"/>
      <c r="AT100" s="6" t="s">
        <v>199</v>
      </c>
      <c r="AU100" s="6" t="s">
        <v>21</v>
      </c>
    </row>
    <row r="101" spans="2:51" s="208" customFormat="1" ht="12.75">
      <c r="B101" s="209"/>
      <c r="C101" s="210"/>
      <c r="D101" s="193" t="s">
        <v>210</v>
      </c>
      <c r="E101" s="211"/>
      <c r="F101" s="212" t="s">
        <v>1657</v>
      </c>
      <c r="G101" s="210"/>
      <c r="H101" s="213">
        <v>48.1</v>
      </c>
      <c r="I101" s="210"/>
      <c r="J101" s="210"/>
      <c r="K101" s="210"/>
      <c r="L101" s="214"/>
      <c r="M101" s="215"/>
      <c r="N101" s="216"/>
      <c r="O101" s="216"/>
      <c r="P101" s="216"/>
      <c r="Q101" s="216"/>
      <c r="R101" s="216"/>
      <c r="S101" s="216"/>
      <c r="T101" s="217"/>
      <c r="AT101" s="218" t="s">
        <v>210</v>
      </c>
      <c r="AU101" s="218" t="s">
        <v>21</v>
      </c>
      <c r="AV101" s="208" t="s">
        <v>88</v>
      </c>
      <c r="AW101" s="208" t="s">
        <v>43</v>
      </c>
      <c r="AX101" s="208" t="s">
        <v>21</v>
      </c>
      <c r="AY101" s="218" t="s">
        <v>192</v>
      </c>
    </row>
    <row r="102" spans="2:65" s="23" customFormat="1" ht="22.5" customHeight="1">
      <c r="B102" s="24"/>
      <c r="C102" s="182" t="s">
        <v>229</v>
      </c>
      <c r="D102" s="182" t="s">
        <v>193</v>
      </c>
      <c r="E102" s="183" t="s">
        <v>1032</v>
      </c>
      <c r="F102" s="184" t="s">
        <v>1033</v>
      </c>
      <c r="G102" s="185" t="s">
        <v>267</v>
      </c>
      <c r="H102" s="186">
        <v>28.12</v>
      </c>
      <c r="I102" s="187"/>
      <c r="J102" s="187">
        <f>ROUND(I102*H102,2)</f>
        <v>0</v>
      </c>
      <c r="K102" s="184"/>
      <c r="L102" s="50"/>
      <c r="M102" s="188"/>
      <c r="N102" s="189" t="s">
        <v>50</v>
      </c>
      <c r="O102" s="190">
        <v>0</v>
      </c>
      <c r="P102" s="190">
        <f>O102*H102</f>
        <v>0</v>
      </c>
      <c r="Q102" s="190">
        <v>0.0035600000000000002</v>
      </c>
      <c r="R102" s="190">
        <f>Q102*H102</f>
        <v>0.10010720000000001</v>
      </c>
      <c r="S102" s="190">
        <v>0</v>
      </c>
      <c r="T102" s="191">
        <f>S102*H102</f>
        <v>0</v>
      </c>
      <c r="AR102" s="6" t="s">
        <v>191</v>
      </c>
      <c r="AT102" s="6" t="s">
        <v>193</v>
      </c>
      <c r="AU102" s="6" t="s">
        <v>21</v>
      </c>
      <c r="AY102" s="6" t="s">
        <v>192</v>
      </c>
      <c r="BE102" s="192">
        <f>IF(N102="základní",J102,0)</f>
        <v>0</v>
      </c>
      <c r="BF102" s="192">
        <f>IF(N102="snížená",J102,0)</f>
        <v>0</v>
      </c>
      <c r="BG102" s="192">
        <f>IF(N102="zákl. přenesená",J102,0)</f>
        <v>0</v>
      </c>
      <c r="BH102" s="192">
        <f>IF(N102="sníž. přenesená",J102,0)</f>
        <v>0</v>
      </c>
      <c r="BI102" s="192">
        <f>IF(N102="nulová",J102,0)</f>
        <v>0</v>
      </c>
      <c r="BJ102" s="6" t="s">
        <v>21</v>
      </c>
      <c r="BK102" s="192">
        <f>ROUND(I102*H102,2)</f>
        <v>0</v>
      </c>
      <c r="BL102" s="6" t="s">
        <v>191</v>
      </c>
      <c r="BM102" s="6" t="s">
        <v>1658</v>
      </c>
    </row>
    <row r="103" spans="1:47" ht="12.75">
      <c r="A103" s="23"/>
      <c r="B103" s="24"/>
      <c r="C103" s="52"/>
      <c r="D103" s="196" t="s">
        <v>199</v>
      </c>
      <c r="E103" s="52"/>
      <c r="F103" s="197" t="s">
        <v>1035</v>
      </c>
      <c r="G103" s="52"/>
      <c r="H103" s="52"/>
      <c r="I103" s="52"/>
      <c r="J103" s="52"/>
      <c r="K103" s="52"/>
      <c r="L103" s="50"/>
      <c r="M103" s="195"/>
      <c r="N103" s="25"/>
      <c r="O103" s="25"/>
      <c r="P103" s="25"/>
      <c r="Q103" s="25"/>
      <c r="R103" s="25"/>
      <c r="S103" s="25"/>
      <c r="T103" s="72"/>
      <c r="AT103" s="6" t="s">
        <v>199</v>
      </c>
      <c r="AU103" s="6" t="s">
        <v>21</v>
      </c>
    </row>
    <row r="104" spans="2:51" s="208" customFormat="1" ht="12.75">
      <c r="B104" s="209"/>
      <c r="C104" s="210"/>
      <c r="D104" s="193" t="s">
        <v>210</v>
      </c>
      <c r="E104" s="211"/>
      <c r="F104" s="212" t="s">
        <v>1659</v>
      </c>
      <c r="G104" s="210"/>
      <c r="H104" s="213">
        <v>28.12</v>
      </c>
      <c r="I104" s="210"/>
      <c r="J104" s="210"/>
      <c r="K104" s="210"/>
      <c r="L104" s="214"/>
      <c r="M104" s="215"/>
      <c r="N104" s="216"/>
      <c r="O104" s="216"/>
      <c r="P104" s="216"/>
      <c r="Q104" s="216"/>
      <c r="R104" s="216"/>
      <c r="S104" s="216"/>
      <c r="T104" s="217"/>
      <c r="AT104" s="218" t="s">
        <v>210</v>
      </c>
      <c r="AU104" s="218" t="s">
        <v>21</v>
      </c>
      <c r="AV104" s="208" t="s">
        <v>88</v>
      </c>
      <c r="AW104" s="208" t="s">
        <v>43</v>
      </c>
      <c r="AX104" s="208" t="s">
        <v>21</v>
      </c>
      <c r="AY104" s="218" t="s">
        <v>192</v>
      </c>
    </row>
    <row r="105" spans="2:65" s="23" customFormat="1" ht="22.5" customHeight="1">
      <c r="B105" s="24"/>
      <c r="C105" s="182" t="s">
        <v>323</v>
      </c>
      <c r="D105" s="182" t="s">
        <v>193</v>
      </c>
      <c r="E105" s="183" t="s">
        <v>1515</v>
      </c>
      <c r="F105" s="184" t="s">
        <v>1516</v>
      </c>
      <c r="G105" s="185" t="s">
        <v>267</v>
      </c>
      <c r="H105" s="186">
        <v>28.12</v>
      </c>
      <c r="I105" s="187"/>
      <c r="J105" s="187">
        <f>ROUND(I105*H105,2)</f>
        <v>0</v>
      </c>
      <c r="K105" s="184"/>
      <c r="L105" s="50"/>
      <c r="M105" s="188"/>
      <c r="N105" s="189" t="s">
        <v>50</v>
      </c>
      <c r="O105" s="190">
        <v>0</v>
      </c>
      <c r="P105" s="190">
        <f>O105*H105</f>
        <v>0</v>
      </c>
      <c r="Q105" s="190">
        <v>0.00099</v>
      </c>
      <c r="R105" s="190">
        <f>Q105*H105</f>
        <v>0.0278388</v>
      </c>
      <c r="S105" s="190">
        <v>0</v>
      </c>
      <c r="T105" s="191">
        <f>S105*H105</f>
        <v>0</v>
      </c>
      <c r="AR105" s="6" t="s">
        <v>191</v>
      </c>
      <c r="AT105" s="6" t="s">
        <v>193</v>
      </c>
      <c r="AU105" s="6" t="s">
        <v>21</v>
      </c>
      <c r="AY105" s="6" t="s">
        <v>192</v>
      </c>
      <c r="BE105" s="192">
        <f>IF(N105="základní",J105,0)</f>
        <v>0</v>
      </c>
      <c r="BF105" s="192">
        <f>IF(N105="snížená",J105,0)</f>
        <v>0</v>
      </c>
      <c r="BG105" s="192">
        <f>IF(N105="zákl. přenesená",J105,0)</f>
        <v>0</v>
      </c>
      <c r="BH105" s="192">
        <f>IF(N105="sníž. přenesená",J105,0)</f>
        <v>0</v>
      </c>
      <c r="BI105" s="192">
        <f>IF(N105="nulová",J105,0)</f>
        <v>0</v>
      </c>
      <c r="BJ105" s="6" t="s">
        <v>21</v>
      </c>
      <c r="BK105" s="192">
        <f>ROUND(I105*H105,2)</f>
        <v>0</v>
      </c>
      <c r="BL105" s="6" t="s">
        <v>191</v>
      </c>
      <c r="BM105" s="6" t="s">
        <v>1660</v>
      </c>
    </row>
    <row r="106" spans="1:47" ht="23.25">
      <c r="A106" s="23"/>
      <c r="B106" s="24"/>
      <c r="C106" s="52"/>
      <c r="D106" s="196" t="s">
        <v>199</v>
      </c>
      <c r="E106" s="52"/>
      <c r="F106" s="197" t="s">
        <v>1518</v>
      </c>
      <c r="G106" s="52"/>
      <c r="H106" s="52"/>
      <c r="I106" s="52"/>
      <c r="J106" s="52"/>
      <c r="K106" s="52"/>
      <c r="L106" s="50"/>
      <c r="M106" s="195"/>
      <c r="N106" s="25"/>
      <c r="O106" s="25"/>
      <c r="P106" s="25"/>
      <c r="Q106" s="25"/>
      <c r="R106" s="25"/>
      <c r="S106" s="25"/>
      <c r="T106" s="72"/>
      <c r="AT106" s="6" t="s">
        <v>199</v>
      </c>
      <c r="AU106" s="6" t="s">
        <v>21</v>
      </c>
    </row>
    <row r="107" spans="2:51" s="208" customFormat="1" ht="12.75">
      <c r="B107" s="209"/>
      <c r="C107" s="210"/>
      <c r="D107" s="193" t="s">
        <v>210</v>
      </c>
      <c r="E107" s="211"/>
      <c r="F107" s="212" t="s">
        <v>1659</v>
      </c>
      <c r="G107" s="210"/>
      <c r="H107" s="213">
        <v>28.12</v>
      </c>
      <c r="I107" s="210"/>
      <c r="J107" s="210"/>
      <c r="K107" s="210"/>
      <c r="L107" s="214"/>
      <c r="M107" s="215"/>
      <c r="N107" s="216"/>
      <c r="O107" s="216"/>
      <c r="P107" s="216"/>
      <c r="Q107" s="216"/>
      <c r="R107" s="216"/>
      <c r="S107" s="216"/>
      <c r="T107" s="217"/>
      <c r="AT107" s="218" t="s">
        <v>210</v>
      </c>
      <c r="AU107" s="218" t="s">
        <v>21</v>
      </c>
      <c r="AV107" s="208" t="s">
        <v>88</v>
      </c>
      <c r="AW107" s="208" t="s">
        <v>43</v>
      </c>
      <c r="AX107" s="208" t="s">
        <v>21</v>
      </c>
      <c r="AY107" s="218" t="s">
        <v>192</v>
      </c>
    </row>
    <row r="108" spans="2:65" s="23" customFormat="1" ht="22.5" customHeight="1">
      <c r="B108" s="24"/>
      <c r="C108" s="182" t="s">
        <v>329</v>
      </c>
      <c r="D108" s="182" t="s">
        <v>193</v>
      </c>
      <c r="E108" s="183" t="s">
        <v>1523</v>
      </c>
      <c r="F108" s="184" t="s">
        <v>1524</v>
      </c>
      <c r="G108" s="185" t="s">
        <v>267</v>
      </c>
      <c r="H108" s="186">
        <v>10</v>
      </c>
      <c r="I108" s="187"/>
      <c r="J108" s="187">
        <f>ROUND(I108*H108,2)</f>
        <v>0</v>
      </c>
      <c r="K108" s="184"/>
      <c r="L108" s="50"/>
      <c r="M108" s="188"/>
      <c r="N108" s="189" t="s">
        <v>50</v>
      </c>
      <c r="O108" s="190">
        <v>0</v>
      </c>
      <c r="P108" s="190">
        <f>O108*H108</f>
        <v>0</v>
      </c>
      <c r="Q108" s="190">
        <v>0.0005</v>
      </c>
      <c r="R108" s="190">
        <f>Q108*H108</f>
        <v>0.005</v>
      </c>
      <c r="S108" s="190">
        <v>0</v>
      </c>
      <c r="T108" s="191">
        <f>S108*H108</f>
        <v>0</v>
      </c>
      <c r="AR108" s="6" t="s">
        <v>191</v>
      </c>
      <c r="AT108" s="6" t="s">
        <v>193</v>
      </c>
      <c r="AU108" s="6" t="s">
        <v>21</v>
      </c>
      <c r="AY108" s="6" t="s">
        <v>192</v>
      </c>
      <c r="BE108" s="192">
        <f>IF(N108="základní",J108,0)</f>
        <v>0</v>
      </c>
      <c r="BF108" s="192">
        <f>IF(N108="snížená",J108,0)</f>
        <v>0</v>
      </c>
      <c r="BG108" s="192">
        <f>IF(N108="zákl. přenesená",J108,0)</f>
        <v>0</v>
      </c>
      <c r="BH108" s="192">
        <f>IF(N108="sníž. přenesená",J108,0)</f>
        <v>0</v>
      </c>
      <c r="BI108" s="192">
        <f>IF(N108="nulová",J108,0)</f>
        <v>0</v>
      </c>
      <c r="BJ108" s="6" t="s">
        <v>21</v>
      </c>
      <c r="BK108" s="192">
        <f>ROUND(I108*H108,2)</f>
        <v>0</v>
      </c>
      <c r="BL108" s="6" t="s">
        <v>191</v>
      </c>
      <c r="BM108" s="6" t="s">
        <v>1661</v>
      </c>
    </row>
    <row r="109" spans="1:47" ht="12.75">
      <c r="A109" s="23"/>
      <c r="B109" s="24"/>
      <c r="C109" s="52"/>
      <c r="D109" s="193" t="s">
        <v>199</v>
      </c>
      <c r="E109" s="52"/>
      <c r="F109" s="194" t="s">
        <v>1526</v>
      </c>
      <c r="G109" s="52"/>
      <c r="H109" s="52"/>
      <c r="I109" s="52"/>
      <c r="J109" s="52"/>
      <c r="K109" s="52"/>
      <c r="L109" s="50"/>
      <c r="M109" s="195"/>
      <c r="N109" s="25"/>
      <c r="O109" s="25"/>
      <c r="P109" s="25"/>
      <c r="Q109" s="25"/>
      <c r="R109" s="25"/>
      <c r="S109" s="25"/>
      <c r="T109" s="72"/>
      <c r="AT109" s="6" t="s">
        <v>199</v>
      </c>
      <c r="AU109" s="6" t="s">
        <v>21</v>
      </c>
    </row>
    <row r="110" spans="1:65" ht="22.5" customHeight="1">
      <c r="A110" s="23"/>
      <c r="B110" s="24"/>
      <c r="C110" s="182" t="s">
        <v>26</v>
      </c>
      <c r="D110" s="182" t="s">
        <v>193</v>
      </c>
      <c r="E110" s="183" t="s">
        <v>914</v>
      </c>
      <c r="F110" s="184" t="s">
        <v>915</v>
      </c>
      <c r="G110" s="185" t="s">
        <v>474</v>
      </c>
      <c r="H110" s="186">
        <v>0.9</v>
      </c>
      <c r="I110" s="187"/>
      <c r="J110" s="187">
        <f>ROUND(I110*H110,2)</f>
        <v>0</v>
      </c>
      <c r="K110" s="184" t="s">
        <v>197</v>
      </c>
      <c r="L110" s="50"/>
      <c r="M110" s="188"/>
      <c r="N110" s="189" t="s">
        <v>50</v>
      </c>
      <c r="O110" s="190">
        <v>0.835</v>
      </c>
      <c r="P110" s="190">
        <f>O110*H110</f>
        <v>0.7515</v>
      </c>
      <c r="Q110" s="190">
        <v>0</v>
      </c>
      <c r="R110" s="190">
        <f>Q110*H110</f>
        <v>0</v>
      </c>
      <c r="S110" s="190">
        <v>0</v>
      </c>
      <c r="T110" s="191">
        <f>S110*H110</f>
        <v>0</v>
      </c>
      <c r="AR110" s="6" t="s">
        <v>191</v>
      </c>
      <c r="AT110" s="6" t="s">
        <v>193</v>
      </c>
      <c r="AU110" s="6" t="s">
        <v>21</v>
      </c>
      <c r="AY110" s="6" t="s">
        <v>192</v>
      </c>
      <c r="BE110" s="192">
        <f>IF(N110="základní",J110,0)</f>
        <v>0</v>
      </c>
      <c r="BF110" s="192">
        <f>IF(N110="snížená",J110,0)</f>
        <v>0</v>
      </c>
      <c r="BG110" s="192">
        <f>IF(N110="zákl. přenesená",J110,0)</f>
        <v>0</v>
      </c>
      <c r="BH110" s="192">
        <f>IF(N110="sníž. přenesená",J110,0)</f>
        <v>0</v>
      </c>
      <c r="BI110" s="192">
        <f>IF(N110="nulová",J110,0)</f>
        <v>0</v>
      </c>
      <c r="BJ110" s="6" t="s">
        <v>21</v>
      </c>
      <c r="BK110" s="192">
        <f>ROUND(I110*H110,2)</f>
        <v>0</v>
      </c>
      <c r="BL110" s="6" t="s">
        <v>191</v>
      </c>
      <c r="BM110" s="6" t="s">
        <v>1662</v>
      </c>
    </row>
    <row r="111" spans="1:47" ht="23.25">
      <c r="A111" s="23"/>
      <c r="B111" s="24"/>
      <c r="C111" s="52"/>
      <c r="D111" s="196" t="s">
        <v>199</v>
      </c>
      <c r="E111" s="52"/>
      <c r="F111" s="197" t="s">
        <v>917</v>
      </c>
      <c r="G111" s="52"/>
      <c r="H111" s="52"/>
      <c r="I111" s="52"/>
      <c r="J111" s="52"/>
      <c r="K111" s="52"/>
      <c r="L111" s="50"/>
      <c r="M111" s="195"/>
      <c r="N111" s="25"/>
      <c r="O111" s="25"/>
      <c r="P111" s="25"/>
      <c r="Q111" s="25"/>
      <c r="R111" s="25"/>
      <c r="S111" s="25"/>
      <c r="T111" s="72"/>
      <c r="AT111" s="6" t="s">
        <v>199</v>
      </c>
      <c r="AU111" s="6" t="s">
        <v>21</v>
      </c>
    </row>
    <row r="112" spans="2:51" s="208" customFormat="1" ht="12.75">
      <c r="B112" s="209"/>
      <c r="C112" s="210"/>
      <c r="D112" s="193" t="s">
        <v>210</v>
      </c>
      <c r="E112" s="211"/>
      <c r="F112" s="212" t="s">
        <v>1039</v>
      </c>
      <c r="G112" s="210"/>
      <c r="H112" s="213">
        <v>0.9</v>
      </c>
      <c r="I112" s="210"/>
      <c r="J112" s="210"/>
      <c r="K112" s="210"/>
      <c r="L112" s="214"/>
      <c r="M112" s="215"/>
      <c r="N112" s="216"/>
      <c r="O112" s="216"/>
      <c r="P112" s="216"/>
      <c r="Q112" s="216"/>
      <c r="R112" s="216"/>
      <c r="S112" s="216"/>
      <c r="T112" s="217"/>
      <c r="AT112" s="218" t="s">
        <v>210</v>
      </c>
      <c r="AU112" s="218" t="s">
        <v>21</v>
      </c>
      <c r="AV112" s="208" t="s">
        <v>88</v>
      </c>
      <c r="AW112" s="208" t="s">
        <v>43</v>
      </c>
      <c r="AX112" s="208" t="s">
        <v>21</v>
      </c>
      <c r="AY112" s="218" t="s">
        <v>192</v>
      </c>
    </row>
    <row r="113" spans="2:65" s="23" customFormat="1" ht="22.5" customHeight="1">
      <c r="B113" s="24"/>
      <c r="C113" s="182" t="s">
        <v>339</v>
      </c>
      <c r="D113" s="182" t="s">
        <v>193</v>
      </c>
      <c r="E113" s="183" t="s">
        <v>920</v>
      </c>
      <c r="F113" s="184" t="s">
        <v>921</v>
      </c>
      <c r="G113" s="185" t="s">
        <v>474</v>
      </c>
      <c r="H113" s="186">
        <v>9</v>
      </c>
      <c r="I113" s="187"/>
      <c r="J113" s="187">
        <f>ROUND(I113*H113,2)</f>
        <v>0</v>
      </c>
      <c r="K113" s="184" t="s">
        <v>197</v>
      </c>
      <c r="L113" s="50"/>
      <c r="M113" s="188"/>
      <c r="N113" s="189" t="s">
        <v>50</v>
      </c>
      <c r="O113" s="190">
        <v>0.004</v>
      </c>
      <c r="P113" s="190">
        <f>O113*H113</f>
        <v>0.036000000000000004</v>
      </c>
      <c r="Q113" s="190">
        <v>0</v>
      </c>
      <c r="R113" s="190">
        <f>Q113*H113</f>
        <v>0</v>
      </c>
      <c r="S113" s="190">
        <v>0</v>
      </c>
      <c r="T113" s="191">
        <f>S113*H113</f>
        <v>0</v>
      </c>
      <c r="AR113" s="6" t="s">
        <v>191</v>
      </c>
      <c r="AT113" s="6" t="s">
        <v>193</v>
      </c>
      <c r="AU113" s="6" t="s">
        <v>21</v>
      </c>
      <c r="AY113" s="6" t="s">
        <v>192</v>
      </c>
      <c r="BE113" s="192">
        <f>IF(N113="základní",J113,0)</f>
        <v>0</v>
      </c>
      <c r="BF113" s="192">
        <f>IF(N113="snížená",J113,0)</f>
        <v>0</v>
      </c>
      <c r="BG113" s="192">
        <f>IF(N113="zákl. přenesená",J113,0)</f>
        <v>0</v>
      </c>
      <c r="BH113" s="192">
        <f>IF(N113="sníž. přenesená",J113,0)</f>
        <v>0</v>
      </c>
      <c r="BI113" s="192">
        <f>IF(N113="nulová",J113,0)</f>
        <v>0</v>
      </c>
      <c r="BJ113" s="6" t="s">
        <v>21</v>
      </c>
      <c r="BK113" s="192">
        <f>ROUND(I113*H113,2)</f>
        <v>0</v>
      </c>
      <c r="BL113" s="6" t="s">
        <v>191</v>
      </c>
      <c r="BM113" s="6" t="s">
        <v>1663</v>
      </c>
    </row>
    <row r="114" spans="1:47" ht="27">
      <c r="A114" s="23"/>
      <c r="B114" s="24"/>
      <c r="C114" s="52"/>
      <c r="D114" s="196" t="s">
        <v>199</v>
      </c>
      <c r="E114" s="52"/>
      <c r="F114" s="197" t="s">
        <v>923</v>
      </c>
      <c r="G114" s="52"/>
      <c r="H114" s="52"/>
      <c r="I114" s="52"/>
      <c r="J114" s="52"/>
      <c r="K114" s="52"/>
      <c r="L114" s="50"/>
      <c r="M114" s="195"/>
      <c r="N114" s="25"/>
      <c r="O114" s="25"/>
      <c r="P114" s="25"/>
      <c r="Q114" s="25"/>
      <c r="R114" s="25"/>
      <c r="S114" s="25"/>
      <c r="T114" s="72"/>
      <c r="AT114" s="6" t="s">
        <v>199</v>
      </c>
      <c r="AU114" s="6" t="s">
        <v>21</v>
      </c>
    </row>
    <row r="115" spans="2:51" s="208" customFormat="1" ht="13.5">
      <c r="B115" s="209"/>
      <c r="C115" s="210"/>
      <c r="D115" s="196" t="s">
        <v>210</v>
      </c>
      <c r="E115" s="234"/>
      <c r="F115" s="235" t="s">
        <v>1041</v>
      </c>
      <c r="G115" s="210"/>
      <c r="H115" s="236">
        <v>9</v>
      </c>
      <c r="I115" s="210"/>
      <c r="J115" s="210"/>
      <c r="K115" s="210"/>
      <c r="L115" s="214"/>
      <c r="M115" s="237"/>
      <c r="N115" s="238"/>
      <c r="O115" s="238"/>
      <c r="P115" s="238"/>
      <c r="Q115" s="238"/>
      <c r="R115" s="238"/>
      <c r="S115" s="238"/>
      <c r="T115" s="239"/>
      <c r="AT115" s="218" t="s">
        <v>210</v>
      </c>
      <c r="AU115" s="218" t="s">
        <v>21</v>
      </c>
      <c r="AV115" s="208" t="s">
        <v>88</v>
      </c>
      <c r="AW115" s="208" t="s">
        <v>43</v>
      </c>
      <c r="AX115" s="208" t="s">
        <v>21</v>
      </c>
      <c r="AY115" s="218" t="s">
        <v>192</v>
      </c>
    </row>
    <row r="116" spans="2:12" s="23" customFormat="1" ht="6.75" customHeight="1">
      <c r="B116" s="45"/>
      <c r="C116" s="46"/>
      <c r="D116" s="46"/>
      <c r="E116" s="46"/>
      <c r="F116" s="46"/>
      <c r="G116" s="46"/>
      <c r="H116" s="46"/>
      <c r="I116" s="46"/>
      <c r="J116" s="46"/>
      <c r="K116" s="46"/>
      <c r="L116" s="50"/>
    </row>
  </sheetData>
  <sheetProtection selectLockedCells="1" selectUnlockedCells="1"/>
  <mergeCells count="12">
    <mergeCell ref="G1:H1"/>
    <mergeCell ref="L2:V2"/>
    <mergeCell ref="E7:H7"/>
    <mergeCell ref="E9:H9"/>
    <mergeCell ref="E11:H11"/>
    <mergeCell ref="E26:H26"/>
    <mergeCell ref="E47:H47"/>
    <mergeCell ref="E49:H49"/>
    <mergeCell ref="E51:H51"/>
    <mergeCell ref="E71:H71"/>
    <mergeCell ref="E73:H73"/>
    <mergeCell ref="E75:H75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scale="90"/>
  <rowBreaks count="2" manualBreakCount="2">
    <brk id="40" max="255" man="1"/>
    <brk id="64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BR116"/>
  <sheetViews>
    <sheetView showGridLines="0" view="pageBreakPreview" zoomScaleSheetLayoutView="100" workbookViewId="0" topLeftCell="A1">
      <pane ySplit="1" topLeftCell="A100" activePane="bottomLeft" state="frozen"/>
      <selection pane="topLeft" activeCell="A1" sqref="A1"/>
      <selection pane="bottomLeft" activeCell="I85" sqref="I85"/>
    </sheetView>
  </sheetViews>
  <sheetFormatPr defaultColWidth="8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4.8320312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2" max="12" width="8.8320312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32" max="43" width="8.83203125" style="0" customWidth="1"/>
    <col min="44" max="65" width="9.33203125" style="0" hidden="1" customWidth="1"/>
    <col min="66" max="16384" width="8.83203125" style="0" customWidth="1"/>
  </cols>
  <sheetData>
    <row r="1" spans="1:70" ht="21.75" customHeight="1">
      <c r="A1" s="2"/>
      <c r="B1" s="2"/>
      <c r="C1" s="2"/>
      <c r="D1" s="3" t="s">
        <v>1</v>
      </c>
      <c r="E1" s="2"/>
      <c r="F1" s="2"/>
      <c r="G1" s="125"/>
      <c r="H1" s="125"/>
      <c r="I1" s="2"/>
      <c r="J1" s="2"/>
      <c r="K1" s="3" t="s">
        <v>162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</row>
    <row r="2" spans="12:46" ht="36.75" customHeight="1">
      <c r="L2" s="5"/>
      <c r="M2" s="5"/>
      <c r="N2" s="5"/>
      <c r="O2" s="5"/>
      <c r="P2" s="5"/>
      <c r="Q2" s="5"/>
      <c r="R2" s="5"/>
      <c r="S2" s="5"/>
      <c r="T2" s="5"/>
      <c r="U2" s="5"/>
      <c r="V2" s="5"/>
      <c r="AT2" s="6" t="s">
        <v>158</v>
      </c>
    </row>
    <row r="3" spans="2:46" ht="6.7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6" t="s">
        <v>88</v>
      </c>
    </row>
    <row r="4" spans="2:46" ht="36.75" customHeight="1">
      <c r="B4" s="10"/>
      <c r="C4" s="11"/>
      <c r="D4" s="12" t="s">
        <v>163</v>
      </c>
      <c r="E4" s="11"/>
      <c r="F4" s="11"/>
      <c r="G4" s="11"/>
      <c r="H4" s="11"/>
      <c r="I4" s="11"/>
      <c r="J4" s="11"/>
      <c r="K4" s="13"/>
      <c r="M4" s="14" t="s">
        <v>10</v>
      </c>
      <c r="AT4" s="6" t="s">
        <v>4</v>
      </c>
    </row>
    <row r="5" spans="2:11" ht="6.75" customHeight="1">
      <c r="B5" s="10"/>
      <c r="C5" s="11"/>
      <c r="D5" s="11"/>
      <c r="E5" s="11"/>
      <c r="F5" s="11"/>
      <c r="G5" s="11"/>
      <c r="H5" s="11"/>
      <c r="I5" s="11"/>
      <c r="J5" s="11"/>
      <c r="K5" s="13"/>
    </row>
    <row r="6" spans="2:11" ht="15">
      <c r="B6" s="10"/>
      <c r="C6" s="11"/>
      <c r="D6" s="19" t="s">
        <v>14</v>
      </c>
      <c r="E6" s="11"/>
      <c r="F6" s="11"/>
      <c r="G6" s="11"/>
      <c r="H6" s="11"/>
      <c r="I6" s="11"/>
      <c r="J6" s="11"/>
      <c r="K6" s="13"/>
    </row>
    <row r="7" spans="2:11" ht="22.5" customHeight="1">
      <c r="B7" s="10"/>
      <c r="C7" s="11"/>
      <c r="D7" s="11"/>
      <c r="E7" s="126">
        <f>'Rekapitulace stavby'!K6</f>
        <v>0</v>
      </c>
      <c r="F7" s="126"/>
      <c r="G7" s="126"/>
      <c r="H7" s="126"/>
      <c r="I7" s="11"/>
      <c r="J7" s="11"/>
      <c r="K7" s="13"/>
    </row>
    <row r="8" spans="2:11" ht="15">
      <c r="B8" s="10"/>
      <c r="C8" s="11"/>
      <c r="D8" s="19" t="s">
        <v>164</v>
      </c>
      <c r="E8" s="11"/>
      <c r="F8" s="11"/>
      <c r="G8" s="11"/>
      <c r="H8" s="11"/>
      <c r="I8" s="11"/>
      <c r="J8" s="11"/>
      <c r="K8" s="13"/>
    </row>
    <row r="9" spans="2:11" s="23" customFormat="1" ht="22.5" customHeight="1">
      <c r="B9" s="24"/>
      <c r="C9" s="25"/>
      <c r="D9" s="25"/>
      <c r="E9" s="126" t="s">
        <v>1546</v>
      </c>
      <c r="F9" s="126"/>
      <c r="G9" s="126"/>
      <c r="H9" s="126"/>
      <c r="I9" s="25"/>
      <c r="J9" s="25"/>
      <c r="K9" s="29"/>
    </row>
    <row r="10" spans="1:11" ht="15">
      <c r="A10" s="23"/>
      <c r="B10" s="24"/>
      <c r="C10" s="25"/>
      <c r="D10" s="19" t="s">
        <v>489</v>
      </c>
      <c r="E10" s="25"/>
      <c r="F10" s="25"/>
      <c r="G10" s="25"/>
      <c r="H10" s="25"/>
      <c r="I10" s="25"/>
      <c r="J10" s="25"/>
      <c r="K10" s="29"/>
    </row>
    <row r="11" spans="1:11" ht="36.75" customHeight="1">
      <c r="A11" s="23"/>
      <c r="B11" s="24"/>
      <c r="C11" s="25"/>
      <c r="D11" s="25"/>
      <c r="E11" s="62" t="s">
        <v>1664</v>
      </c>
      <c r="F11" s="62"/>
      <c r="G11" s="62"/>
      <c r="H11" s="62"/>
      <c r="I11" s="25"/>
      <c r="J11" s="25"/>
      <c r="K11" s="29"/>
    </row>
    <row r="12" spans="1:11" ht="13.5">
      <c r="A12" s="23"/>
      <c r="B12" s="24"/>
      <c r="C12" s="25"/>
      <c r="D12" s="25"/>
      <c r="E12" s="25"/>
      <c r="F12" s="25"/>
      <c r="G12" s="25"/>
      <c r="H12" s="25"/>
      <c r="I12" s="25"/>
      <c r="J12" s="25"/>
      <c r="K12" s="29"/>
    </row>
    <row r="13" spans="1:11" ht="14.25" customHeight="1">
      <c r="A13" s="23"/>
      <c r="B13" s="24"/>
      <c r="C13" s="25"/>
      <c r="D13" s="19" t="s">
        <v>17</v>
      </c>
      <c r="E13" s="25"/>
      <c r="F13" s="16"/>
      <c r="G13" s="25"/>
      <c r="H13" s="25"/>
      <c r="I13" s="19" t="s">
        <v>19</v>
      </c>
      <c r="J13" s="16"/>
      <c r="K13" s="29"/>
    </row>
    <row r="14" spans="1:11" ht="14.25" customHeight="1">
      <c r="A14" s="23"/>
      <c r="B14" s="24"/>
      <c r="C14" s="25"/>
      <c r="D14" s="19" t="s">
        <v>22</v>
      </c>
      <c r="E14" s="25"/>
      <c r="F14" s="16" t="s">
        <v>39</v>
      </c>
      <c r="G14" s="25"/>
      <c r="H14" s="25"/>
      <c r="I14" s="19" t="s">
        <v>24</v>
      </c>
      <c r="J14" s="65">
        <f>'Rekapitulace stavby'!AN8</f>
        <v>0</v>
      </c>
      <c r="K14" s="29"/>
    </row>
    <row r="15" spans="1:11" ht="10.5" customHeight="1">
      <c r="A15" s="23"/>
      <c r="B15" s="24"/>
      <c r="C15" s="25"/>
      <c r="D15" s="25"/>
      <c r="E15" s="25"/>
      <c r="F15" s="25"/>
      <c r="G15" s="25"/>
      <c r="H15" s="25"/>
      <c r="I15" s="25"/>
      <c r="J15" s="25"/>
      <c r="K15" s="29"/>
    </row>
    <row r="16" spans="1:11" ht="14.25" customHeight="1">
      <c r="A16" s="23"/>
      <c r="B16" s="24"/>
      <c r="C16" s="25"/>
      <c r="D16" s="19" t="s">
        <v>32</v>
      </c>
      <c r="E16" s="25"/>
      <c r="F16" s="25"/>
      <c r="G16" s="25"/>
      <c r="H16" s="25"/>
      <c r="I16" s="19" t="s">
        <v>33</v>
      </c>
      <c r="J16" s="16">
        <f>IF('Rekapitulace stavby'!AN10="","",'Rekapitulace stavby'!AN10)</f>
        <v>0</v>
      </c>
      <c r="K16" s="29"/>
    </row>
    <row r="17" spans="1:11" ht="18" customHeight="1">
      <c r="A17" s="23"/>
      <c r="B17" s="24"/>
      <c r="C17" s="25"/>
      <c r="D17" s="25"/>
      <c r="E17" s="16">
        <f>IF('Rekapitulace stavby'!E11="","",'Rekapitulace stavby'!E11)</f>
        <v>0</v>
      </c>
      <c r="F17" s="25"/>
      <c r="G17" s="25"/>
      <c r="H17" s="25"/>
      <c r="I17" s="19" t="s">
        <v>36</v>
      </c>
      <c r="J17" s="16">
        <f>IF('Rekapitulace stavby'!AN11="","",'Rekapitulace stavby'!AN11)</f>
        <v>0</v>
      </c>
      <c r="K17" s="29"/>
    </row>
    <row r="18" spans="1:11" ht="6.75" customHeight="1">
      <c r="A18" s="23"/>
      <c r="B18" s="24"/>
      <c r="C18" s="25"/>
      <c r="D18" s="25"/>
      <c r="E18" s="25"/>
      <c r="F18" s="25"/>
      <c r="G18" s="25"/>
      <c r="H18" s="25"/>
      <c r="I18" s="25"/>
      <c r="J18" s="25"/>
      <c r="K18" s="29"/>
    </row>
    <row r="19" spans="1:11" ht="14.25" customHeight="1">
      <c r="A19" s="23"/>
      <c r="B19" s="24"/>
      <c r="C19" s="25"/>
      <c r="D19" s="19" t="s">
        <v>38</v>
      </c>
      <c r="E19" s="25"/>
      <c r="F19" s="25"/>
      <c r="G19" s="25"/>
      <c r="H19" s="25"/>
      <c r="I19" s="19" t="s">
        <v>33</v>
      </c>
      <c r="J19" s="16">
        <f>IF('Rekapitulace stavby'!AN13="Vyplň údaj","",IF('Rekapitulace stavby'!AN13="","",'Rekapitulace stavby'!AN13))</f>
        <v>0</v>
      </c>
      <c r="K19" s="29"/>
    </row>
    <row r="20" spans="1:11" ht="18" customHeight="1">
      <c r="A20" s="23"/>
      <c r="B20" s="24"/>
      <c r="C20" s="25"/>
      <c r="D20" s="25"/>
      <c r="E20" s="16">
        <f>IF('Rekapitulace stavby'!E14="Vyplň údaj","",IF('Rekapitulace stavby'!E14="","",'Rekapitulace stavby'!E14))</f>
        <v>0</v>
      </c>
      <c r="F20" s="25"/>
      <c r="G20" s="25"/>
      <c r="H20" s="25"/>
      <c r="I20" s="19" t="s">
        <v>36</v>
      </c>
      <c r="J20" s="16">
        <f>IF('Rekapitulace stavby'!AN14="Vyplň údaj","",IF('Rekapitulace stavby'!AN14="","",'Rekapitulace stavby'!AN14))</f>
        <v>0</v>
      </c>
      <c r="K20" s="29"/>
    </row>
    <row r="21" spans="1:11" ht="6.75" customHeight="1">
      <c r="A21" s="23"/>
      <c r="B21" s="24"/>
      <c r="C21" s="25"/>
      <c r="D21" s="25"/>
      <c r="E21" s="25"/>
      <c r="F21" s="25"/>
      <c r="G21" s="25"/>
      <c r="H21" s="25"/>
      <c r="I21" s="25"/>
      <c r="J21" s="25"/>
      <c r="K21" s="29"/>
    </row>
    <row r="22" spans="1:11" ht="14.25" customHeight="1">
      <c r="A22" s="23"/>
      <c r="B22" s="24"/>
      <c r="C22" s="25"/>
      <c r="D22" s="19" t="s">
        <v>40</v>
      </c>
      <c r="E22" s="25"/>
      <c r="F22" s="25"/>
      <c r="G22" s="25"/>
      <c r="H22" s="25"/>
      <c r="I22" s="19" t="s">
        <v>33</v>
      </c>
      <c r="J22" s="16">
        <f>IF('Rekapitulace stavby'!AN16="","",'Rekapitulace stavby'!AN16)</f>
        <v>0</v>
      </c>
      <c r="K22" s="29"/>
    </row>
    <row r="23" spans="1:11" ht="18" customHeight="1">
      <c r="A23" s="23"/>
      <c r="B23" s="24"/>
      <c r="C23" s="25"/>
      <c r="D23" s="25"/>
      <c r="E23" s="16">
        <f>IF('Rekapitulace stavby'!E17="","",'Rekapitulace stavby'!E17)</f>
        <v>0</v>
      </c>
      <c r="F23" s="25"/>
      <c r="G23" s="25"/>
      <c r="H23" s="25"/>
      <c r="I23" s="19" t="s">
        <v>36</v>
      </c>
      <c r="J23" s="16">
        <f>IF('Rekapitulace stavby'!AN17="","",'Rekapitulace stavby'!AN17)</f>
        <v>0</v>
      </c>
      <c r="K23" s="29"/>
    </row>
    <row r="24" spans="1:11" ht="6.75" customHeight="1">
      <c r="A24" s="23"/>
      <c r="B24" s="24"/>
      <c r="C24" s="25"/>
      <c r="D24" s="25"/>
      <c r="E24" s="25"/>
      <c r="F24" s="25"/>
      <c r="G24" s="25"/>
      <c r="H24" s="25"/>
      <c r="I24" s="25"/>
      <c r="J24" s="25"/>
      <c r="K24" s="29"/>
    </row>
    <row r="25" spans="1:11" ht="14.25" customHeight="1">
      <c r="A25" s="23"/>
      <c r="B25" s="24"/>
      <c r="C25" s="25"/>
      <c r="D25" s="19" t="s">
        <v>44</v>
      </c>
      <c r="E25" s="25"/>
      <c r="F25" s="25"/>
      <c r="G25" s="25"/>
      <c r="H25" s="25"/>
      <c r="I25" s="25"/>
      <c r="J25" s="25"/>
      <c r="K25" s="29"/>
    </row>
    <row r="26" spans="2:11" s="127" customFormat="1" ht="22.5" customHeight="1">
      <c r="B26" s="128"/>
      <c r="C26" s="129"/>
      <c r="D26" s="129"/>
      <c r="E26" s="21"/>
      <c r="F26" s="21"/>
      <c r="G26" s="21"/>
      <c r="H26" s="21"/>
      <c r="I26" s="129"/>
      <c r="J26" s="129"/>
      <c r="K26" s="130"/>
    </row>
    <row r="27" spans="2:11" s="23" customFormat="1" ht="6.75" customHeight="1">
      <c r="B27" s="24"/>
      <c r="C27" s="25"/>
      <c r="D27" s="25"/>
      <c r="E27" s="25"/>
      <c r="F27" s="25"/>
      <c r="G27" s="25"/>
      <c r="H27" s="25"/>
      <c r="I27" s="25"/>
      <c r="J27" s="25"/>
      <c r="K27" s="29"/>
    </row>
    <row r="28" spans="1:11" ht="6.75" customHeight="1">
      <c r="A28" s="23"/>
      <c r="B28" s="24"/>
      <c r="C28" s="25"/>
      <c r="D28" s="82"/>
      <c r="E28" s="82"/>
      <c r="F28" s="82"/>
      <c r="G28" s="82"/>
      <c r="H28" s="82"/>
      <c r="I28" s="82"/>
      <c r="J28" s="82"/>
      <c r="K28" s="131"/>
    </row>
    <row r="29" spans="1:11" ht="24.75" customHeight="1">
      <c r="A29" s="23"/>
      <c r="B29" s="24"/>
      <c r="C29" s="25"/>
      <c r="D29" s="132" t="s">
        <v>45</v>
      </c>
      <c r="E29" s="25"/>
      <c r="F29" s="25"/>
      <c r="G29" s="25"/>
      <c r="H29" s="25"/>
      <c r="I29" s="25"/>
      <c r="J29" s="87">
        <f>ROUND(J83,2)</f>
        <v>0</v>
      </c>
      <c r="K29" s="29"/>
    </row>
    <row r="30" spans="1:11" ht="6.75" customHeight="1">
      <c r="A30" s="23"/>
      <c r="B30" s="24"/>
      <c r="C30" s="25"/>
      <c r="D30" s="82"/>
      <c r="E30" s="82"/>
      <c r="F30" s="82"/>
      <c r="G30" s="82"/>
      <c r="H30" s="82"/>
      <c r="I30" s="82"/>
      <c r="J30" s="82"/>
      <c r="K30" s="131"/>
    </row>
    <row r="31" spans="1:11" ht="14.25" customHeight="1">
      <c r="A31" s="23"/>
      <c r="B31" s="24"/>
      <c r="C31" s="25"/>
      <c r="D31" s="25"/>
      <c r="E31" s="25"/>
      <c r="F31" s="30" t="s">
        <v>47</v>
      </c>
      <c r="G31" s="25"/>
      <c r="H31" s="25"/>
      <c r="I31" s="30" t="s">
        <v>46</v>
      </c>
      <c r="J31" s="30" t="s">
        <v>48</v>
      </c>
      <c r="K31" s="29"/>
    </row>
    <row r="32" spans="1:11" ht="14.25" customHeight="1">
      <c r="A32" s="23"/>
      <c r="B32" s="24"/>
      <c r="C32" s="25"/>
      <c r="D32" s="34" t="s">
        <v>49</v>
      </c>
      <c r="E32" s="34" t="s">
        <v>50</v>
      </c>
      <c r="F32" s="133">
        <f>ROUND(SUM(BE83:BE115),2)</f>
        <v>0</v>
      </c>
      <c r="G32" s="25"/>
      <c r="H32" s="25"/>
      <c r="I32" s="134">
        <v>0.21</v>
      </c>
      <c r="J32" s="133">
        <f>ROUND(ROUND((SUM(BE83:BE115)),2)*I32,2)</f>
        <v>0</v>
      </c>
      <c r="K32" s="29"/>
    </row>
    <row r="33" spans="1:11" ht="14.25" customHeight="1">
      <c r="A33" s="23"/>
      <c r="B33" s="24"/>
      <c r="C33" s="25"/>
      <c r="D33" s="25"/>
      <c r="E33" s="34" t="s">
        <v>51</v>
      </c>
      <c r="F33" s="133">
        <f>ROUND(SUM(BF83:BF115),2)</f>
        <v>0</v>
      </c>
      <c r="G33" s="25"/>
      <c r="H33" s="25"/>
      <c r="I33" s="134">
        <v>0.15</v>
      </c>
      <c r="J33" s="133">
        <f>ROUND(ROUND((SUM(BF83:BF115)),2)*I33,2)</f>
        <v>0</v>
      </c>
      <c r="K33" s="29"/>
    </row>
    <row r="34" spans="1:11" ht="14.25" customHeight="1" hidden="1">
      <c r="A34" s="23"/>
      <c r="B34" s="24"/>
      <c r="C34" s="25"/>
      <c r="D34" s="25"/>
      <c r="E34" s="34" t="s">
        <v>52</v>
      </c>
      <c r="F34" s="133">
        <f>ROUND(SUM(BG83:BG115),2)</f>
        <v>0</v>
      </c>
      <c r="G34" s="25"/>
      <c r="H34" s="25"/>
      <c r="I34" s="134">
        <v>0.21</v>
      </c>
      <c r="J34" s="133">
        <v>0</v>
      </c>
      <c r="K34" s="29"/>
    </row>
    <row r="35" spans="1:11" ht="14.25" customHeight="1" hidden="1">
      <c r="A35" s="23"/>
      <c r="B35" s="24"/>
      <c r="C35" s="25"/>
      <c r="D35" s="25"/>
      <c r="E35" s="34" t="s">
        <v>53</v>
      </c>
      <c r="F35" s="133">
        <f>ROUND(SUM(BH83:BH115),2)</f>
        <v>0</v>
      </c>
      <c r="G35" s="25"/>
      <c r="H35" s="25"/>
      <c r="I35" s="134">
        <v>0.15</v>
      </c>
      <c r="J35" s="133">
        <v>0</v>
      </c>
      <c r="K35" s="29"/>
    </row>
    <row r="36" spans="1:11" ht="14.25" customHeight="1" hidden="1">
      <c r="A36" s="23"/>
      <c r="B36" s="24"/>
      <c r="C36" s="25"/>
      <c r="D36" s="25"/>
      <c r="E36" s="34" t="s">
        <v>54</v>
      </c>
      <c r="F36" s="133">
        <f>ROUND(SUM(BI83:BI115),2)</f>
        <v>0</v>
      </c>
      <c r="G36" s="25"/>
      <c r="H36" s="25"/>
      <c r="I36" s="134">
        <v>0</v>
      </c>
      <c r="J36" s="133">
        <v>0</v>
      </c>
      <c r="K36" s="29"/>
    </row>
    <row r="37" spans="1:11" ht="6.75" customHeight="1">
      <c r="A37" s="23"/>
      <c r="B37" s="24"/>
      <c r="C37" s="25"/>
      <c r="D37" s="25"/>
      <c r="E37" s="25"/>
      <c r="F37" s="25"/>
      <c r="G37" s="25"/>
      <c r="H37" s="25"/>
      <c r="I37" s="25"/>
      <c r="J37" s="25"/>
      <c r="K37" s="29"/>
    </row>
    <row r="38" spans="1:11" ht="24.75" customHeight="1">
      <c r="A38" s="23"/>
      <c r="B38" s="24"/>
      <c r="C38" s="135"/>
      <c r="D38" s="136" t="s">
        <v>55</v>
      </c>
      <c r="E38" s="74"/>
      <c r="F38" s="74"/>
      <c r="G38" s="137" t="s">
        <v>56</v>
      </c>
      <c r="H38" s="138" t="s">
        <v>57</v>
      </c>
      <c r="I38" s="74"/>
      <c r="J38" s="139">
        <f>SUM(J29:J36)</f>
        <v>0</v>
      </c>
      <c r="K38" s="140"/>
    </row>
    <row r="39" spans="1:11" ht="14.25" customHeight="1">
      <c r="A39" s="23"/>
      <c r="B39" s="45"/>
      <c r="C39" s="46"/>
      <c r="D39" s="46"/>
      <c r="E39" s="46"/>
      <c r="F39" s="46"/>
      <c r="G39" s="46"/>
      <c r="H39" s="46"/>
      <c r="I39" s="46"/>
      <c r="J39" s="46"/>
      <c r="K39" s="47"/>
    </row>
    <row r="43" spans="2:11" s="23" customFormat="1" ht="6.75" customHeight="1">
      <c r="B43" s="141"/>
      <c r="C43" s="142"/>
      <c r="D43" s="142"/>
      <c r="E43" s="142"/>
      <c r="F43" s="142"/>
      <c r="G43" s="142"/>
      <c r="H43" s="142"/>
      <c r="I43" s="142"/>
      <c r="J43" s="142"/>
      <c r="K43" s="143"/>
    </row>
    <row r="44" spans="1:11" ht="36.75" customHeight="1">
      <c r="A44" s="23"/>
      <c r="B44" s="24"/>
      <c r="C44" s="12" t="s">
        <v>169</v>
      </c>
      <c r="D44" s="25"/>
      <c r="E44" s="25"/>
      <c r="F44" s="25"/>
      <c r="G44" s="25"/>
      <c r="H44" s="25"/>
      <c r="I44" s="25"/>
      <c r="J44" s="25"/>
      <c r="K44" s="29"/>
    </row>
    <row r="45" spans="1:11" ht="6.75" customHeight="1">
      <c r="A45" s="23"/>
      <c r="B45" s="24"/>
      <c r="C45" s="25"/>
      <c r="D45" s="25"/>
      <c r="E45" s="25"/>
      <c r="F45" s="25"/>
      <c r="G45" s="25"/>
      <c r="H45" s="25"/>
      <c r="I45" s="25"/>
      <c r="J45" s="25"/>
      <c r="K45" s="29"/>
    </row>
    <row r="46" spans="1:11" ht="14.25" customHeight="1">
      <c r="A46" s="23"/>
      <c r="B46" s="24"/>
      <c r="C46" s="19" t="s">
        <v>14</v>
      </c>
      <c r="D46" s="25"/>
      <c r="E46" s="25"/>
      <c r="F46" s="25"/>
      <c r="G46" s="25"/>
      <c r="H46" s="25"/>
      <c r="I46" s="25"/>
      <c r="J46" s="25"/>
      <c r="K46" s="29"/>
    </row>
    <row r="47" spans="1:11" ht="22.5" customHeight="1">
      <c r="A47" s="23"/>
      <c r="B47" s="24"/>
      <c r="C47" s="25"/>
      <c r="D47" s="25"/>
      <c r="E47" s="126">
        <f>E7</f>
        <v>0</v>
      </c>
      <c r="F47" s="126"/>
      <c r="G47" s="126"/>
      <c r="H47" s="126"/>
      <c r="I47" s="25"/>
      <c r="J47" s="25"/>
      <c r="K47" s="29"/>
    </row>
    <row r="48" spans="2:11" ht="15">
      <c r="B48" s="10"/>
      <c r="C48" s="19" t="s">
        <v>164</v>
      </c>
      <c r="D48" s="11"/>
      <c r="E48" s="11"/>
      <c r="F48" s="11"/>
      <c r="G48" s="11"/>
      <c r="H48" s="11"/>
      <c r="I48" s="11"/>
      <c r="J48" s="11"/>
      <c r="K48" s="13"/>
    </row>
    <row r="49" spans="2:11" s="23" customFormat="1" ht="22.5" customHeight="1">
      <c r="B49" s="24"/>
      <c r="C49" s="25"/>
      <c r="D49" s="25"/>
      <c r="E49" s="126" t="s">
        <v>1546</v>
      </c>
      <c r="F49" s="126"/>
      <c r="G49" s="126"/>
      <c r="H49" s="126"/>
      <c r="I49" s="25"/>
      <c r="J49" s="25"/>
      <c r="K49" s="29"/>
    </row>
    <row r="50" spans="1:11" ht="14.25" customHeight="1">
      <c r="A50" s="23"/>
      <c r="B50" s="24"/>
      <c r="C50" s="19" t="s">
        <v>489</v>
      </c>
      <c r="D50" s="25"/>
      <c r="E50" s="25"/>
      <c r="F50" s="25"/>
      <c r="G50" s="25"/>
      <c r="H50" s="25"/>
      <c r="I50" s="25"/>
      <c r="J50" s="25"/>
      <c r="K50" s="29"/>
    </row>
    <row r="51" spans="1:11" ht="23.25" customHeight="1">
      <c r="A51" s="23"/>
      <c r="B51" s="24"/>
      <c r="C51" s="25"/>
      <c r="D51" s="25"/>
      <c r="E51" s="62">
        <f>E11</f>
        <v>0</v>
      </c>
      <c r="F51" s="62"/>
      <c r="G51" s="62"/>
      <c r="H51" s="62"/>
      <c r="I51" s="25"/>
      <c r="J51" s="25"/>
      <c r="K51" s="29"/>
    </row>
    <row r="52" spans="1:11" ht="6.75" customHeight="1">
      <c r="A52" s="23"/>
      <c r="B52" s="24"/>
      <c r="C52" s="25"/>
      <c r="D52" s="25"/>
      <c r="E52" s="25"/>
      <c r="F52" s="25"/>
      <c r="G52" s="25"/>
      <c r="H52" s="25"/>
      <c r="I52" s="25"/>
      <c r="J52" s="25"/>
      <c r="K52" s="29"/>
    </row>
    <row r="53" spans="1:11" ht="18" customHeight="1">
      <c r="A53" s="23"/>
      <c r="B53" s="24"/>
      <c r="C53" s="19" t="s">
        <v>22</v>
      </c>
      <c r="D53" s="25"/>
      <c r="E53" s="25"/>
      <c r="F53" s="16">
        <f>F14</f>
        <v>0</v>
      </c>
      <c r="G53" s="25"/>
      <c r="H53" s="25"/>
      <c r="I53" s="19" t="s">
        <v>24</v>
      </c>
      <c r="J53" s="65">
        <f>IF(J14="","",J14)</f>
        <v>0</v>
      </c>
      <c r="K53" s="29"/>
    </row>
    <row r="54" spans="1:11" ht="6.75" customHeight="1">
      <c r="A54" s="23"/>
      <c r="B54" s="24"/>
      <c r="C54" s="25"/>
      <c r="D54" s="25"/>
      <c r="E54" s="25"/>
      <c r="F54" s="25"/>
      <c r="G54" s="25"/>
      <c r="H54" s="25"/>
      <c r="I54" s="25"/>
      <c r="J54" s="25"/>
      <c r="K54" s="29"/>
    </row>
    <row r="55" spans="1:11" ht="15">
      <c r="A55" s="23"/>
      <c r="B55" s="24"/>
      <c r="C55" s="19" t="s">
        <v>32</v>
      </c>
      <c r="D55" s="25"/>
      <c r="E55" s="25"/>
      <c r="F55" s="16">
        <f>E17</f>
        <v>0</v>
      </c>
      <c r="G55" s="25"/>
      <c r="H55" s="25"/>
      <c r="I55" s="19" t="s">
        <v>40</v>
      </c>
      <c r="J55" s="16">
        <f>E23</f>
        <v>0</v>
      </c>
      <c r="K55" s="29"/>
    </row>
    <row r="56" spans="1:11" ht="14.25" customHeight="1">
      <c r="A56" s="23"/>
      <c r="B56" s="24"/>
      <c r="C56" s="19" t="s">
        <v>38</v>
      </c>
      <c r="D56" s="25"/>
      <c r="E56" s="25"/>
      <c r="F56" s="16">
        <f>IF(E20="","",E20)</f>
        <v>0</v>
      </c>
      <c r="G56" s="25"/>
      <c r="H56" s="25"/>
      <c r="I56" s="25"/>
      <c r="J56" s="25"/>
      <c r="K56" s="29"/>
    </row>
    <row r="57" spans="1:11" ht="9.75" customHeight="1">
      <c r="A57" s="23"/>
      <c r="B57" s="24"/>
      <c r="C57" s="25"/>
      <c r="D57" s="25"/>
      <c r="E57" s="25"/>
      <c r="F57" s="25"/>
      <c r="G57" s="25"/>
      <c r="H57" s="25"/>
      <c r="I57" s="25"/>
      <c r="J57" s="25"/>
      <c r="K57" s="29"/>
    </row>
    <row r="58" spans="1:11" ht="29.25" customHeight="1">
      <c r="A58" s="23"/>
      <c r="B58" s="24"/>
      <c r="C58" s="144" t="s">
        <v>170</v>
      </c>
      <c r="D58" s="135"/>
      <c r="E58" s="135"/>
      <c r="F58" s="135"/>
      <c r="G58" s="135"/>
      <c r="H58" s="135"/>
      <c r="I58" s="135"/>
      <c r="J58" s="145" t="s">
        <v>171</v>
      </c>
      <c r="K58" s="146"/>
    </row>
    <row r="59" spans="1:11" ht="9.75" customHeight="1">
      <c r="A59" s="23"/>
      <c r="B59" s="24"/>
      <c r="C59" s="25"/>
      <c r="D59" s="25"/>
      <c r="E59" s="25"/>
      <c r="F59" s="25"/>
      <c r="G59" s="25"/>
      <c r="H59" s="25"/>
      <c r="I59" s="25"/>
      <c r="J59" s="25"/>
      <c r="K59" s="29"/>
    </row>
    <row r="60" spans="1:47" ht="29.25" customHeight="1">
      <c r="A60" s="23"/>
      <c r="B60" s="24"/>
      <c r="C60" s="147" t="s">
        <v>172</v>
      </c>
      <c r="D60" s="25"/>
      <c r="E60" s="25"/>
      <c r="F60" s="25"/>
      <c r="G60" s="25"/>
      <c r="H60" s="25"/>
      <c r="I60" s="25"/>
      <c r="J60" s="87">
        <f aca="true" t="shared" si="0" ref="J60:J61">J83</f>
        <v>0</v>
      </c>
      <c r="K60" s="29"/>
      <c r="AU60" s="6" t="s">
        <v>173</v>
      </c>
    </row>
    <row r="61" spans="2:11" s="148" customFormat="1" ht="24.75" customHeight="1">
      <c r="B61" s="149"/>
      <c r="C61" s="150"/>
      <c r="D61" s="151" t="s">
        <v>494</v>
      </c>
      <c r="E61" s="152"/>
      <c r="F61" s="152"/>
      <c r="G61" s="152"/>
      <c r="H61" s="152"/>
      <c r="I61" s="152"/>
      <c r="J61" s="153">
        <f t="shared" si="0"/>
        <v>0</v>
      </c>
      <c r="K61" s="154"/>
    </row>
    <row r="62" spans="2:11" s="23" customFormat="1" ht="21.75" customHeight="1">
      <c r="B62" s="24"/>
      <c r="C62" s="25"/>
      <c r="D62" s="25"/>
      <c r="E62" s="25"/>
      <c r="F62" s="25"/>
      <c r="G62" s="25"/>
      <c r="H62" s="25"/>
      <c r="I62" s="25"/>
      <c r="J62" s="25"/>
      <c r="K62" s="29"/>
    </row>
    <row r="63" spans="1:11" ht="6.75" customHeight="1">
      <c r="A63" s="23"/>
      <c r="B63" s="45"/>
      <c r="C63" s="46"/>
      <c r="D63" s="46"/>
      <c r="E63" s="46"/>
      <c r="F63" s="46"/>
      <c r="G63" s="46"/>
      <c r="H63" s="46"/>
      <c r="I63" s="46"/>
      <c r="J63" s="46"/>
      <c r="K63" s="47"/>
    </row>
    <row r="67" spans="2:12" s="23" customFormat="1" ht="6.75" customHeight="1"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50"/>
    </row>
    <row r="68" spans="1:12" ht="36.75" customHeight="1">
      <c r="A68" s="23"/>
      <c r="B68" s="24"/>
      <c r="C68" s="51" t="s">
        <v>175</v>
      </c>
      <c r="D68" s="52"/>
      <c r="E68" s="52"/>
      <c r="F68" s="52"/>
      <c r="G68" s="52"/>
      <c r="H68" s="52"/>
      <c r="I68" s="52"/>
      <c r="J68" s="52"/>
      <c r="K68" s="52"/>
      <c r="L68" s="50"/>
    </row>
    <row r="69" spans="1:12" ht="6.75" customHeight="1">
      <c r="A69" s="23"/>
      <c r="B69" s="24"/>
      <c r="C69" s="52"/>
      <c r="D69" s="52"/>
      <c r="E69" s="52"/>
      <c r="F69" s="52"/>
      <c r="G69" s="52"/>
      <c r="H69" s="52"/>
      <c r="I69" s="52"/>
      <c r="J69" s="52"/>
      <c r="K69" s="52"/>
      <c r="L69" s="50"/>
    </row>
    <row r="70" spans="1:12" ht="14.25" customHeight="1">
      <c r="A70" s="23"/>
      <c r="B70" s="24"/>
      <c r="C70" s="55" t="s">
        <v>14</v>
      </c>
      <c r="D70" s="52"/>
      <c r="E70" s="52"/>
      <c r="F70" s="52"/>
      <c r="G70" s="52"/>
      <c r="H70" s="52"/>
      <c r="I70" s="52"/>
      <c r="J70" s="52"/>
      <c r="K70" s="52"/>
      <c r="L70" s="50"/>
    </row>
    <row r="71" spans="1:12" ht="22.5" customHeight="1">
      <c r="A71" s="23"/>
      <c r="B71" s="24"/>
      <c r="C71" s="52"/>
      <c r="D71" s="52"/>
      <c r="E71" s="126">
        <f>E7</f>
        <v>0</v>
      </c>
      <c r="F71" s="126"/>
      <c r="G71" s="126"/>
      <c r="H71" s="126"/>
      <c r="I71" s="52"/>
      <c r="J71" s="52"/>
      <c r="K71" s="52"/>
      <c r="L71" s="50"/>
    </row>
    <row r="72" spans="2:12" ht="15">
      <c r="B72" s="10"/>
      <c r="C72" s="55" t="s">
        <v>164</v>
      </c>
      <c r="D72" s="266"/>
      <c r="E72" s="266"/>
      <c r="F72" s="266"/>
      <c r="G72" s="266"/>
      <c r="H72" s="266"/>
      <c r="I72" s="266"/>
      <c r="J72" s="266"/>
      <c r="K72" s="266"/>
      <c r="L72" s="267"/>
    </row>
    <row r="73" spans="2:12" s="23" customFormat="1" ht="22.5" customHeight="1">
      <c r="B73" s="24"/>
      <c r="C73" s="52"/>
      <c r="D73" s="52"/>
      <c r="E73" s="126" t="s">
        <v>1546</v>
      </c>
      <c r="F73" s="126"/>
      <c r="G73" s="126"/>
      <c r="H73" s="126"/>
      <c r="I73" s="52"/>
      <c r="J73" s="52"/>
      <c r="K73" s="52"/>
      <c r="L73" s="50"/>
    </row>
    <row r="74" spans="1:12" ht="14.25" customHeight="1">
      <c r="A74" s="23"/>
      <c r="B74" s="24"/>
      <c r="C74" s="55" t="s">
        <v>489</v>
      </c>
      <c r="D74" s="52"/>
      <c r="E74" s="52"/>
      <c r="F74" s="52"/>
      <c r="G74" s="52"/>
      <c r="H74" s="52"/>
      <c r="I74" s="52"/>
      <c r="J74" s="52"/>
      <c r="K74" s="52"/>
      <c r="L74" s="50"/>
    </row>
    <row r="75" spans="1:12" ht="23.25" customHeight="1">
      <c r="A75" s="23"/>
      <c r="B75" s="24"/>
      <c r="C75" s="52"/>
      <c r="D75" s="52"/>
      <c r="E75" s="62">
        <f>E11</f>
        <v>0</v>
      </c>
      <c r="F75" s="62"/>
      <c r="G75" s="62"/>
      <c r="H75" s="62"/>
      <c r="I75" s="52"/>
      <c r="J75" s="52"/>
      <c r="K75" s="52"/>
      <c r="L75" s="50"/>
    </row>
    <row r="76" spans="1:12" ht="6.75" customHeight="1">
      <c r="A76" s="23"/>
      <c r="B76" s="24"/>
      <c r="C76" s="52"/>
      <c r="D76" s="52"/>
      <c r="E76" s="52"/>
      <c r="F76" s="52"/>
      <c r="G76" s="52"/>
      <c r="H76" s="52"/>
      <c r="I76" s="52"/>
      <c r="J76" s="52"/>
      <c r="K76" s="52"/>
      <c r="L76" s="50"/>
    </row>
    <row r="77" spans="1:12" ht="18" customHeight="1">
      <c r="A77" s="23"/>
      <c r="B77" s="24"/>
      <c r="C77" s="55" t="s">
        <v>22</v>
      </c>
      <c r="D77" s="52"/>
      <c r="E77" s="52"/>
      <c r="F77" s="155">
        <f>F14</f>
        <v>0</v>
      </c>
      <c r="G77" s="52"/>
      <c r="H77" s="52"/>
      <c r="I77" s="55" t="s">
        <v>24</v>
      </c>
      <c r="J77" s="156">
        <f>IF(J14="","",J14)</f>
        <v>0</v>
      </c>
      <c r="K77" s="52"/>
      <c r="L77" s="50"/>
    </row>
    <row r="78" spans="1:12" ht="6.75" customHeight="1">
      <c r="A78" s="23"/>
      <c r="B78" s="24"/>
      <c r="C78" s="52"/>
      <c r="D78" s="52"/>
      <c r="E78" s="52"/>
      <c r="F78" s="52"/>
      <c r="G78" s="52"/>
      <c r="H78" s="52"/>
      <c r="I78" s="52"/>
      <c r="J78" s="52"/>
      <c r="K78" s="52"/>
      <c r="L78" s="50"/>
    </row>
    <row r="79" spans="1:12" ht="15">
      <c r="A79" s="23"/>
      <c r="B79" s="24"/>
      <c r="C79" s="55" t="s">
        <v>32</v>
      </c>
      <c r="D79" s="52"/>
      <c r="E79" s="52"/>
      <c r="F79" s="155">
        <f>E17</f>
        <v>0</v>
      </c>
      <c r="G79" s="52"/>
      <c r="H79" s="52"/>
      <c r="I79" s="55" t="s">
        <v>40</v>
      </c>
      <c r="J79" s="155">
        <f>E23</f>
        <v>0</v>
      </c>
      <c r="K79" s="52"/>
      <c r="L79" s="50"/>
    </row>
    <row r="80" spans="1:12" ht="14.25" customHeight="1">
      <c r="A80" s="23"/>
      <c r="B80" s="24"/>
      <c r="C80" s="55" t="s">
        <v>38</v>
      </c>
      <c r="D80" s="52"/>
      <c r="E80" s="52"/>
      <c r="F80" s="155">
        <f>IF(E20="","",E20)</f>
        <v>0</v>
      </c>
      <c r="G80" s="52"/>
      <c r="H80" s="52"/>
      <c r="I80" s="52"/>
      <c r="J80" s="52"/>
      <c r="K80" s="52"/>
      <c r="L80" s="50"/>
    </row>
    <row r="81" spans="1:12" ht="9.75" customHeight="1">
      <c r="A81" s="23"/>
      <c r="B81" s="24"/>
      <c r="C81" s="52"/>
      <c r="D81" s="52"/>
      <c r="E81" s="52"/>
      <c r="F81" s="52"/>
      <c r="G81" s="52"/>
      <c r="H81" s="52"/>
      <c r="I81" s="52"/>
      <c r="J81" s="52"/>
      <c r="K81" s="52"/>
      <c r="L81" s="50"/>
    </row>
    <row r="82" spans="2:20" s="157" customFormat="1" ht="29.25" customHeight="1">
      <c r="B82" s="158"/>
      <c r="C82" s="159" t="s">
        <v>176</v>
      </c>
      <c r="D82" s="160" t="s">
        <v>64</v>
      </c>
      <c r="E82" s="160" t="s">
        <v>60</v>
      </c>
      <c r="F82" s="160" t="s">
        <v>177</v>
      </c>
      <c r="G82" s="160" t="s">
        <v>178</v>
      </c>
      <c r="H82" s="160" t="s">
        <v>179</v>
      </c>
      <c r="I82" s="161" t="s">
        <v>180</v>
      </c>
      <c r="J82" s="160" t="s">
        <v>171</v>
      </c>
      <c r="K82" s="162" t="s">
        <v>181</v>
      </c>
      <c r="L82" s="163"/>
      <c r="M82" s="78" t="s">
        <v>182</v>
      </c>
      <c r="N82" s="79" t="s">
        <v>49</v>
      </c>
      <c r="O82" s="79" t="s">
        <v>183</v>
      </c>
      <c r="P82" s="79" t="s">
        <v>184</v>
      </c>
      <c r="Q82" s="79" t="s">
        <v>185</v>
      </c>
      <c r="R82" s="79" t="s">
        <v>186</v>
      </c>
      <c r="S82" s="79" t="s">
        <v>187</v>
      </c>
      <c r="T82" s="80" t="s">
        <v>188</v>
      </c>
    </row>
    <row r="83" spans="2:63" s="23" customFormat="1" ht="29.25" customHeight="1">
      <c r="B83" s="24"/>
      <c r="C83" s="84" t="s">
        <v>172</v>
      </c>
      <c r="D83" s="52"/>
      <c r="E83" s="52"/>
      <c r="F83" s="52"/>
      <c r="G83" s="52"/>
      <c r="H83" s="52"/>
      <c r="I83" s="52"/>
      <c r="J83" s="164">
        <f aca="true" t="shared" si="1" ref="J83:J84">BK83</f>
        <v>0</v>
      </c>
      <c r="K83" s="52"/>
      <c r="L83" s="50"/>
      <c r="M83" s="81"/>
      <c r="N83" s="82"/>
      <c r="O83" s="82"/>
      <c r="P83" s="165">
        <f>P84</f>
        <v>0.7875</v>
      </c>
      <c r="Q83" s="82"/>
      <c r="R83" s="165">
        <f>R84</f>
        <v>3.3832436000000006</v>
      </c>
      <c r="S83" s="82"/>
      <c r="T83" s="166">
        <f>T84</f>
        <v>0</v>
      </c>
      <c r="AT83" s="6" t="s">
        <v>78</v>
      </c>
      <c r="AU83" s="6" t="s">
        <v>173</v>
      </c>
      <c r="BK83" s="167">
        <f>BK84</f>
        <v>0</v>
      </c>
    </row>
    <row r="84" spans="2:63" s="168" customFormat="1" ht="36.75" customHeight="1">
      <c r="B84" s="169"/>
      <c r="C84" s="170"/>
      <c r="D84" s="171" t="s">
        <v>78</v>
      </c>
      <c r="E84" s="172" t="s">
        <v>329</v>
      </c>
      <c r="F84" s="172" t="s">
        <v>740</v>
      </c>
      <c r="G84" s="170"/>
      <c r="H84" s="170"/>
      <c r="I84" s="170"/>
      <c r="J84" s="173">
        <f t="shared" si="1"/>
        <v>0</v>
      </c>
      <c r="K84" s="170"/>
      <c r="L84" s="174"/>
      <c r="M84" s="175"/>
      <c r="N84" s="176"/>
      <c r="O84" s="176"/>
      <c r="P84" s="177">
        <f>SUM(P85:P115)</f>
        <v>0.7875</v>
      </c>
      <c r="Q84" s="176"/>
      <c r="R84" s="177">
        <f>SUM(R85:R115)</f>
        <v>3.3832436000000006</v>
      </c>
      <c r="S84" s="176"/>
      <c r="T84" s="178">
        <f>SUM(T85:T115)</f>
        <v>0</v>
      </c>
      <c r="AR84" s="179" t="s">
        <v>21</v>
      </c>
      <c r="AT84" s="180" t="s">
        <v>78</v>
      </c>
      <c r="AU84" s="180" t="s">
        <v>79</v>
      </c>
      <c r="AY84" s="179" t="s">
        <v>192</v>
      </c>
      <c r="BK84" s="181">
        <f>SUM(BK85:BK115)</f>
        <v>0</v>
      </c>
    </row>
    <row r="85" spans="2:65" s="23" customFormat="1" ht="22.5" customHeight="1">
      <c r="B85" s="24"/>
      <c r="C85" s="182" t="s">
        <v>21</v>
      </c>
      <c r="D85" s="182" t="s">
        <v>193</v>
      </c>
      <c r="E85" s="183" t="s">
        <v>990</v>
      </c>
      <c r="F85" s="184" t="s">
        <v>991</v>
      </c>
      <c r="G85" s="185" t="s">
        <v>498</v>
      </c>
      <c r="H85" s="186">
        <v>25</v>
      </c>
      <c r="I85" s="187"/>
      <c r="J85" s="187">
        <f>ROUND(I85*H85,2)</f>
        <v>0</v>
      </c>
      <c r="K85" s="184"/>
      <c r="L85" s="50"/>
      <c r="M85" s="188"/>
      <c r="N85" s="189" t="s">
        <v>50</v>
      </c>
      <c r="O85" s="190">
        <v>0</v>
      </c>
      <c r="P85" s="190">
        <f>O85*H85</f>
        <v>0</v>
      </c>
      <c r="Q85" s="190">
        <v>0.00117</v>
      </c>
      <c r="R85" s="190">
        <f>Q85*H85</f>
        <v>0.02925</v>
      </c>
      <c r="S85" s="190">
        <v>0</v>
      </c>
      <c r="T85" s="191">
        <f>S85*H85</f>
        <v>0</v>
      </c>
      <c r="AR85" s="6" t="s">
        <v>191</v>
      </c>
      <c r="AT85" s="6" t="s">
        <v>193</v>
      </c>
      <c r="AU85" s="6" t="s">
        <v>21</v>
      </c>
      <c r="AY85" s="6" t="s">
        <v>192</v>
      </c>
      <c r="BE85" s="192">
        <f>IF(N85="základní",J85,0)</f>
        <v>0</v>
      </c>
      <c r="BF85" s="192">
        <f>IF(N85="snížená",J85,0)</f>
        <v>0</v>
      </c>
      <c r="BG85" s="192">
        <f>IF(N85="zákl. přenesená",J85,0)</f>
        <v>0</v>
      </c>
      <c r="BH85" s="192">
        <f>IF(N85="sníž. přenesená",J85,0)</f>
        <v>0</v>
      </c>
      <c r="BI85" s="192">
        <f>IF(N85="nulová",J85,0)</f>
        <v>0</v>
      </c>
      <c r="BJ85" s="6" t="s">
        <v>21</v>
      </c>
      <c r="BK85" s="192">
        <f>ROUND(I85*H85,2)</f>
        <v>0</v>
      </c>
      <c r="BL85" s="6" t="s">
        <v>191</v>
      </c>
      <c r="BM85" s="6" t="s">
        <v>1665</v>
      </c>
    </row>
    <row r="86" spans="1:47" ht="12.75">
      <c r="A86" s="23"/>
      <c r="B86" s="24"/>
      <c r="C86" s="52"/>
      <c r="D86" s="196" t="s">
        <v>199</v>
      </c>
      <c r="E86" s="52"/>
      <c r="F86" s="197" t="s">
        <v>993</v>
      </c>
      <c r="G86" s="52"/>
      <c r="H86" s="52"/>
      <c r="I86" s="52"/>
      <c r="J86" s="52"/>
      <c r="K86" s="52"/>
      <c r="L86" s="50"/>
      <c r="M86" s="195"/>
      <c r="N86" s="25"/>
      <c r="O86" s="25"/>
      <c r="P86" s="25"/>
      <c r="Q86" s="25"/>
      <c r="R86" s="25"/>
      <c r="S86" s="25"/>
      <c r="T86" s="72"/>
      <c r="AT86" s="6" t="s">
        <v>199</v>
      </c>
      <c r="AU86" s="6" t="s">
        <v>21</v>
      </c>
    </row>
    <row r="87" spans="2:51" s="208" customFormat="1" ht="12.75">
      <c r="B87" s="209"/>
      <c r="C87" s="210"/>
      <c r="D87" s="193" t="s">
        <v>210</v>
      </c>
      <c r="E87" s="211"/>
      <c r="F87" s="212" t="s">
        <v>1666</v>
      </c>
      <c r="G87" s="210"/>
      <c r="H87" s="213">
        <v>25</v>
      </c>
      <c r="I87" s="210"/>
      <c r="J87" s="210"/>
      <c r="K87" s="210"/>
      <c r="L87" s="214"/>
      <c r="M87" s="215"/>
      <c r="N87" s="216"/>
      <c r="O87" s="216"/>
      <c r="P87" s="216"/>
      <c r="Q87" s="216"/>
      <c r="R87" s="216"/>
      <c r="S87" s="216"/>
      <c r="T87" s="217"/>
      <c r="AT87" s="218" t="s">
        <v>210</v>
      </c>
      <c r="AU87" s="218" t="s">
        <v>21</v>
      </c>
      <c r="AV87" s="208" t="s">
        <v>88</v>
      </c>
      <c r="AW87" s="208" t="s">
        <v>43</v>
      </c>
      <c r="AX87" s="208" t="s">
        <v>21</v>
      </c>
      <c r="AY87" s="218" t="s">
        <v>192</v>
      </c>
    </row>
    <row r="88" spans="2:65" s="23" customFormat="1" ht="22.5" customHeight="1">
      <c r="B88" s="24"/>
      <c r="C88" s="182" t="s">
        <v>88</v>
      </c>
      <c r="D88" s="182" t="s">
        <v>193</v>
      </c>
      <c r="E88" s="183" t="s">
        <v>994</v>
      </c>
      <c r="F88" s="184" t="s">
        <v>995</v>
      </c>
      <c r="G88" s="185" t="s">
        <v>498</v>
      </c>
      <c r="H88" s="186">
        <v>25</v>
      </c>
      <c r="I88" s="187"/>
      <c r="J88" s="187">
        <f>ROUND(I88*H88,2)</f>
        <v>0</v>
      </c>
      <c r="K88" s="184"/>
      <c r="L88" s="50"/>
      <c r="M88" s="188"/>
      <c r="N88" s="189" t="s">
        <v>50</v>
      </c>
      <c r="O88" s="190">
        <v>0</v>
      </c>
      <c r="P88" s="190">
        <f>O88*H88</f>
        <v>0</v>
      </c>
      <c r="Q88" s="190">
        <v>0.0006600000000000001</v>
      </c>
      <c r="R88" s="190">
        <f>Q88*H88</f>
        <v>0.016500000000000004</v>
      </c>
      <c r="S88" s="190">
        <v>0</v>
      </c>
      <c r="T88" s="191">
        <f>S88*H88</f>
        <v>0</v>
      </c>
      <c r="AR88" s="6" t="s">
        <v>191</v>
      </c>
      <c r="AT88" s="6" t="s">
        <v>193</v>
      </c>
      <c r="AU88" s="6" t="s">
        <v>21</v>
      </c>
      <c r="AY88" s="6" t="s">
        <v>192</v>
      </c>
      <c r="BE88" s="192">
        <f>IF(N88="základní",J88,0)</f>
        <v>0</v>
      </c>
      <c r="BF88" s="192">
        <f>IF(N88="snížená",J88,0)</f>
        <v>0</v>
      </c>
      <c r="BG88" s="192">
        <f>IF(N88="zákl. přenesená",J88,0)</f>
        <v>0</v>
      </c>
      <c r="BH88" s="192">
        <f>IF(N88="sníž. přenesená",J88,0)</f>
        <v>0</v>
      </c>
      <c r="BI88" s="192">
        <f>IF(N88="nulová",J88,0)</f>
        <v>0</v>
      </c>
      <c r="BJ88" s="6" t="s">
        <v>21</v>
      </c>
      <c r="BK88" s="192">
        <f>ROUND(I88*H88,2)</f>
        <v>0</v>
      </c>
      <c r="BL88" s="6" t="s">
        <v>191</v>
      </c>
      <c r="BM88" s="6" t="s">
        <v>1667</v>
      </c>
    </row>
    <row r="89" spans="1:47" ht="12.75">
      <c r="A89" s="23"/>
      <c r="B89" s="24"/>
      <c r="C89" s="52"/>
      <c r="D89" s="196" t="s">
        <v>199</v>
      </c>
      <c r="E89" s="52"/>
      <c r="F89" s="197" t="s">
        <v>997</v>
      </c>
      <c r="G89" s="52"/>
      <c r="H89" s="52"/>
      <c r="I89" s="52"/>
      <c r="J89" s="52"/>
      <c r="K89" s="52"/>
      <c r="L89" s="50"/>
      <c r="M89" s="195"/>
      <c r="N89" s="25"/>
      <c r="O89" s="25"/>
      <c r="P89" s="25"/>
      <c r="Q89" s="25"/>
      <c r="R89" s="25"/>
      <c r="S89" s="25"/>
      <c r="T89" s="72"/>
      <c r="AT89" s="6" t="s">
        <v>199</v>
      </c>
      <c r="AU89" s="6" t="s">
        <v>21</v>
      </c>
    </row>
    <row r="90" spans="2:51" s="208" customFormat="1" ht="12.75">
      <c r="B90" s="209"/>
      <c r="C90" s="210"/>
      <c r="D90" s="193" t="s">
        <v>210</v>
      </c>
      <c r="E90" s="211"/>
      <c r="F90" s="212" t="s">
        <v>1668</v>
      </c>
      <c r="G90" s="210"/>
      <c r="H90" s="213">
        <v>25</v>
      </c>
      <c r="I90" s="210"/>
      <c r="J90" s="210"/>
      <c r="K90" s="210"/>
      <c r="L90" s="214"/>
      <c r="M90" s="215"/>
      <c r="N90" s="216"/>
      <c r="O90" s="216"/>
      <c r="P90" s="216"/>
      <c r="Q90" s="216"/>
      <c r="R90" s="216"/>
      <c r="S90" s="216"/>
      <c r="T90" s="217"/>
      <c r="AT90" s="218" t="s">
        <v>210</v>
      </c>
      <c r="AU90" s="218" t="s">
        <v>21</v>
      </c>
      <c r="AV90" s="208" t="s">
        <v>88</v>
      </c>
      <c r="AW90" s="208" t="s">
        <v>43</v>
      </c>
      <c r="AX90" s="208" t="s">
        <v>21</v>
      </c>
      <c r="AY90" s="218" t="s">
        <v>192</v>
      </c>
    </row>
    <row r="91" spans="2:65" s="23" customFormat="1" ht="22.5" customHeight="1">
      <c r="B91" s="24"/>
      <c r="C91" s="182" t="s">
        <v>205</v>
      </c>
      <c r="D91" s="182" t="s">
        <v>193</v>
      </c>
      <c r="E91" s="183" t="s">
        <v>998</v>
      </c>
      <c r="F91" s="184" t="s">
        <v>999</v>
      </c>
      <c r="G91" s="185" t="s">
        <v>284</v>
      </c>
      <c r="H91" s="186">
        <v>2</v>
      </c>
      <c r="I91" s="187"/>
      <c r="J91" s="187">
        <f>ROUND(I91*H91,2)</f>
        <v>0</v>
      </c>
      <c r="K91" s="184"/>
      <c r="L91" s="50"/>
      <c r="M91" s="188"/>
      <c r="N91" s="189" t="s">
        <v>50</v>
      </c>
      <c r="O91" s="190">
        <v>0</v>
      </c>
      <c r="P91" s="190">
        <f>O91*H91</f>
        <v>0</v>
      </c>
      <c r="Q91" s="190">
        <v>0.08542000000000001</v>
      </c>
      <c r="R91" s="190">
        <f>Q91*H91</f>
        <v>0.17084000000000002</v>
      </c>
      <c r="S91" s="190">
        <v>0</v>
      </c>
      <c r="T91" s="191">
        <f>S91*H91</f>
        <v>0</v>
      </c>
      <c r="AR91" s="6" t="s">
        <v>191</v>
      </c>
      <c r="AT91" s="6" t="s">
        <v>193</v>
      </c>
      <c r="AU91" s="6" t="s">
        <v>21</v>
      </c>
      <c r="AY91" s="6" t="s">
        <v>192</v>
      </c>
      <c r="BE91" s="192">
        <f>IF(N91="základní",J91,0)</f>
        <v>0</v>
      </c>
      <c r="BF91" s="192">
        <f>IF(N91="snížená",J91,0)</f>
        <v>0</v>
      </c>
      <c r="BG91" s="192">
        <f>IF(N91="zákl. přenesená",J91,0)</f>
        <v>0</v>
      </c>
      <c r="BH91" s="192">
        <f>IF(N91="sníž. přenesená",J91,0)</f>
        <v>0</v>
      </c>
      <c r="BI91" s="192">
        <f>IF(N91="nulová",J91,0)</f>
        <v>0</v>
      </c>
      <c r="BJ91" s="6" t="s">
        <v>21</v>
      </c>
      <c r="BK91" s="192">
        <f>ROUND(I91*H91,2)</f>
        <v>0</v>
      </c>
      <c r="BL91" s="6" t="s">
        <v>191</v>
      </c>
      <c r="BM91" s="6" t="s">
        <v>1669</v>
      </c>
    </row>
    <row r="92" spans="1:47" ht="12.75">
      <c r="A92" s="23"/>
      <c r="B92" s="24"/>
      <c r="C92" s="52"/>
      <c r="D92" s="193" t="s">
        <v>199</v>
      </c>
      <c r="E92" s="52"/>
      <c r="F92" s="194" t="s">
        <v>1001</v>
      </c>
      <c r="G92" s="52"/>
      <c r="H92" s="52"/>
      <c r="I92" s="52"/>
      <c r="J92" s="52"/>
      <c r="K92" s="52"/>
      <c r="L92" s="50"/>
      <c r="M92" s="195"/>
      <c r="N92" s="25"/>
      <c r="O92" s="25"/>
      <c r="P92" s="25"/>
      <c r="Q92" s="25"/>
      <c r="R92" s="25"/>
      <c r="S92" s="25"/>
      <c r="T92" s="72"/>
      <c r="AT92" s="6" t="s">
        <v>199</v>
      </c>
      <c r="AU92" s="6" t="s">
        <v>21</v>
      </c>
    </row>
    <row r="93" spans="1:65" ht="22.5" customHeight="1">
      <c r="A93" s="23"/>
      <c r="B93" s="24"/>
      <c r="C93" s="182" t="s">
        <v>191</v>
      </c>
      <c r="D93" s="182" t="s">
        <v>193</v>
      </c>
      <c r="E93" s="183" t="s">
        <v>1002</v>
      </c>
      <c r="F93" s="184" t="s">
        <v>1003</v>
      </c>
      <c r="G93" s="185" t="s">
        <v>267</v>
      </c>
      <c r="H93" s="186">
        <v>40</v>
      </c>
      <c r="I93" s="187"/>
      <c r="J93" s="187">
        <f>ROUND(I93*H93,2)</f>
        <v>0</v>
      </c>
      <c r="K93" s="184"/>
      <c r="L93" s="50"/>
      <c r="M93" s="188"/>
      <c r="N93" s="189" t="s">
        <v>50</v>
      </c>
      <c r="O93" s="190">
        <v>0</v>
      </c>
      <c r="P93" s="190">
        <f>O93*H93</f>
        <v>0</v>
      </c>
      <c r="Q93" s="190">
        <v>0</v>
      </c>
      <c r="R93" s="190">
        <f>Q93*H93</f>
        <v>0</v>
      </c>
      <c r="S93" s="190">
        <v>0</v>
      </c>
      <c r="T93" s="191">
        <f>S93*H93</f>
        <v>0</v>
      </c>
      <c r="AR93" s="6" t="s">
        <v>191</v>
      </c>
      <c r="AT93" s="6" t="s">
        <v>193</v>
      </c>
      <c r="AU93" s="6" t="s">
        <v>21</v>
      </c>
      <c r="AY93" s="6" t="s">
        <v>192</v>
      </c>
      <c r="BE93" s="192">
        <f>IF(N93="základní",J93,0)</f>
        <v>0</v>
      </c>
      <c r="BF93" s="192">
        <f>IF(N93="snížená",J93,0)</f>
        <v>0</v>
      </c>
      <c r="BG93" s="192">
        <f>IF(N93="zákl. přenesená",J93,0)</f>
        <v>0</v>
      </c>
      <c r="BH93" s="192">
        <f>IF(N93="sníž. přenesená",J93,0)</f>
        <v>0</v>
      </c>
      <c r="BI93" s="192">
        <f>IF(N93="nulová",J93,0)</f>
        <v>0</v>
      </c>
      <c r="BJ93" s="6" t="s">
        <v>21</v>
      </c>
      <c r="BK93" s="192">
        <f>ROUND(I93*H93,2)</f>
        <v>0</v>
      </c>
      <c r="BL93" s="6" t="s">
        <v>191</v>
      </c>
      <c r="BM93" s="6" t="s">
        <v>1670</v>
      </c>
    </row>
    <row r="94" spans="1:47" ht="12.75">
      <c r="A94" s="23"/>
      <c r="B94" s="24"/>
      <c r="C94" s="52"/>
      <c r="D94" s="196" t="s">
        <v>199</v>
      </c>
      <c r="E94" s="52"/>
      <c r="F94" s="197" t="s">
        <v>1003</v>
      </c>
      <c r="G94" s="52"/>
      <c r="H94" s="52"/>
      <c r="I94" s="52"/>
      <c r="J94" s="52"/>
      <c r="K94" s="52"/>
      <c r="L94" s="50"/>
      <c r="M94" s="195"/>
      <c r="N94" s="25"/>
      <c r="O94" s="25"/>
      <c r="P94" s="25"/>
      <c r="Q94" s="25"/>
      <c r="R94" s="25"/>
      <c r="S94" s="25"/>
      <c r="T94" s="72"/>
      <c r="AT94" s="6" t="s">
        <v>199</v>
      </c>
      <c r="AU94" s="6" t="s">
        <v>21</v>
      </c>
    </row>
    <row r="95" spans="2:51" s="208" customFormat="1" ht="12.75">
      <c r="B95" s="209"/>
      <c r="C95" s="210"/>
      <c r="D95" s="193" t="s">
        <v>210</v>
      </c>
      <c r="E95" s="211"/>
      <c r="F95" s="212" t="s">
        <v>1671</v>
      </c>
      <c r="G95" s="210"/>
      <c r="H95" s="213">
        <v>40</v>
      </c>
      <c r="I95" s="210"/>
      <c r="J95" s="210"/>
      <c r="K95" s="210"/>
      <c r="L95" s="214"/>
      <c r="M95" s="215"/>
      <c r="N95" s="216"/>
      <c r="O95" s="216"/>
      <c r="P95" s="216"/>
      <c r="Q95" s="216"/>
      <c r="R95" s="216"/>
      <c r="S95" s="216"/>
      <c r="T95" s="217"/>
      <c r="AT95" s="218" t="s">
        <v>210</v>
      </c>
      <c r="AU95" s="218" t="s">
        <v>21</v>
      </c>
      <c r="AV95" s="208" t="s">
        <v>88</v>
      </c>
      <c r="AW95" s="208" t="s">
        <v>43</v>
      </c>
      <c r="AX95" s="208" t="s">
        <v>21</v>
      </c>
      <c r="AY95" s="218" t="s">
        <v>192</v>
      </c>
    </row>
    <row r="96" spans="2:65" s="23" customFormat="1" ht="31.5" customHeight="1">
      <c r="B96" s="24"/>
      <c r="C96" s="182" t="s">
        <v>217</v>
      </c>
      <c r="D96" s="182" t="s">
        <v>193</v>
      </c>
      <c r="E96" s="183" t="s">
        <v>1006</v>
      </c>
      <c r="F96" s="184" t="s">
        <v>1007</v>
      </c>
      <c r="G96" s="185" t="s">
        <v>267</v>
      </c>
      <c r="H96" s="186">
        <v>90</v>
      </c>
      <c r="I96" s="187"/>
      <c r="J96" s="187">
        <f>ROUND(I96*H96,2)</f>
        <v>0</v>
      </c>
      <c r="K96" s="184"/>
      <c r="L96" s="50"/>
      <c r="M96" s="188"/>
      <c r="N96" s="189" t="s">
        <v>50</v>
      </c>
      <c r="O96" s="190">
        <v>0</v>
      </c>
      <c r="P96" s="190">
        <f>O96*H96</f>
        <v>0</v>
      </c>
      <c r="Q96" s="190">
        <v>0</v>
      </c>
      <c r="R96" s="190">
        <f>Q96*H96</f>
        <v>0</v>
      </c>
      <c r="S96" s="190">
        <v>0</v>
      </c>
      <c r="T96" s="191">
        <f>S96*H96</f>
        <v>0</v>
      </c>
      <c r="AR96" s="6" t="s">
        <v>191</v>
      </c>
      <c r="AT96" s="6" t="s">
        <v>193</v>
      </c>
      <c r="AU96" s="6" t="s">
        <v>21</v>
      </c>
      <c r="AY96" s="6" t="s">
        <v>192</v>
      </c>
      <c r="BE96" s="192">
        <f>IF(N96="základní",J96,0)</f>
        <v>0</v>
      </c>
      <c r="BF96" s="192">
        <f>IF(N96="snížená",J96,0)</f>
        <v>0</v>
      </c>
      <c r="BG96" s="192">
        <f>IF(N96="zákl. přenesená",J96,0)</f>
        <v>0</v>
      </c>
      <c r="BH96" s="192">
        <f>IF(N96="sníž. přenesená",J96,0)</f>
        <v>0</v>
      </c>
      <c r="BI96" s="192">
        <f>IF(N96="nulová",J96,0)</f>
        <v>0</v>
      </c>
      <c r="BJ96" s="6" t="s">
        <v>21</v>
      </c>
      <c r="BK96" s="192">
        <f>ROUND(I96*H96,2)</f>
        <v>0</v>
      </c>
      <c r="BL96" s="6" t="s">
        <v>191</v>
      </c>
      <c r="BM96" s="6" t="s">
        <v>1672</v>
      </c>
    </row>
    <row r="97" spans="1:47" ht="23.25">
      <c r="A97" s="23"/>
      <c r="B97" s="24"/>
      <c r="C97" s="52"/>
      <c r="D97" s="196" t="s">
        <v>199</v>
      </c>
      <c r="E97" s="52"/>
      <c r="F97" s="197" t="s">
        <v>1009</v>
      </c>
      <c r="G97" s="52"/>
      <c r="H97" s="52"/>
      <c r="I97" s="52"/>
      <c r="J97" s="52"/>
      <c r="K97" s="52"/>
      <c r="L97" s="50"/>
      <c r="M97" s="195"/>
      <c r="N97" s="25"/>
      <c r="O97" s="25"/>
      <c r="P97" s="25"/>
      <c r="Q97" s="25"/>
      <c r="R97" s="25"/>
      <c r="S97" s="25"/>
      <c r="T97" s="72"/>
      <c r="AT97" s="6" t="s">
        <v>199</v>
      </c>
      <c r="AU97" s="6" t="s">
        <v>21</v>
      </c>
    </row>
    <row r="98" spans="2:51" s="208" customFormat="1" ht="12.75">
      <c r="B98" s="209"/>
      <c r="C98" s="210"/>
      <c r="D98" s="193" t="s">
        <v>210</v>
      </c>
      <c r="E98" s="211"/>
      <c r="F98" s="212" t="s">
        <v>1655</v>
      </c>
      <c r="G98" s="210"/>
      <c r="H98" s="213">
        <v>90</v>
      </c>
      <c r="I98" s="210"/>
      <c r="J98" s="210"/>
      <c r="K98" s="210"/>
      <c r="L98" s="214"/>
      <c r="M98" s="215"/>
      <c r="N98" s="216"/>
      <c r="O98" s="216"/>
      <c r="P98" s="216"/>
      <c r="Q98" s="216"/>
      <c r="R98" s="216"/>
      <c r="S98" s="216"/>
      <c r="T98" s="217"/>
      <c r="AT98" s="218" t="s">
        <v>210</v>
      </c>
      <c r="AU98" s="218" t="s">
        <v>21</v>
      </c>
      <c r="AV98" s="208" t="s">
        <v>88</v>
      </c>
      <c r="AW98" s="208" t="s">
        <v>43</v>
      </c>
      <c r="AX98" s="208" t="s">
        <v>21</v>
      </c>
      <c r="AY98" s="218" t="s">
        <v>192</v>
      </c>
    </row>
    <row r="99" spans="2:65" s="23" customFormat="1" ht="22.5" customHeight="1">
      <c r="B99" s="24"/>
      <c r="C99" s="182" t="s">
        <v>223</v>
      </c>
      <c r="D99" s="182" t="s">
        <v>193</v>
      </c>
      <c r="E99" s="183" t="s">
        <v>1027</v>
      </c>
      <c r="F99" s="184" t="s">
        <v>1028</v>
      </c>
      <c r="G99" s="185" t="s">
        <v>267</v>
      </c>
      <c r="H99" s="186">
        <v>51.52</v>
      </c>
      <c r="I99" s="187"/>
      <c r="J99" s="187">
        <f>ROUND(I99*H99,2)</f>
        <v>0</v>
      </c>
      <c r="K99" s="184"/>
      <c r="L99" s="50"/>
      <c r="M99" s="188"/>
      <c r="N99" s="189" t="s">
        <v>50</v>
      </c>
      <c r="O99" s="190">
        <v>0</v>
      </c>
      <c r="P99" s="190">
        <f>O99*H99</f>
        <v>0</v>
      </c>
      <c r="Q99" s="190">
        <v>0.058280000000000005</v>
      </c>
      <c r="R99" s="190">
        <f>Q99*H99</f>
        <v>3.0025856000000006</v>
      </c>
      <c r="S99" s="190">
        <v>0</v>
      </c>
      <c r="T99" s="191">
        <f>S99*H99</f>
        <v>0</v>
      </c>
      <c r="AR99" s="6" t="s">
        <v>191</v>
      </c>
      <c r="AT99" s="6" t="s">
        <v>193</v>
      </c>
      <c r="AU99" s="6" t="s">
        <v>21</v>
      </c>
      <c r="AY99" s="6" t="s">
        <v>192</v>
      </c>
      <c r="BE99" s="192">
        <f>IF(N99="základní",J99,0)</f>
        <v>0</v>
      </c>
      <c r="BF99" s="192">
        <f>IF(N99="snížená",J99,0)</f>
        <v>0</v>
      </c>
      <c r="BG99" s="192">
        <f>IF(N99="zákl. přenesená",J99,0)</f>
        <v>0</v>
      </c>
      <c r="BH99" s="192">
        <f>IF(N99="sníž. přenesená",J99,0)</f>
        <v>0</v>
      </c>
      <c r="BI99" s="192">
        <f>IF(N99="nulová",J99,0)</f>
        <v>0</v>
      </c>
      <c r="BJ99" s="6" t="s">
        <v>21</v>
      </c>
      <c r="BK99" s="192">
        <f>ROUND(I99*H99,2)</f>
        <v>0</v>
      </c>
      <c r="BL99" s="6" t="s">
        <v>191</v>
      </c>
      <c r="BM99" s="6" t="s">
        <v>1673</v>
      </c>
    </row>
    <row r="100" spans="1:47" ht="23.25">
      <c r="A100" s="23"/>
      <c r="B100" s="24"/>
      <c r="C100" s="52"/>
      <c r="D100" s="196" t="s">
        <v>199</v>
      </c>
      <c r="E100" s="52"/>
      <c r="F100" s="197" t="s">
        <v>1030</v>
      </c>
      <c r="G100" s="52"/>
      <c r="H100" s="52"/>
      <c r="I100" s="52"/>
      <c r="J100" s="52"/>
      <c r="K100" s="52"/>
      <c r="L100" s="50"/>
      <c r="M100" s="195"/>
      <c r="N100" s="25"/>
      <c r="O100" s="25"/>
      <c r="P100" s="25"/>
      <c r="Q100" s="25"/>
      <c r="R100" s="25"/>
      <c r="S100" s="25"/>
      <c r="T100" s="72"/>
      <c r="AT100" s="6" t="s">
        <v>199</v>
      </c>
      <c r="AU100" s="6" t="s">
        <v>21</v>
      </c>
    </row>
    <row r="101" spans="2:51" s="208" customFormat="1" ht="12.75">
      <c r="B101" s="209"/>
      <c r="C101" s="210"/>
      <c r="D101" s="193" t="s">
        <v>210</v>
      </c>
      <c r="E101" s="211"/>
      <c r="F101" s="212" t="s">
        <v>1674</v>
      </c>
      <c r="G101" s="210"/>
      <c r="H101" s="213">
        <v>51.52</v>
      </c>
      <c r="I101" s="210"/>
      <c r="J101" s="210"/>
      <c r="K101" s="210"/>
      <c r="L101" s="214"/>
      <c r="M101" s="215"/>
      <c r="N101" s="216"/>
      <c r="O101" s="216"/>
      <c r="P101" s="216"/>
      <c r="Q101" s="216"/>
      <c r="R101" s="216"/>
      <c r="S101" s="216"/>
      <c r="T101" s="217"/>
      <c r="AT101" s="218" t="s">
        <v>210</v>
      </c>
      <c r="AU101" s="218" t="s">
        <v>21</v>
      </c>
      <c r="AV101" s="208" t="s">
        <v>88</v>
      </c>
      <c r="AW101" s="208" t="s">
        <v>43</v>
      </c>
      <c r="AX101" s="208" t="s">
        <v>21</v>
      </c>
      <c r="AY101" s="218" t="s">
        <v>192</v>
      </c>
    </row>
    <row r="102" spans="2:65" s="23" customFormat="1" ht="22.5" customHeight="1">
      <c r="B102" s="24"/>
      <c r="C102" s="182" t="s">
        <v>229</v>
      </c>
      <c r="D102" s="182" t="s">
        <v>193</v>
      </c>
      <c r="E102" s="183" t="s">
        <v>1032</v>
      </c>
      <c r="F102" s="184" t="s">
        <v>1033</v>
      </c>
      <c r="G102" s="185" t="s">
        <v>267</v>
      </c>
      <c r="H102" s="186">
        <v>34.96</v>
      </c>
      <c r="I102" s="187"/>
      <c r="J102" s="187">
        <f>ROUND(I102*H102,2)</f>
        <v>0</v>
      </c>
      <c r="K102" s="184"/>
      <c r="L102" s="50"/>
      <c r="M102" s="188"/>
      <c r="N102" s="189" t="s">
        <v>50</v>
      </c>
      <c r="O102" s="190">
        <v>0</v>
      </c>
      <c r="P102" s="190">
        <f>O102*H102</f>
        <v>0</v>
      </c>
      <c r="Q102" s="190">
        <v>0.0035600000000000002</v>
      </c>
      <c r="R102" s="190">
        <f>Q102*H102</f>
        <v>0.12445760000000002</v>
      </c>
      <c r="S102" s="190">
        <v>0</v>
      </c>
      <c r="T102" s="191">
        <f>S102*H102</f>
        <v>0</v>
      </c>
      <c r="AR102" s="6" t="s">
        <v>191</v>
      </c>
      <c r="AT102" s="6" t="s">
        <v>193</v>
      </c>
      <c r="AU102" s="6" t="s">
        <v>21</v>
      </c>
      <c r="AY102" s="6" t="s">
        <v>192</v>
      </c>
      <c r="BE102" s="192">
        <f>IF(N102="základní",J102,0)</f>
        <v>0</v>
      </c>
      <c r="BF102" s="192">
        <f>IF(N102="snížená",J102,0)</f>
        <v>0</v>
      </c>
      <c r="BG102" s="192">
        <f>IF(N102="zákl. přenesená",J102,0)</f>
        <v>0</v>
      </c>
      <c r="BH102" s="192">
        <f>IF(N102="sníž. přenesená",J102,0)</f>
        <v>0</v>
      </c>
      <c r="BI102" s="192">
        <f>IF(N102="nulová",J102,0)</f>
        <v>0</v>
      </c>
      <c r="BJ102" s="6" t="s">
        <v>21</v>
      </c>
      <c r="BK102" s="192">
        <f>ROUND(I102*H102,2)</f>
        <v>0</v>
      </c>
      <c r="BL102" s="6" t="s">
        <v>191</v>
      </c>
      <c r="BM102" s="6" t="s">
        <v>1675</v>
      </c>
    </row>
    <row r="103" spans="1:47" ht="12.75">
      <c r="A103" s="23"/>
      <c r="B103" s="24"/>
      <c r="C103" s="52"/>
      <c r="D103" s="196" t="s">
        <v>199</v>
      </c>
      <c r="E103" s="52"/>
      <c r="F103" s="197" t="s">
        <v>1035</v>
      </c>
      <c r="G103" s="52"/>
      <c r="H103" s="52"/>
      <c r="I103" s="52"/>
      <c r="J103" s="52"/>
      <c r="K103" s="52"/>
      <c r="L103" s="50"/>
      <c r="M103" s="195"/>
      <c r="N103" s="25"/>
      <c r="O103" s="25"/>
      <c r="P103" s="25"/>
      <c r="Q103" s="25"/>
      <c r="R103" s="25"/>
      <c r="S103" s="25"/>
      <c r="T103" s="72"/>
      <c r="AT103" s="6" t="s">
        <v>199</v>
      </c>
      <c r="AU103" s="6" t="s">
        <v>21</v>
      </c>
    </row>
    <row r="104" spans="2:51" s="208" customFormat="1" ht="12.75">
      <c r="B104" s="209"/>
      <c r="C104" s="210"/>
      <c r="D104" s="193" t="s">
        <v>210</v>
      </c>
      <c r="E104" s="211"/>
      <c r="F104" s="212" t="s">
        <v>1676</v>
      </c>
      <c r="G104" s="210"/>
      <c r="H104" s="213">
        <v>34.96</v>
      </c>
      <c r="I104" s="210"/>
      <c r="J104" s="210"/>
      <c r="K104" s="210"/>
      <c r="L104" s="214"/>
      <c r="M104" s="215"/>
      <c r="N104" s="216"/>
      <c r="O104" s="216"/>
      <c r="P104" s="216"/>
      <c r="Q104" s="216"/>
      <c r="R104" s="216"/>
      <c r="S104" s="216"/>
      <c r="T104" s="217"/>
      <c r="AT104" s="218" t="s">
        <v>210</v>
      </c>
      <c r="AU104" s="218" t="s">
        <v>21</v>
      </c>
      <c r="AV104" s="208" t="s">
        <v>88</v>
      </c>
      <c r="AW104" s="208" t="s">
        <v>43</v>
      </c>
      <c r="AX104" s="208" t="s">
        <v>21</v>
      </c>
      <c r="AY104" s="218" t="s">
        <v>192</v>
      </c>
    </row>
    <row r="105" spans="2:65" s="23" customFormat="1" ht="22.5" customHeight="1">
      <c r="B105" s="24"/>
      <c r="C105" s="182" t="s">
        <v>323</v>
      </c>
      <c r="D105" s="182" t="s">
        <v>193</v>
      </c>
      <c r="E105" s="183" t="s">
        <v>1515</v>
      </c>
      <c r="F105" s="184" t="s">
        <v>1516</v>
      </c>
      <c r="G105" s="185" t="s">
        <v>267</v>
      </c>
      <c r="H105" s="186">
        <v>34.96</v>
      </c>
      <c r="I105" s="187"/>
      <c r="J105" s="187">
        <f>ROUND(I105*H105,2)</f>
        <v>0</v>
      </c>
      <c r="K105" s="184"/>
      <c r="L105" s="50"/>
      <c r="M105" s="188"/>
      <c r="N105" s="189" t="s">
        <v>50</v>
      </c>
      <c r="O105" s="190">
        <v>0</v>
      </c>
      <c r="P105" s="190">
        <f>O105*H105</f>
        <v>0</v>
      </c>
      <c r="Q105" s="190">
        <v>0.00099</v>
      </c>
      <c r="R105" s="190">
        <f>Q105*H105</f>
        <v>0.0346104</v>
      </c>
      <c r="S105" s="190">
        <v>0</v>
      </c>
      <c r="T105" s="191">
        <f>S105*H105</f>
        <v>0</v>
      </c>
      <c r="AR105" s="6" t="s">
        <v>191</v>
      </c>
      <c r="AT105" s="6" t="s">
        <v>193</v>
      </c>
      <c r="AU105" s="6" t="s">
        <v>21</v>
      </c>
      <c r="AY105" s="6" t="s">
        <v>192</v>
      </c>
      <c r="BE105" s="192">
        <f>IF(N105="základní",J105,0)</f>
        <v>0</v>
      </c>
      <c r="BF105" s="192">
        <f>IF(N105="snížená",J105,0)</f>
        <v>0</v>
      </c>
      <c r="BG105" s="192">
        <f>IF(N105="zákl. přenesená",J105,0)</f>
        <v>0</v>
      </c>
      <c r="BH105" s="192">
        <f>IF(N105="sníž. přenesená",J105,0)</f>
        <v>0</v>
      </c>
      <c r="BI105" s="192">
        <f>IF(N105="nulová",J105,0)</f>
        <v>0</v>
      </c>
      <c r="BJ105" s="6" t="s">
        <v>21</v>
      </c>
      <c r="BK105" s="192">
        <f>ROUND(I105*H105,2)</f>
        <v>0</v>
      </c>
      <c r="BL105" s="6" t="s">
        <v>191</v>
      </c>
      <c r="BM105" s="6" t="s">
        <v>1677</v>
      </c>
    </row>
    <row r="106" spans="1:47" ht="23.25">
      <c r="A106" s="23"/>
      <c r="B106" s="24"/>
      <c r="C106" s="52"/>
      <c r="D106" s="196" t="s">
        <v>199</v>
      </c>
      <c r="E106" s="52"/>
      <c r="F106" s="197" t="s">
        <v>1518</v>
      </c>
      <c r="G106" s="52"/>
      <c r="H106" s="52"/>
      <c r="I106" s="52"/>
      <c r="J106" s="52"/>
      <c r="K106" s="52"/>
      <c r="L106" s="50"/>
      <c r="M106" s="195"/>
      <c r="N106" s="25"/>
      <c r="O106" s="25"/>
      <c r="P106" s="25"/>
      <c r="Q106" s="25"/>
      <c r="R106" s="25"/>
      <c r="S106" s="25"/>
      <c r="T106" s="72"/>
      <c r="AT106" s="6" t="s">
        <v>199</v>
      </c>
      <c r="AU106" s="6" t="s">
        <v>21</v>
      </c>
    </row>
    <row r="107" spans="2:51" s="208" customFormat="1" ht="12.75">
      <c r="B107" s="209"/>
      <c r="C107" s="210"/>
      <c r="D107" s="193" t="s">
        <v>210</v>
      </c>
      <c r="E107" s="211"/>
      <c r="F107" s="212" t="s">
        <v>1676</v>
      </c>
      <c r="G107" s="210"/>
      <c r="H107" s="213">
        <v>34.96</v>
      </c>
      <c r="I107" s="210"/>
      <c r="J107" s="210"/>
      <c r="K107" s="210"/>
      <c r="L107" s="214"/>
      <c r="M107" s="215"/>
      <c r="N107" s="216"/>
      <c r="O107" s="216"/>
      <c r="P107" s="216"/>
      <c r="Q107" s="216"/>
      <c r="R107" s="216"/>
      <c r="S107" s="216"/>
      <c r="T107" s="217"/>
      <c r="AT107" s="218" t="s">
        <v>210</v>
      </c>
      <c r="AU107" s="218" t="s">
        <v>21</v>
      </c>
      <c r="AV107" s="208" t="s">
        <v>88</v>
      </c>
      <c r="AW107" s="208" t="s">
        <v>43</v>
      </c>
      <c r="AX107" s="208" t="s">
        <v>21</v>
      </c>
      <c r="AY107" s="218" t="s">
        <v>192</v>
      </c>
    </row>
    <row r="108" spans="2:65" s="23" customFormat="1" ht="22.5" customHeight="1">
      <c r="B108" s="24"/>
      <c r="C108" s="182" t="s">
        <v>329</v>
      </c>
      <c r="D108" s="182" t="s">
        <v>193</v>
      </c>
      <c r="E108" s="183" t="s">
        <v>1523</v>
      </c>
      <c r="F108" s="184" t="s">
        <v>1524</v>
      </c>
      <c r="G108" s="185" t="s">
        <v>267</v>
      </c>
      <c r="H108" s="186">
        <v>10</v>
      </c>
      <c r="I108" s="187"/>
      <c r="J108" s="187">
        <f>ROUND(I108*H108,2)</f>
        <v>0</v>
      </c>
      <c r="K108" s="184"/>
      <c r="L108" s="50"/>
      <c r="M108" s="188"/>
      <c r="N108" s="189" t="s">
        <v>50</v>
      </c>
      <c r="O108" s="190">
        <v>0</v>
      </c>
      <c r="P108" s="190">
        <f>O108*H108</f>
        <v>0</v>
      </c>
      <c r="Q108" s="190">
        <v>0.0005</v>
      </c>
      <c r="R108" s="190">
        <f>Q108*H108</f>
        <v>0.005</v>
      </c>
      <c r="S108" s="190">
        <v>0</v>
      </c>
      <c r="T108" s="191">
        <f>S108*H108</f>
        <v>0</v>
      </c>
      <c r="AR108" s="6" t="s">
        <v>191</v>
      </c>
      <c r="AT108" s="6" t="s">
        <v>193</v>
      </c>
      <c r="AU108" s="6" t="s">
        <v>21</v>
      </c>
      <c r="AY108" s="6" t="s">
        <v>192</v>
      </c>
      <c r="BE108" s="192">
        <f>IF(N108="základní",J108,0)</f>
        <v>0</v>
      </c>
      <c r="BF108" s="192">
        <f>IF(N108="snížená",J108,0)</f>
        <v>0</v>
      </c>
      <c r="BG108" s="192">
        <f>IF(N108="zákl. přenesená",J108,0)</f>
        <v>0</v>
      </c>
      <c r="BH108" s="192">
        <f>IF(N108="sníž. přenesená",J108,0)</f>
        <v>0</v>
      </c>
      <c r="BI108" s="192">
        <f>IF(N108="nulová",J108,0)</f>
        <v>0</v>
      </c>
      <c r="BJ108" s="6" t="s">
        <v>21</v>
      </c>
      <c r="BK108" s="192">
        <f>ROUND(I108*H108,2)</f>
        <v>0</v>
      </c>
      <c r="BL108" s="6" t="s">
        <v>191</v>
      </c>
      <c r="BM108" s="6" t="s">
        <v>1678</v>
      </c>
    </row>
    <row r="109" spans="1:47" ht="12.75">
      <c r="A109" s="23"/>
      <c r="B109" s="24"/>
      <c r="C109" s="52"/>
      <c r="D109" s="193" t="s">
        <v>199</v>
      </c>
      <c r="E109" s="52"/>
      <c r="F109" s="194" t="s">
        <v>1526</v>
      </c>
      <c r="G109" s="52"/>
      <c r="H109" s="52"/>
      <c r="I109" s="52"/>
      <c r="J109" s="52"/>
      <c r="K109" s="52"/>
      <c r="L109" s="50"/>
      <c r="M109" s="195"/>
      <c r="N109" s="25"/>
      <c r="O109" s="25"/>
      <c r="P109" s="25"/>
      <c r="Q109" s="25"/>
      <c r="R109" s="25"/>
      <c r="S109" s="25"/>
      <c r="T109" s="72"/>
      <c r="AT109" s="6" t="s">
        <v>199</v>
      </c>
      <c r="AU109" s="6" t="s">
        <v>21</v>
      </c>
    </row>
    <row r="110" spans="1:65" ht="22.5" customHeight="1">
      <c r="A110" s="23"/>
      <c r="B110" s="24"/>
      <c r="C110" s="182" t="s">
        <v>26</v>
      </c>
      <c r="D110" s="182" t="s">
        <v>193</v>
      </c>
      <c r="E110" s="183" t="s">
        <v>914</v>
      </c>
      <c r="F110" s="184" t="s">
        <v>915</v>
      </c>
      <c r="G110" s="185" t="s">
        <v>474</v>
      </c>
      <c r="H110" s="186">
        <v>0.9</v>
      </c>
      <c r="I110" s="187"/>
      <c r="J110" s="187">
        <f>ROUND(I110*H110,2)</f>
        <v>0</v>
      </c>
      <c r="K110" s="184" t="s">
        <v>197</v>
      </c>
      <c r="L110" s="50"/>
      <c r="M110" s="188"/>
      <c r="N110" s="189" t="s">
        <v>50</v>
      </c>
      <c r="O110" s="190">
        <v>0.835</v>
      </c>
      <c r="P110" s="190">
        <f>O110*H110</f>
        <v>0.7515</v>
      </c>
      <c r="Q110" s="190">
        <v>0</v>
      </c>
      <c r="R110" s="190">
        <f>Q110*H110</f>
        <v>0</v>
      </c>
      <c r="S110" s="190">
        <v>0</v>
      </c>
      <c r="T110" s="191">
        <f>S110*H110</f>
        <v>0</v>
      </c>
      <c r="AR110" s="6" t="s">
        <v>191</v>
      </c>
      <c r="AT110" s="6" t="s">
        <v>193</v>
      </c>
      <c r="AU110" s="6" t="s">
        <v>21</v>
      </c>
      <c r="AY110" s="6" t="s">
        <v>192</v>
      </c>
      <c r="BE110" s="192">
        <f>IF(N110="základní",J110,0)</f>
        <v>0</v>
      </c>
      <c r="BF110" s="192">
        <f>IF(N110="snížená",J110,0)</f>
        <v>0</v>
      </c>
      <c r="BG110" s="192">
        <f>IF(N110="zákl. přenesená",J110,0)</f>
        <v>0</v>
      </c>
      <c r="BH110" s="192">
        <f>IF(N110="sníž. přenesená",J110,0)</f>
        <v>0</v>
      </c>
      <c r="BI110" s="192">
        <f>IF(N110="nulová",J110,0)</f>
        <v>0</v>
      </c>
      <c r="BJ110" s="6" t="s">
        <v>21</v>
      </c>
      <c r="BK110" s="192">
        <f>ROUND(I110*H110,2)</f>
        <v>0</v>
      </c>
      <c r="BL110" s="6" t="s">
        <v>191</v>
      </c>
      <c r="BM110" s="6" t="s">
        <v>1679</v>
      </c>
    </row>
    <row r="111" spans="1:47" ht="23.25">
      <c r="A111" s="23"/>
      <c r="B111" s="24"/>
      <c r="C111" s="52"/>
      <c r="D111" s="196" t="s">
        <v>199</v>
      </c>
      <c r="E111" s="52"/>
      <c r="F111" s="197" t="s">
        <v>917</v>
      </c>
      <c r="G111" s="52"/>
      <c r="H111" s="52"/>
      <c r="I111" s="52"/>
      <c r="J111" s="52"/>
      <c r="K111" s="52"/>
      <c r="L111" s="50"/>
      <c r="M111" s="195"/>
      <c r="N111" s="25"/>
      <c r="O111" s="25"/>
      <c r="P111" s="25"/>
      <c r="Q111" s="25"/>
      <c r="R111" s="25"/>
      <c r="S111" s="25"/>
      <c r="T111" s="72"/>
      <c r="AT111" s="6" t="s">
        <v>199</v>
      </c>
      <c r="AU111" s="6" t="s">
        <v>21</v>
      </c>
    </row>
    <row r="112" spans="2:51" s="208" customFormat="1" ht="12.75">
      <c r="B112" s="209"/>
      <c r="C112" s="210"/>
      <c r="D112" s="193" t="s">
        <v>210</v>
      </c>
      <c r="E112" s="211"/>
      <c r="F112" s="212" t="s">
        <v>1039</v>
      </c>
      <c r="G112" s="210"/>
      <c r="H112" s="213">
        <v>0.9</v>
      </c>
      <c r="I112" s="210"/>
      <c r="J112" s="210"/>
      <c r="K112" s="210"/>
      <c r="L112" s="214"/>
      <c r="M112" s="215"/>
      <c r="N112" s="216"/>
      <c r="O112" s="216"/>
      <c r="P112" s="216"/>
      <c r="Q112" s="216"/>
      <c r="R112" s="216"/>
      <c r="S112" s="216"/>
      <c r="T112" s="217"/>
      <c r="AT112" s="218" t="s">
        <v>210</v>
      </c>
      <c r="AU112" s="218" t="s">
        <v>21</v>
      </c>
      <c r="AV112" s="208" t="s">
        <v>88</v>
      </c>
      <c r="AW112" s="208" t="s">
        <v>43</v>
      </c>
      <c r="AX112" s="208" t="s">
        <v>21</v>
      </c>
      <c r="AY112" s="218" t="s">
        <v>192</v>
      </c>
    </row>
    <row r="113" spans="2:65" s="23" customFormat="1" ht="22.5" customHeight="1">
      <c r="B113" s="24"/>
      <c r="C113" s="182" t="s">
        <v>339</v>
      </c>
      <c r="D113" s="182" t="s">
        <v>193</v>
      </c>
      <c r="E113" s="183" t="s">
        <v>920</v>
      </c>
      <c r="F113" s="184" t="s">
        <v>921</v>
      </c>
      <c r="G113" s="185" t="s">
        <v>474</v>
      </c>
      <c r="H113" s="186">
        <v>9</v>
      </c>
      <c r="I113" s="187"/>
      <c r="J113" s="187">
        <f>ROUND(I113*H113,2)</f>
        <v>0</v>
      </c>
      <c r="K113" s="184" t="s">
        <v>197</v>
      </c>
      <c r="L113" s="50"/>
      <c r="M113" s="188"/>
      <c r="N113" s="189" t="s">
        <v>50</v>
      </c>
      <c r="O113" s="190">
        <v>0.004</v>
      </c>
      <c r="P113" s="190">
        <f>O113*H113</f>
        <v>0.036000000000000004</v>
      </c>
      <c r="Q113" s="190">
        <v>0</v>
      </c>
      <c r="R113" s="190">
        <f>Q113*H113</f>
        <v>0</v>
      </c>
      <c r="S113" s="190">
        <v>0</v>
      </c>
      <c r="T113" s="191">
        <f>S113*H113</f>
        <v>0</v>
      </c>
      <c r="AR113" s="6" t="s">
        <v>191</v>
      </c>
      <c r="AT113" s="6" t="s">
        <v>193</v>
      </c>
      <c r="AU113" s="6" t="s">
        <v>21</v>
      </c>
      <c r="AY113" s="6" t="s">
        <v>192</v>
      </c>
      <c r="BE113" s="192">
        <f>IF(N113="základní",J113,0)</f>
        <v>0</v>
      </c>
      <c r="BF113" s="192">
        <f>IF(N113="snížená",J113,0)</f>
        <v>0</v>
      </c>
      <c r="BG113" s="192">
        <f>IF(N113="zákl. přenesená",J113,0)</f>
        <v>0</v>
      </c>
      <c r="BH113" s="192">
        <f>IF(N113="sníž. přenesená",J113,0)</f>
        <v>0</v>
      </c>
      <c r="BI113" s="192">
        <f>IF(N113="nulová",J113,0)</f>
        <v>0</v>
      </c>
      <c r="BJ113" s="6" t="s">
        <v>21</v>
      </c>
      <c r="BK113" s="192">
        <f>ROUND(I113*H113,2)</f>
        <v>0</v>
      </c>
      <c r="BL113" s="6" t="s">
        <v>191</v>
      </c>
      <c r="BM113" s="6" t="s">
        <v>1680</v>
      </c>
    </row>
    <row r="114" spans="1:47" ht="23.25">
      <c r="A114" s="23"/>
      <c r="B114" s="24"/>
      <c r="C114" s="52"/>
      <c r="D114" s="196" t="s">
        <v>199</v>
      </c>
      <c r="E114" s="52"/>
      <c r="F114" s="197" t="s">
        <v>923</v>
      </c>
      <c r="G114" s="52"/>
      <c r="H114" s="52"/>
      <c r="I114" s="52"/>
      <c r="J114" s="52"/>
      <c r="K114" s="52"/>
      <c r="L114" s="50"/>
      <c r="M114" s="195"/>
      <c r="N114" s="25"/>
      <c r="O114" s="25"/>
      <c r="P114" s="25"/>
      <c r="Q114" s="25"/>
      <c r="R114" s="25"/>
      <c r="S114" s="25"/>
      <c r="T114" s="72"/>
      <c r="AT114" s="6" t="s">
        <v>199</v>
      </c>
      <c r="AU114" s="6" t="s">
        <v>21</v>
      </c>
    </row>
    <row r="115" spans="2:51" s="208" customFormat="1" ht="12.75">
      <c r="B115" s="209"/>
      <c r="C115" s="210"/>
      <c r="D115" s="196" t="s">
        <v>210</v>
      </c>
      <c r="E115" s="234"/>
      <c r="F115" s="235" t="s">
        <v>1041</v>
      </c>
      <c r="G115" s="210"/>
      <c r="H115" s="236">
        <v>9</v>
      </c>
      <c r="I115" s="210"/>
      <c r="J115" s="210"/>
      <c r="K115" s="210"/>
      <c r="L115" s="214"/>
      <c r="M115" s="237"/>
      <c r="N115" s="238"/>
      <c r="O115" s="238"/>
      <c r="P115" s="238"/>
      <c r="Q115" s="238"/>
      <c r="R115" s="238"/>
      <c r="S115" s="238"/>
      <c r="T115" s="239"/>
      <c r="AT115" s="218" t="s">
        <v>210</v>
      </c>
      <c r="AU115" s="218" t="s">
        <v>21</v>
      </c>
      <c r="AV115" s="208" t="s">
        <v>88</v>
      </c>
      <c r="AW115" s="208" t="s">
        <v>43</v>
      </c>
      <c r="AX115" s="208" t="s">
        <v>21</v>
      </c>
      <c r="AY115" s="218" t="s">
        <v>192</v>
      </c>
    </row>
    <row r="116" spans="2:12" s="23" customFormat="1" ht="6.75" customHeight="1">
      <c r="B116" s="45"/>
      <c r="C116" s="46"/>
      <c r="D116" s="46"/>
      <c r="E116" s="46"/>
      <c r="F116" s="46"/>
      <c r="G116" s="46"/>
      <c r="H116" s="46"/>
      <c r="I116" s="46"/>
      <c r="J116" s="46"/>
      <c r="K116" s="46"/>
      <c r="L116" s="50"/>
    </row>
  </sheetData>
  <sheetProtection selectLockedCells="1" selectUnlockedCells="1"/>
  <mergeCells count="12">
    <mergeCell ref="G1:H1"/>
    <mergeCell ref="L2:V2"/>
    <mergeCell ref="E7:H7"/>
    <mergeCell ref="E9:H9"/>
    <mergeCell ref="E11:H11"/>
    <mergeCell ref="E26:H26"/>
    <mergeCell ref="E47:H47"/>
    <mergeCell ref="E49:H49"/>
    <mergeCell ref="E51:H51"/>
    <mergeCell ref="E71:H71"/>
    <mergeCell ref="E73:H73"/>
    <mergeCell ref="E75:H75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scale="90"/>
  <rowBreaks count="2" manualBreakCount="2">
    <brk id="40" max="255" man="1"/>
    <brk id="6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R103"/>
  <sheetViews>
    <sheetView showGridLines="0" tabSelected="1" view="pageBreakPreview" zoomScaleSheetLayoutView="100" workbookViewId="0" topLeftCell="A1">
      <pane ySplit="1" topLeftCell="A83" activePane="bottomLeft" state="frozen"/>
      <selection pane="topLeft" activeCell="A1" sqref="A1"/>
      <selection pane="bottomLeft" activeCell="E106" sqref="E106"/>
    </sheetView>
  </sheetViews>
  <sheetFormatPr defaultColWidth="8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4.8320312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2" max="12" width="8.8320312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32" max="43" width="8.83203125" style="0" customWidth="1"/>
    <col min="44" max="65" width="9.33203125" style="0" hidden="1" customWidth="1"/>
    <col min="66" max="16384" width="8.83203125" style="0" customWidth="1"/>
  </cols>
  <sheetData>
    <row r="1" spans="1:70" ht="21.75" customHeight="1">
      <c r="A1" s="2"/>
      <c r="B1" s="2"/>
      <c r="C1" s="2"/>
      <c r="D1" s="3" t="s">
        <v>1</v>
      </c>
      <c r="E1" s="2"/>
      <c r="F1" s="2"/>
      <c r="G1" s="125"/>
      <c r="H1" s="125"/>
      <c r="I1" s="2"/>
      <c r="J1" s="2"/>
      <c r="K1" s="3" t="s">
        <v>162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</row>
    <row r="2" spans="12:46" ht="36.75" customHeight="1">
      <c r="L2" s="5"/>
      <c r="M2" s="5"/>
      <c r="N2" s="5"/>
      <c r="O2" s="5"/>
      <c r="P2" s="5"/>
      <c r="Q2" s="5"/>
      <c r="R2" s="5"/>
      <c r="S2" s="5"/>
      <c r="T2" s="5"/>
      <c r="U2" s="5"/>
      <c r="V2" s="5"/>
      <c r="AT2" s="6" t="s">
        <v>86</v>
      </c>
    </row>
    <row r="3" spans="2:46" ht="6.7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6" t="s">
        <v>88</v>
      </c>
    </row>
    <row r="4" spans="2:46" ht="36.75" customHeight="1">
      <c r="B4" s="10"/>
      <c r="C4" s="11"/>
      <c r="D4" s="12" t="s">
        <v>163</v>
      </c>
      <c r="E4" s="11"/>
      <c r="F4" s="11"/>
      <c r="G4" s="11"/>
      <c r="H4" s="11"/>
      <c r="I4" s="11"/>
      <c r="J4" s="11"/>
      <c r="K4" s="13"/>
      <c r="M4" s="14" t="s">
        <v>10</v>
      </c>
      <c r="AT4" s="6" t="s">
        <v>4</v>
      </c>
    </row>
    <row r="5" spans="2:11" ht="6.75" customHeight="1">
      <c r="B5" s="10"/>
      <c r="C5" s="11"/>
      <c r="D5" s="11"/>
      <c r="E5" s="11"/>
      <c r="F5" s="11"/>
      <c r="G5" s="11"/>
      <c r="H5" s="11"/>
      <c r="I5" s="11"/>
      <c r="J5" s="11"/>
      <c r="K5" s="13"/>
    </row>
    <row r="6" spans="2:11" ht="15">
      <c r="B6" s="10"/>
      <c r="C6" s="11"/>
      <c r="D6" s="19" t="s">
        <v>14</v>
      </c>
      <c r="E6" s="11"/>
      <c r="F6" s="11"/>
      <c r="G6" s="11"/>
      <c r="H6" s="11"/>
      <c r="I6" s="11"/>
      <c r="J6" s="11"/>
      <c r="K6" s="13"/>
    </row>
    <row r="7" spans="2:11" ht="22.5" customHeight="1">
      <c r="B7" s="10"/>
      <c r="C7" s="11"/>
      <c r="D7" s="11"/>
      <c r="E7" s="126">
        <f>'Rekapitulace stavby'!K6</f>
        <v>0</v>
      </c>
      <c r="F7" s="126"/>
      <c r="G7" s="126"/>
      <c r="H7" s="126"/>
      <c r="I7" s="11"/>
      <c r="J7" s="11"/>
      <c r="K7" s="13"/>
    </row>
    <row r="8" spans="2:11" s="23" customFormat="1" ht="15">
      <c r="B8" s="24"/>
      <c r="C8" s="25"/>
      <c r="D8" s="19" t="s">
        <v>164</v>
      </c>
      <c r="E8" s="25"/>
      <c r="F8" s="25"/>
      <c r="G8" s="25"/>
      <c r="H8" s="25"/>
      <c r="I8" s="25"/>
      <c r="J8" s="25"/>
      <c r="K8" s="29"/>
    </row>
    <row r="9" spans="1:11" ht="36.75" customHeight="1">
      <c r="A9" s="23"/>
      <c r="B9" s="24"/>
      <c r="C9" s="25"/>
      <c r="D9" s="25"/>
      <c r="E9" s="62" t="s">
        <v>165</v>
      </c>
      <c r="F9" s="62"/>
      <c r="G9" s="62"/>
      <c r="H9" s="62"/>
      <c r="I9" s="25"/>
      <c r="J9" s="25"/>
      <c r="K9" s="29"/>
    </row>
    <row r="10" spans="1:11" ht="13.5">
      <c r="A10" s="23"/>
      <c r="B10" s="24"/>
      <c r="C10" s="25"/>
      <c r="D10" s="25"/>
      <c r="E10" s="25"/>
      <c r="F10" s="25"/>
      <c r="G10" s="25"/>
      <c r="H10" s="25"/>
      <c r="I10" s="25"/>
      <c r="J10" s="25"/>
      <c r="K10" s="29"/>
    </row>
    <row r="11" spans="1:11" ht="14.25" customHeight="1">
      <c r="A11" s="23"/>
      <c r="B11" s="24"/>
      <c r="C11" s="25"/>
      <c r="D11" s="19" t="s">
        <v>17</v>
      </c>
      <c r="E11" s="25"/>
      <c r="F11" s="16" t="s">
        <v>87</v>
      </c>
      <c r="G11" s="25"/>
      <c r="H11" s="25"/>
      <c r="I11" s="19" t="s">
        <v>19</v>
      </c>
      <c r="J11" s="16" t="s">
        <v>20</v>
      </c>
      <c r="K11" s="29"/>
    </row>
    <row r="12" spans="1:11" ht="14.25" customHeight="1">
      <c r="A12" s="23"/>
      <c r="B12" s="24"/>
      <c r="C12" s="25"/>
      <c r="D12" s="19" t="s">
        <v>22</v>
      </c>
      <c r="E12" s="25"/>
      <c r="F12" s="16" t="s">
        <v>23</v>
      </c>
      <c r="G12" s="25"/>
      <c r="H12" s="25"/>
      <c r="I12" s="19" t="s">
        <v>24</v>
      </c>
      <c r="J12" s="65">
        <f>'Rekapitulace stavby'!AN8</f>
        <v>0</v>
      </c>
      <c r="K12" s="29"/>
    </row>
    <row r="13" spans="1:11" ht="21.75" customHeight="1">
      <c r="A13" s="23"/>
      <c r="B13" s="24"/>
      <c r="C13" s="25"/>
      <c r="D13" s="15" t="s">
        <v>27</v>
      </c>
      <c r="E13" s="25"/>
      <c r="F13" s="20" t="s">
        <v>166</v>
      </c>
      <c r="G13" s="25"/>
      <c r="H13" s="25"/>
      <c r="I13" s="15" t="s">
        <v>29</v>
      </c>
      <c r="J13" s="20" t="s">
        <v>30</v>
      </c>
      <c r="K13" s="29"/>
    </row>
    <row r="14" spans="1:11" ht="14.25" customHeight="1">
      <c r="A14" s="23"/>
      <c r="B14" s="24"/>
      <c r="C14" s="25"/>
      <c r="D14" s="19" t="s">
        <v>32</v>
      </c>
      <c r="E14" s="25"/>
      <c r="F14" s="25"/>
      <c r="G14" s="25"/>
      <c r="H14" s="25"/>
      <c r="I14" s="19" t="s">
        <v>33</v>
      </c>
      <c r="J14" s="16" t="s">
        <v>34</v>
      </c>
      <c r="K14" s="29"/>
    </row>
    <row r="15" spans="1:11" ht="18" customHeight="1">
      <c r="A15" s="23"/>
      <c r="B15" s="24"/>
      <c r="C15" s="25"/>
      <c r="D15" s="25"/>
      <c r="E15" s="16" t="s">
        <v>35</v>
      </c>
      <c r="F15" s="25"/>
      <c r="G15" s="25"/>
      <c r="H15" s="25"/>
      <c r="I15" s="19" t="s">
        <v>36</v>
      </c>
      <c r="J15" s="16" t="s">
        <v>167</v>
      </c>
      <c r="K15" s="29"/>
    </row>
    <row r="16" spans="1:11" ht="6.75" customHeight="1">
      <c r="A16" s="23"/>
      <c r="B16" s="24"/>
      <c r="C16" s="25"/>
      <c r="D16" s="25"/>
      <c r="E16" s="25"/>
      <c r="F16" s="25"/>
      <c r="G16" s="25"/>
      <c r="H16" s="25"/>
      <c r="I16" s="25"/>
      <c r="J16" s="25"/>
      <c r="K16" s="29"/>
    </row>
    <row r="17" spans="1:11" ht="14.25" customHeight="1">
      <c r="A17" s="23"/>
      <c r="B17" s="24"/>
      <c r="C17" s="25"/>
      <c r="D17" s="19" t="s">
        <v>38</v>
      </c>
      <c r="E17" s="25"/>
      <c r="F17" s="25"/>
      <c r="G17" s="25"/>
      <c r="H17" s="25"/>
      <c r="I17" s="19" t="s">
        <v>33</v>
      </c>
      <c r="J17" s="16">
        <f>IF('Rekapitulace stavby'!AN13="Vyplň údaj","",IF('Rekapitulace stavby'!AN13="","",'Rekapitulace stavby'!AN13))</f>
        <v>0</v>
      </c>
      <c r="K17" s="29"/>
    </row>
    <row r="18" spans="1:11" ht="18" customHeight="1">
      <c r="A18" s="23"/>
      <c r="B18" s="24"/>
      <c r="C18" s="25"/>
      <c r="D18" s="25"/>
      <c r="E18" s="16">
        <f>IF('Rekapitulace stavby'!E14="Vyplň údaj","",IF('Rekapitulace stavby'!E14="","",'Rekapitulace stavby'!E14))</f>
        <v>0</v>
      </c>
      <c r="F18" s="25"/>
      <c r="G18" s="25"/>
      <c r="H18" s="25"/>
      <c r="I18" s="19" t="s">
        <v>36</v>
      </c>
      <c r="J18" s="16">
        <f>IF('Rekapitulace stavby'!AN14="Vyplň údaj","",IF('Rekapitulace stavby'!AN14="","",'Rekapitulace stavby'!AN14))</f>
        <v>0</v>
      </c>
      <c r="K18" s="29"/>
    </row>
    <row r="19" spans="1:11" ht="6.75" customHeight="1">
      <c r="A19" s="23"/>
      <c r="B19" s="24"/>
      <c r="C19" s="25"/>
      <c r="D19" s="25"/>
      <c r="E19" s="25"/>
      <c r="F19" s="25"/>
      <c r="G19" s="25"/>
      <c r="H19" s="25"/>
      <c r="I19" s="25"/>
      <c r="J19" s="25"/>
      <c r="K19" s="29"/>
    </row>
    <row r="20" spans="1:11" ht="14.25" customHeight="1">
      <c r="A20" s="23"/>
      <c r="B20" s="24"/>
      <c r="C20" s="25"/>
      <c r="D20" s="19" t="s">
        <v>40</v>
      </c>
      <c r="E20" s="25"/>
      <c r="F20" s="25"/>
      <c r="G20" s="25"/>
      <c r="H20" s="25"/>
      <c r="I20" s="19" t="s">
        <v>33</v>
      </c>
      <c r="J20" s="16" t="s">
        <v>41</v>
      </c>
      <c r="K20" s="29"/>
    </row>
    <row r="21" spans="1:11" ht="18" customHeight="1">
      <c r="A21" s="23"/>
      <c r="B21" s="24"/>
      <c r="C21" s="25"/>
      <c r="D21" s="25"/>
      <c r="E21" s="16" t="s">
        <v>168</v>
      </c>
      <c r="F21" s="25"/>
      <c r="G21" s="25"/>
      <c r="H21" s="25"/>
      <c r="I21" s="19" t="s">
        <v>36</v>
      </c>
      <c r="J21" s="16" t="s">
        <v>37</v>
      </c>
      <c r="K21" s="29"/>
    </row>
    <row r="22" spans="1:11" ht="6.75" customHeight="1">
      <c r="A22" s="23"/>
      <c r="B22" s="24"/>
      <c r="C22" s="25"/>
      <c r="D22" s="25"/>
      <c r="E22" s="25"/>
      <c r="F22" s="25"/>
      <c r="G22" s="25"/>
      <c r="H22" s="25"/>
      <c r="I22" s="25"/>
      <c r="J22" s="25"/>
      <c r="K22" s="29"/>
    </row>
    <row r="23" spans="1:11" ht="14.25" customHeight="1">
      <c r="A23" s="23"/>
      <c r="B23" s="24"/>
      <c r="C23" s="25"/>
      <c r="D23" s="19" t="s">
        <v>44</v>
      </c>
      <c r="E23" s="25"/>
      <c r="F23" s="25"/>
      <c r="G23" s="25"/>
      <c r="H23" s="25"/>
      <c r="I23" s="25"/>
      <c r="J23" s="25"/>
      <c r="K23" s="29"/>
    </row>
    <row r="24" spans="2:11" s="127" customFormat="1" ht="22.5" customHeight="1">
      <c r="B24" s="128"/>
      <c r="C24" s="129"/>
      <c r="D24" s="129"/>
      <c r="E24" s="21"/>
      <c r="F24" s="21"/>
      <c r="G24" s="21"/>
      <c r="H24" s="21"/>
      <c r="I24" s="129"/>
      <c r="J24" s="129"/>
      <c r="K24" s="130"/>
    </row>
    <row r="25" spans="2:11" s="23" customFormat="1" ht="6.75" customHeight="1">
      <c r="B25" s="24"/>
      <c r="C25" s="25"/>
      <c r="D25" s="25"/>
      <c r="E25" s="25"/>
      <c r="F25" s="25"/>
      <c r="G25" s="25"/>
      <c r="H25" s="25"/>
      <c r="I25" s="25"/>
      <c r="J25" s="25"/>
      <c r="K25" s="29"/>
    </row>
    <row r="26" spans="1:11" ht="6.75" customHeight="1">
      <c r="A26" s="23"/>
      <c r="B26" s="24"/>
      <c r="C26" s="25"/>
      <c r="D26" s="82"/>
      <c r="E26" s="82"/>
      <c r="F26" s="82"/>
      <c r="G26" s="82"/>
      <c r="H26" s="82"/>
      <c r="I26" s="82"/>
      <c r="J26" s="82"/>
      <c r="K26" s="131"/>
    </row>
    <row r="27" spans="1:11" ht="24.75" customHeight="1">
      <c r="A27" s="23"/>
      <c r="B27" s="24"/>
      <c r="C27" s="25"/>
      <c r="D27" s="132" t="s">
        <v>45</v>
      </c>
      <c r="E27" s="25"/>
      <c r="F27" s="25"/>
      <c r="G27" s="25"/>
      <c r="H27" s="25"/>
      <c r="I27" s="25"/>
      <c r="J27" s="87">
        <f>ROUND(J77,2)</f>
        <v>0</v>
      </c>
      <c r="K27" s="29"/>
    </row>
    <row r="28" spans="1:11" ht="6.75" customHeight="1">
      <c r="A28" s="23"/>
      <c r="B28" s="24"/>
      <c r="C28" s="25"/>
      <c r="D28" s="82"/>
      <c r="E28" s="82"/>
      <c r="F28" s="82"/>
      <c r="G28" s="82"/>
      <c r="H28" s="82"/>
      <c r="I28" s="82"/>
      <c r="J28" s="82"/>
      <c r="K28" s="131"/>
    </row>
    <row r="29" spans="1:11" ht="14.25" customHeight="1">
      <c r="A29" s="23"/>
      <c r="B29" s="24"/>
      <c r="C29" s="25"/>
      <c r="D29" s="25"/>
      <c r="E29" s="25"/>
      <c r="F29" s="30" t="s">
        <v>47</v>
      </c>
      <c r="G29" s="25"/>
      <c r="H29" s="25"/>
      <c r="I29" s="30" t="s">
        <v>46</v>
      </c>
      <c r="J29" s="30" t="s">
        <v>48</v>
      </c>
      <c r="K29" s="29"/>
    </row>
    <row r="30" spans="1:11" ht="14.25" customHeight="1">
      <c r="A30" s="23"/>
      <c r="B30" s="24"/>
      <c r="C30" s="25"/>
      <c r="D30" s="34" t="s">
        <v>49</v>
      </c>
      <c r="E30" s="34" t="s">
        <v>50</v>
      </c>
      <c r="F30" s="133">
        <f>ROUND(SUM(BE77:BE102),2)</f>
        <v>0</v>
      </c>
      <c r="G30" s="25"/>
      <c r="H30" s="25"/>
      <c r="I30" s="134">
        <v>0.21</v>
      </c>
      <c r="J30" s="133">
        <f>ROUND(ROUND((SUM(BE77:BE102)),2)*I30,2)</f>
        <v>0</v>
      </c>
      <c r="K30" s="29"/>
    </row>
    <row r="31" spans="1:11" ht="14.25" customHeight="1">
      <c r="A31" s="23"/>
      <c r="B31" s="24"/>
      <c r="C31" s="25"/>
      <c r="D31" s="25"/>
      <c r="E31" s="34" t="s">
        <v>51</v>
      </c>
      <c r="F31" s="133">
        <f>ROUND(SUM(BF77:BF102),2)</f>
        <v>0</v>
      </c>
      <c r="G31" s="25"/>
      <c r="H31" s="25"/>
      <c r="I31" s="134">
        <v>0.15</v>
      </c>
      <c r="J31" s="133">
        <f>ROUND(ROUND((SUM(BF77:BF102)),2)*I31,2)</f>
        <v>0</v>
      </c>
      <c r="K31" s="29"/>
    </row>
    <row r="32" spans="1:11" ht="14.25" customHeight="1" hidden="1">
      <c r="A32" s="23"/>
      <c r="B32" s="24"/>
      <c r="C32" s="25"/>
      <c r="D32" s="25"/>
      <c r="E32" s="34" t="s">
        <v>52</v>
      </c>
      <c r="F32" s="133">
        <f>ROUND(SUM(BG77:BG102),2)</f>
        <v>0</v>
      </c>
      <c r="G32" s="25"/>
      <c r="H32" s="25"/>
      <c r="I32" s="134">
        <v>0.21</v>
      </c>
      <c r="J32" s="133">
        <v>0</v>
      </c>
      <c r="K32" s="29"/>
    </row>
    <row r="33" spans="1:11" ht="14.25" customHeight="1" hidden="1">
      <c r="A33" s="23"/>
      <c r="B33" s="24"/>
      <c r="C33" s="25"/>
      <c r="D33" s="25"/>
      <c r="E33" s="34" t="s">
        <v>53</v>
      </c>
      <c r="F33" s="133">
        <f>ROUND(SUM(BH77:BH102),2)</f>
        <v>0</v>
      </c>
      <c r="G33" s="25"/>
      <c r="H33" s="25"/>
      <c r="I33" s="134">
        <v>0.15</v>
      </c>
      <c r="J33" s="133">
        <v>0</v>
      </c>
      <c r="K33" s="29"/>
    </row>
    <row r="34" spans="1:11" ht="14.25" customHeight="1" hidden="1">
      <c r="A34" s="23"/>
      <c r="B34" s="24"/>
      <c r="C34" s="25"/>
      <c r="D34" s="25"/>
      <c r="E34" s="34" t="s">
        <v>54</v>
      </c>
      <c r="F34" s="133">
        <f>ROUND(SUM(BI77:BI102),2)</f>
        <v>0</v>
      </c>
      <c r="G34" s="25"/>
      <c r="H34" s="25"/>
      <c r="I34" s="134">
        <v>0</v>
      </c>
      <c r="J34" s="133">
        <v>0</v>
      </c>
      <c r="K34" s="29"/>
    </row>
    <row r="35" spans="1:11" ht="6.75" customHeight="1">
      <c r="A35" s="23"/>
      <c r="B35" s="24"/>
      <c r="C35" s="25"/>
      <c r="D35" s="25"/>
      <c r="E35" s="25"/>
      <c r="F35" s="25"/>
      <c r="G35" s="25"/>
      <c r="H35" s="25"/>
      <c r="I35" s="25"/>
      <c r="J35" s="25"/>
      <c r="K35" s="29"/>
    </row>
    <row r="36" spans="1:11" ht="24.75" customHeight="1">
      <c r="A36" s="23"/>
      <c r="B36" s="24"/>
      <c r="C36" s="135"/>
      <c r="D36" s="136" t="s">
        <v>55</v>
      </c>
      <c r="E36" s="74"/>
      <c r="F36" s="74"/>
      <c r="G36" s="137" t="s">
        <v>56</v>
      </c>
      <c r="H36" s="138" t="s">
        <v>57</v>
      </c>
      <c r="I36" s="74"/>
      <c r="J36" s="139">
        <f>SUM(J27:J34)</f>
        <v>0</v>
      </c>
      <c r="K36" s="140"/>
    </row>
    <row r="37" spans="1:11" ht="14.25" customHeight="1">
      <c r="A37" s="23"/>
      <c r="B37" s="45"/>
      <c r="C37" s="46"/>
      <c r="D37" s="46"/>
      <c r="E37" s="46"/>
      <c r="F37" s="46"/>
      <c r="G37" s="46"/>
      <c r="H37" s="46"/>
      <c r="I37" s="46"/>
      <c r="J37" s="46"/>
      <c r="K37" s="47"/>
    </row>
    <row r="41" spans="2:11" s="23" customFormat="1" ht="6.75" customHeight="1">
      <c r="B41" s="141"/>
      <c r="C41" s="142"/>
      <c r="D41" s="142"/>
      <c r="E41" s="142"/>
      <c r="F41" s="142"/>
      <c r="G41" s="142"/>
      <c r="H41" s="142"/>
      <c r="I41" s="142"/>
      <c r="J41" s="142"/>
      <c r="K41" s="143"/>
    </row>
    <row r="42" spans="1:11" ht="36.75" customHeight="1">
      <c r="A42" s="23"/>
      <c r="B42" s="24"/>
      <c r="C42" s="12" t="s">
        <v>169</v>
      </c>
      <c r="D42" s="25"/>
      <c r="E42" s="25"/>
      <c r="F42" s="25"/>
      <c r="G42" s="25"/>
      <c r="H42" s="25"/>
      <c r="I42" s="25"/>
      <c r="J42" s="25"/>
      <c r="K42" s="29"/>
    </row>
    <row r="43" spans="1:11" ht="6.75" customHeight="1">
      <c r="A43" s="23"/>
      <c r="B43" s="24"/>
      <c r="C43" s="25"/>
      <c r="D43" s="25"/>
      <c r="E43" s="25"/>
      <c r="F43" s="25"/>
      <c r="G43" s="25"/>
      <c r="H43" s="25"/>
      <c r="I43" s="25"/>
      <c r="J43" s="25"/>
      <c r="K43" s="29"/>
    </row>
    <row r="44" spans="1:11" ht="14.25" customHeight="1">
      <c r="A44" s="23"/>
      <c r="B44" s="24"/>
      <c r="C44" s="19" t="s">
        <v>14</v>
      </c>
      <c r="D44" s="25"/>
      <c r="E44" s="25"/>
      <c r="F44" s="25"/>
      <c r="G44" s="25"/>
      <c r="H44" s="25"/>
      <c r="I44" s="25"/>
      <c r="J44" s="25"/>
      <c r="K44" s="29"/>
    </row>
    <row r="45" spans="1:11" ht="22.5" customHeight="1">
      <c r="A45" s="23"/>
      <c r="B45" s="24"/>
      <c r="C45" s="25"/>
      <c r="D45" s="25"/>
      <c r="E45" s="126">
        <f>E7</f>
        <v>0</v>
      </c>
      <c r="F45" s="126"/>
      <c r="G45" s="126"/>
      <c r="H45" s="126"/>
      <c r="I45" s="25"/>
      <c r="J45" s="25"/>
      <c r="K45" s="29"/>
    </row>
    <row r="46" spans="1:11" ht="14.25" customHeight="1">
      <c r="A46" s="23"/>
      <c r="B46" s="24"/>
      <c r="C46" s="19" t="s">
        <v>164</v>
      </c>
      <c r="D46" s="25"/>
      <c r="E46" s="25"/>
      <c r="F46" s="25"/>
      <c r="G46" s="25"/>
      <c r="H46" s="25"/>
      <c r="I46" s="25"/>
      <c r="J46" s="25"/>
      <c r="K46" s="29"/>
    </row>
    <row r="47" spans="1:11" ht="23.25" customHeight="1">
      <c r="A47" s="23"/>
      <c r="B47" s="24"/>
      <c r="C47" s="25"/>
      <c r="D47" s="25"/>
      <c r="E47" s="62">
        <f>E9</f>
        <v>0</v>
      </c>
      <c r="F47" s="62"/>
      <c r="G47" s="62"/>
      <c r="H47" s="62"/>
      <c r="I47" s="25"/>
      <c r="J47" s="25"/>
      <c r="K47" s="29"/>
    </row>
    <row r="48" spans="1:11" ht="6.75" customHeight="1">
      <c r="A48" s="23"/>
      <c r="B48" s="24"/>
      <c r="C48" s="25"/>
      <c r="D48" s="25"/>
      <c r="E48" s="25"/>
      <c r="F48" s="25"/>
      <c r="G48" s="25"/>
      <c r="H48" s="25"/>
      <c r="I48" s="25"/>
      <c r="J48" s="25"/>
      <c r="K48" s="29"/>
    </row>
    <row r="49" spans="1:11" ht="18" customHeight="1">
      <c r="A49" s="23"/>
      <c r="B49" s="24"/>
      <c r="C49" s="19" t="s">
        <v>22</v>
      </c>
      <c r="D49" s="25"/>
      <c r="E49" s="25"/>
      <c r="F49" s="16">
        <f>F12</f>
        <v>0</v>
      </c>
      <c r="G49" s="25"/>
      <c r="H49" s="25"/>
      <c r="I49" s="19" t="s">
        <v>24</v>
      </c>
      <c r="J49" s="65">
        <f>IF(J12="","",J12)</f>
        <v>0</v>
      </c>
      <c r="K49" s="29"/>
    </row>
    <row r="50" spans="1:11" ht="6.75" customHeight="1">
      <c r="A50" s="23"/>
      <c r="B50" s="24"/>
      <c r="C50" s="25"/>
      <c r="D50" s="25"/>
      <c r="E50" s="25"/>
      <c r="F50" s="25"/>
      <c r="G50" s="25"/>
      <c r="H50" s="25"/>
      <c r="I50" s="25"/>
      <c r="J50" s="25"/>
      <c r="K50" s="29"/>
    </row>
    <row r="51" spans="1:11" ht="15">
      <c r="A51" s="23"/>
      <c r="B51" s="24"/>
      <c r="C51" s="19" t="s">
        <v>32</v>
      </c>
      <c r="D51" s="25"/>
      <c r="E51" s="25"/>
      <c r="F51" s="16">
        <f>E15</f>
        <v>0</v>
      </c>
      <c r="G51" s="25"/>
      <c r="H51" s="25"/>
      <c r="I51" s="19" t="s">
        <v>40</v>
      </c>
      <c r="J51" s="16">
        <f>E21</f>
        <v>0</v>
      </c>
      <c r="K51" s="29"/>
    </row>
    <row r="52" spans="1:11" ht="14.25" customHeight="1">
      <c r="A52" s="23"/>
      <c r="B52" s="24"/>
      <c r="C52" s="19" t="s">
        <v>38</v>
      </c>
      <c r="D52" s="25"/>
      <c r="E52" s="25"/>
      <c r="F52" s="16">
        <f>IF(E18="","",E18)</f>
        <v>0</v>
      </c>
      <c r="G52" s="25"/>
      <c r="H52" s="25"/>
      <c r="I52" s="25"/>
      <c r="J52" s="25"/>
      <c r="K52" s="29"/>
    </row>
    <row r="53" spans="1:11" ht="9.75" customHeight="1">
      <c r="A53" s="23"/>
      <c r="B53" s="24"/>
      <c r="C53" s="25"/>
      <c r="D53" s="25"/>
      <c r="E53" s="25"/>
      <c r="F53" s="25"/>
      <c r="G53" s="25"/>
      <c r="H53" s="25"/>
      <c r="I53" s="25"/>
      <c r="J53" s="25"/>
      <c r="K53" s="29"/>
    </row>
    <row r="54" spans="1:11" ht="29.25" customHeight="1">
      <c r="A54" s="23"/>
      <c r="B54" s="24"/>
      <c r="C54" s="144" t="s">
        <v>170</v>
      </c>
      <c r="D54" s="135"/>
      <c r="E54" s="135"/>
      <c r="F54" s="135"/>
      <c r="G54" s="135"/>
      <c r="H54" s="135"/>
      <c r="I54" s="135"/>
      <c r="J54" s="145" t="s">
        <v>171</v>
      </c>
      <c r="K54" s="146"/>
    </row>
    <row r="55" spans="1:11" ht="9.75" customHeight="1">
      <c r="A55" s="23"/>
      <c r="B55" s="24"/>
      <c r="C55" s="25"/>
      <c r="D55" s="25"/>
      <c r="E55" s="25"/>
      <c r="F55" s="25"/>
      <c r="G55" s="25"/>
      <c r="H55" s="25"/>
      <c r="I55" s="25"/>
      <c r="J55" s="25"/>
      <c r="K55" s="29"/>
    </row>
    <row r="56" spans="1:47" ht="29.25" customHeight="1">
      <c r="A56" s="23"/>
      <c r="B56" s="24"/>
      <c r="C56" s="147" t="s">
        <v>172</v>
      </c>
      <c r="D56" s="25"/>
      <c r="E56" s="25"/>
      <c r="F56" s="25"/>
      <c r="G56" s="25"/>
      <c r="H56" s="25"/>
      <c r="I56" s="25"/>
      <c r="J56" s="87">
        <f aca="true" t="shared" si="0" ref="J56:J57">J77</f>
        <v>0</v>
      </c>
      <c r="K56" s="29"/>
      <c r="AU56" s="6" t="s">
        <v>173</v>
      </c>
    </row>
    <row r="57" spans="2:11" s="148" customFormat="1" ht="24.75" customHeight="1">
      <c r="B57" s="149"/>
      <c r="C57" s="150"/>
      <c r="D57" s="151" t="s">
        <v>174</v>
      </c>
      <c r="E57" s="152"/>
      <c r="F57" s="152"/>
      <c r="G57" s="152"/>
      <c r="H57" s="152"/>
      <c r="I57" s="152"/>
      <c r="J57" s="153">
        <f t="shared" si="0"/>
        <v>0</v>
      </c>
      <c r="K57" s="154"/>
    </row>
    <row r="58" spans="2:11" s="23" customFormat="1" ht="21.75" customHeight="1">
      <c r="B58" s="24"/>
      <c r="C58" s="25"/>
      <c r="D58" s="25"/>
      <c r="E58" s="25"/>
      <c r="F58" s="25"/>
      <c r="G58" s="25"/>
      <c r="H58" s="25"/>
      <c r="I58" s="25"/>
      <c r="J58" s="25"/>
      <c r="K58" s="29"/>
    </row>
    <row r="59" spans="1:11" ht="6.75" customHeight="1">
      <c r="A59" s="23"/>
      <c r="B59" s="45"/>
      <c r="C59" s="46"/>
      <c r="D59" s="46"/>
      <c r="E59" s="46"/>
      <c r="F59" s="46"/>
      <c r="G59" s="46"/>
      <c r="H59" s="46"/>
      <c r="I59" s="46"/>
      <c r="J59" s="46"/>
      <c r="K59" s="47"/>
    </row>
    <row r="63" spans="2:12" s="23" customFormat="1" ht="6.75" customHeight="1">
      <c r="B63" s="48"/>
      <c r="C63" s="49"/>
      <c r="D63" s="49"/>
      <c r="E63" s="49"/>
      <c r="F63" s="49"/>
      <c r="G63" s="49"/>
      <c r="H63" s="49"/>
      <c r="I63" s="49"/>
      <c r="J63" s="49"/>
      <c r="K63" s="49"/>
      <c r="L63" s="50"/>
    </row>
    <row r="64" spans="1:12" ht="36.75" customHeight="1">
      <c r="A64" s="23"/>
      <c r="B64" s="24"/>
      <c r="C64" s="51" t="s">
        <v>175</v>
      </c>
      <c r="D64" s="52"/>
      <c r="E64" s="52"/>
      <c r="F64" s="52"/>
      <c r="G64" s="52"/>
      <c r="H64" s="52"/>
      <c r="I64" s="52"/>
      <c r="J64" s="52"/>
      <c r="K64" s="52"/>
      <c r="L64" s="50"/>
    </row>
    <row r="65" spans="1:12" ht="6.75" customHeight="1">
      <c r="A65" s="23"/>
      <c r="B65" s="24"/>
      <c r="C65" s="52"/>
      <c r="D65" s="52"/>
      <c r="E65" s="52"/>
      <c r="F65" s="52"/>
      <c r="G65" s="52"/>
      <c r="H65" s="52"/>
      <c r="I65" s="52"/>
      <c r="J65" s="52"/>
      <c r="K65" s="52"/>
      <c r="L65" s="50"/>
    </row>
    <row r="66" spans="1:12" ht="14.25" customHeight="1">
      <c r="A66" s="23"/>
      <c r="B66" s="24"/>
      <c r="C66" s="55" t="s">
        <v>14</v>
      </c>
      <c r="D66" s="52"/>
      <c r="E66" s="52"/>
      <c r="F66" s="52"/>
      <c r="G66" s="52"/>
      <c r="H66" s="52"/>
      <c r="I66" s="52"/>
      <c r="J66" s="52"/>
      <c r="K66" s="52"/>
      <c r="L66" s="50"/>
    </row>
    <row r="67" spans="1:12" ht="22.5" customHeight="1">
      <c r="A67" s="23"/>
      <c r="B67" s="24"/>
      <c r="C67" s="52"/>
      <c r="D67" s="52"/>
      <c r="E67" s="126">
        <f>E7</f>
        <v>0</v>
      </c>
      <c r="F67" s="126"/>
      <c r="G67" s="126"/>
      <c r="H67" s="126"/>
      <c r="I67" s="52"/>
      <c r="J67" s="52"/>
      <c r="K67" s="52"/>
      <c r="L67" s="50"/>
    </row>
    <row r="68" spans="1:12" ht="14.25" customHeight="1">
      <c r="A68" s="23"/>
      <c r="B68" s="24"/>
      <c r="C68" s="55" t="s">
        <v>164</v>
      </c>
      <c r="D68" s="52"/>
      <c r="E68" s="52"/>
      <c r="F68" s="52"/>
      <c r="G68" s="52"/>
      <c r="H68" s="52"/>
      <c r="I68" s="52"/>
      <c r="J68" s="52"/>
      <c r="K68" s="52"/>
      <c r="L68" s="50"/>
    </row>
    <row r="69" spans="1:12" ht="23.25" customHeight="1">
      <c r="A69" s="23"/>
      <c r="B69" s="24"/>
      <c r="C69" s="52"/>
      <c r="D69" s="52"/>
      <c r="E69" s="62">
        <f>E9</f>
        <v>0</v>
      </c>
      <c r="F69" s="62"/>
      <c r="G69" s="62"/>
      <c r="H69" s="62"/>
      <c r="I69" s="52"/>
      <c r="J69" s="52"/>
      <c r="K69" s="52"/>
      <c r="L69" s="50"/>
    </row>
    <row r="70" spans="1:12" ht="6.75" customHeight="1">
      <c r="A70" s="23"/>
      <c r="B70" s="24"/>
      <c r="C70" s="52"/>
      <c r="D70" s="52"/>
      <c r="E70" s="52"/>
      <c r="F70" s="52"/>
      <c r="G70" s="52"/>
      <c r="H70" s="52"/>
      <c r="I70" s="52"/>
      <c r="J70" s="52"/>
      <c r="K70" s="52"/>
      <c r="L70" s="50"/>
    </row>
    <row r="71" spans="1:12" ht="18" customHeight="1">
      <c r="A71" s="23"/>
      <c r="B71" s="24"/>
      <c r="C71" s="55" t="s">
        <v>22</v>
      </c>
      <c r="D71" s="52"/>
      <c r="E71" s="52"/>
      <c r="F71" s="155">
        <f>F12</f>
        <v>0</v>
      </c>
      <c r="G71" s="52"/>
      <c r="H71" s="52"/>
      <c r="I71" s="55" t="s">
        <v>24</v>
      </c>
      <c r="J71" s="156">
        <f>IF(J12="","",J12)</f>
        <v>0</v>
      </c>
      <c r="K71" s="52"/>
      <c r="L71" s="50"/>
    </row>
    <row r="72" spans="1:12" ht="6.75" customHeight="1">
      <c r="A72" s="23"/>
      <c r="B72" s="24"/>
      <c r="C72" s="52"/>
      <c r="D72" s="52"/>
      <c r="E72" s="52"/>
      <c r="F72" s="52"/>
      <c r="G72" s="52"/>
      <c r="H72" s="52"/>
      <c r="I72" s="52"/>
      <c r="J72" s="52"/>
      <c r="K72" s="52"/>
      <c r="L72" s="50"/>
    </row>
    <row r="73" spans="1:12" ht="15">
      <c r="A73" s="23"/>
      <c r="B73" s="24"/>
      <c r="C73" s="55" t="s">
        <v>32</v>
      </c>
      <c r="D73" s="52"/>
      <c r="E73" s="52"/>
      <c r="F73" s="155">
        <f>E15</f>
        <v>0</v>
      </c>
      <c r="G73" s="52"/>
      <c r="H73" s="52"/>
      <c r="I73" s="55" t="s">
        <v>40</v>
      </c>
      <c r="J73" s="155">
        <f>E21</f>
        <v>0</v>
      </c>
      <c r="K73" s="52"/>
      <c r="L73" s="50"/>
    </row>
    <row r="74" spans="1:12" ht="14.25" customHeight="1">
      <c r="A74" s="23"/>
      <c r="B74" s="24"/>
      <c r="C74" s="55" t="s">
        <v>38</v>
      </c>
      <c r="D74" s="52"/>
      <c r="E74" s="52"/>
      <c r="F74" s="155">
        <f>IF(E18="","",E18)</f>
        <v>0</v>
      </c>
      <c r="G74" s="52"/>
      <c r="H74" s="52"/>
      <c r="I74" s="52"/>
      <c r="J74" s="52"/>
      <c r="K74" s="52"/>
      <c r="L74" s="50"/>
    </row>
    <row r="75" spans="1:12" ht="9.75" customHeight="1">
      <c r="A75" s="23"/>
      <c r="B75" s="24"/>
      <c r="C75" s="52"/>
      <c r="D75" s="52"/>
      <c r="E75" s="52"/>
      <c r="F75" s="52"/>
      <c r="G75" s="52"/>
      <c r="H75" s="52"/>
      <c r="I75" s="52"/>
      <c r="J75" s="52"/>
      <c r="K75" s="52"/>
      <c r="L75" s="50"/>
    </row>
    <row r="76" spans="2:20" s="157" customFormat="1" ht="29.25" customHeight="1">
      <c r="B76" s="158"/>
      <c r="C76" s="159" t="s">
        <v>176</v>
      </c>
      <c r="D76" s="160" t="s">
        <v>64</v>
      </c>
      <c r="E76" s="160" t="s">
        <v>60</v>
      </c>
      <c r="F76" s="160" t="s">
        <v>177</v>
      </c>
      <c r="G76" s="160" t="s">
        <v>178</v>
      </c>
      <c r="H76" s="160" t="s">
        <v>179</v>
      </c>
      <c r="I76" s="161" t="s">
        <v>180</v>
      </c>
      <c r="J76" s="160" t="s">
        <v>171</v>
      </c>
      <c r="K76" s="162" t="s">
        <v>181</v>
      </c>
      <c r="L76" s="163"/>
      <c r="M76" s="78" t="s">
        <v>182</v>
      </c>
      <c r="N76" s="79" t="s">
        <v>49</v>
      </c>
      <c r="O76" s="79" t="s">
        <v>183</v>
      </c>
      <c r="P76" s="79" t="s">
        <v>184</v>
      </c>
      <c r="Q76" s="79" t="s">
        <v>185</v>
      </c>
      <c r="R76" s="79" t="s">
        <v>186</v>
      </c>
      <c r="S76" s="79" t="s">
        <v>187</v>
      </c>
      <c r="T76" s="80" t="s">
        <v>188</v>
      </c>
    </row>
    <row r="77" spans="2:63" s="23" customFormat="1" ht="29.25" customHeight="1">
      <c r="B77" s="24"/>
      <c r="C77" s="84" t="s">
        <v>172</v>
      </c>
      <c r="D77" s="52"/>
      <c r="E77" s="52"/>
      <c r="F77" s="52"/>
      <c r="G77" s="52"/>
      <c r="H77" s="52"/>
      <c r="I77" s="52"/>
      <c r="J77" s="164">
        <f aca="true" t="shared" si="1" ref="J77:J78">BK77</f>
        <v>0</v>
      </c>
      <c r="K77" s="52"/>
      <c r="L77" s="50"/>
      <c r="M77" s="81"/>
      <c r="N77" s="82"/>
      <c r="O77" s="82"/>
      <c r="P77" s="165">
        <f>P78</f>
        <v>0</v>
      </c>
      <c r="Q77" s="82"/>
      <c r="R77" s="165">
        <f>R78</f>
        <v>0</v>
      </c>
      <c r="S77" s="82"/>
      <c r="T77" s="166">
        <f>T78</f>
        <v>0</v>
      </c>
      <c r="AT77" s="6" t="s">
        <v>78</v>
      </c>
      <c r="AU77" s="6" t="s">
        <v>173</v>
      </c>
      <c r="BK77" s="167">
        <f>BK78</f>
        <v>0</v>
      </c>
    </row>
    <row r="78" spans="2:63" s="168" customFormat="1" ht="36.75" customHeight="1">
      <c r="B78" s="169"/>
      <c r="C78" s="170"/>
      <c r="D78" s="171" t="s">
        <v>78</v>
      </c>
      <c r="E78" s="172" t="s">
        <v>189</v>
      </c>
      <c r="F78" s="172" t="s">
        <v>190</v>
      </c>
      <c r="G78" s="170"/>
      <c r="H78" s="170"/>
      <c r="I78" s="170"/>
      <c r="J78" s="173">
        <f t="shared" si="1"/>
        <v>0</v>
      </c>
      <c r="K78" s="170"/>
      <c r="L78" s="174"/>
      <c r="M78" s="175"/>
      <c r="N78" s="176"/>
      <c r="O78" s="176"/>
      <c r="P78" s="177">
        <f>SUM(P79:P102)</f>
        <v>0</v>
      </c>
      <c r="Q78" s="176"/>
      <c r="R78" s="177">
        <f>SUM(R79:R102)</f>
        <v>0</v>
      </c>
      <c r="S78" s="176"/>
      <c r="T78" s="178">
        <f>SUM(T79:T102)</f>
        <v>0</v>
      </c>
      <c r="AR78" s="179" t="s">
        <v>191</v>
      </c>
      <c r="AT78" s="180" t="s">
        <v>78</v>
      </c>
      <c r="AU78" s="180" t="s">
        <v>79</v>
      </c>
      <c r="AY78" s="179" t="s">
        <v>192</v>
      </c>
      <c r="BK78" s="181">
        <f>SUM(BK79:BK102)</f>
        <v>0</v>
      </c>
    </row>
    <row r="79" spans="2:65" s="23" customFormat="1" ht="22.5" customHeight="1">
      <c r="B79" s="24"/>
      <c r="C79" s="182" t="s">
        <v>21</v>
      </c>
      <c r="D79" s="182" t="s">
        <v>193</v>
      </c>
      <c r="E79" s="183" t="s">
        <v>194</v>
      </c>
      <c r="F79" s="184" t="s">
        <v>195</v>
      </c>
      <c r="G79" s="185" t="s">
        <v>196</v>
      </c>
      <c r="H79" s="186">
        <v>1</v>
      </c>
      <c r="I79" s="187"/>
      <c r="J79" s="187">
        <f>ROUND(I79*H79,2)</f>
        <v>0</v>
      </c>
      <c r="K79" s="184" t="s">
        <v>197</v>
      </c>
      <c r="L79" s="50"/>
      <c r="M79" s="188"/>
      <c r="N79" s="189" t="s">
        <v>50</v>
      </c>
      <c r="O79" s="190">
        <v>0</v>
      </c>
      <c r="P79" s="190">
        <f>O79*H79</f>
        <v>0</v>
      </c>
      <c r="Q79" s="190">
        <v>0</v>
      </c>
      <c r="R79" s="190">
        <f>Q79*H79</f>
        <v>0</v>
      </c>
      <c r="S79" s="190">
        <v>0</v>
      </c>
      <c r="T79" s="191">
        <f>S79*H79</f>
        <v>0</v>
      </c>
      <c r="AR79" s="6" t="s">
        <v>191</v>
      </c>
      <c r="AT79" s="6" t="s">
        <v>193</v>
      </c>
      <c r="AU79" s="6" t="s">
        <v>21</v>
      </c>
      <c r="AY79" s="6" t="s">
        <v>192</v>
      </c>
      <c r="BE79" s="192">
        <f>IF(N79="základní",J79,0)</f>
        <v>0</v>
      </c>
      <c r="BF79" s="192">
        <f>IF(N79="snížená",J79,0)</f>
        <v>0</v>
      </c>
      <c r="BG79" s="192">
        <f>IF(N79="zákl. přenesená",J79,0)</f>
        <v>0</v>
      </c>
      <c r="BH79" s="192">
        <f>IF(N79="sníž. přenesená",J79,0)</f>
        <v>0</v>
      </c>
      <c r="BI79" s="192">
        <f>IF(N79="nulová",J79,0)</f>
        <v>0</v>
      </c>
      <c r="BJ79" s="6" t="s">
        <v>21</v>
      </c>
      <c r="BK79" s="192">
        <f>ROUND(I79*H79,2)</f>
        <v>0</v>
      </c>
      <c r="BL79" s="6" t="s">
        <v>191</v>
      </c>
      <c r="BM79" s="6" t="s">
        <v>198</v>
      </c>
    </row>
    <row r="80" spans="1:47" ht="12.75">
      <c r="A80" s="23"/>
      <c r="B80" s="24"/>
      <c r="C80" s="52"/>
      <c r="D80" s="193" t="s">
        <v>199</v>
      </c>
      <c r="E80" s="52"/>
      <c r="F80" s="194" t="s">
        <v>200</v>
      </c>
      <c r="G80" s="52"/>
      <c r="H80" s="52"/>
      <c r="I80" s="52"/>
      <c r="J80" s="52"/>
      <c r="K80" s="52"/>
      <c r="L80" s="50"/>
      <c r="M80" s="195"/>
      <c r="N80" s="25"/>
      <c r="O80" s="25"/>
      <c r="P80" s="25"/>
      <c r="Q80" s="25"/>
      <c r="R80" s="25"/>
      <c r="S80" s="25"/>
      <c r="T80" s="72"/>
      <c r="AT80" s="6" t="s">
        <v>199</v>
      </c>
      <c r="AU80" s="6" t="s">
        <v>21</v>
      </c>
    </row>
    <row r="81" spans="1:65" ht="22.5" customHeight="1">
      <c r="A81" s="23"/>
      <c r="B81" s="24"/>
      <c r="C81" s="182" t="s">
        <v>88</v>
      </c>
      <c r="D81" s="182" t="s">
        <v>193</v>
      </c>
      <c r="E81" s="183" t="s">
        <v>201</v>
      </c>
      <c r="F81" s="184" t="s">
        <v>202</v>
      </c>
      <c r="G81" s="185" t="s">
        <v>196</v>
      </c>
      <c r="H81" s="186">
        <v>1</v>
      </c>
      <c r="I81" s="187"/>
      <c r="J81" s="187">
        <f>ROUND(I81*H81,2)</f>
        <v>0</v>
      </c>
      <c r="K81" s="184" t="s">
        <v>197</v>
      </c>
      <c r="L81" s="50"/>
      <c r="M81" s="188"/>
      <c r="N81" s="189" t="s">
        <v>50</v>
      </c>
      <c r="O81" s="190">
        <v>0</v>
      </c>
      <c r="P81" s="190">
        <f>O81*H81</f>
        <v>0</v>
      </c>
      <c r="Q81" s="190">
        <v>0</v>
      </c>
      <c r="R81" s="190">
        <f>Q81*H81</f>
        <v>0</v>
      </c>
      <c r="S81" s="190">
        <v>0</v>
      </c>
      <c r="T81" s="191">
        <f>S81*H81</f>
        <v>0</v>
      </c>
      <c r="AR81" s="6" t="s">
        <v>191</v>
      </c>
      <c r="AT81" s="6" t="s">
        <v>193</v>
      </c>
      <c r="AU81" s="6" t="s">
        <v>21</v>
      </c>
      <c r="AY81" s="6" t="s">
        <v>192</v>
      </c>
      <c r="BE81" s="192">
        <f>IF(N81="základní",J81,0)</f>
        <v>0</v>
      </c>
      <c r="BF81" s="192">
        <f>IF(N81="snížená",J81,0)</f>
        <v>0</v>
      </c>
      <c r="BG81" s="192">
        <f>IF(N81="zákl. přenesená",J81,0)</f>
        <v>0</v>
      </c>
      <c r="BH81" s="192">
        <f>IF(N81="sníž. přenesená",J81,0)</f>
        <v>0</v>
      </c>
      <c r="BI81" s="192">
        <f>IF(N81="nulová",J81,0)</f>
        <v>0</v>
      </c>
      <c r="BJ81" s="6" t="s">
        <v>21</v>
      </c>
      <c r="BK81" s="192">
        <f>ROUND(I81*H81,2)</f>
        <v>0</v>
      </c>
      <c r="BL81" s="6" t="s">
        <v>191</v>
      </c>
      <c r="BM81" s="6" t="s">
        <v>203</v>
      </c>
    </row>
    <row r="82" spans="1:47" ht="12.75">
      <c r="A82" s="23"/>
      <c r="B82" s="24"/>
      <c r="C82" s="52"/>
      <c r="D82" s="193" t="s">
        <v>199</v>
      </c>
      <c r="E82" s="52"/>
      <c r="F82" s="194" t="s">
        <v>204</v>
      </c>
      <c r="G82" s="52"/>
      <c r="H82" s="52"/>
      <c r="I82" s="52"/>
      <c r="J82" s="52"/>
      <c r="K82" s="52"/>
      <c r="L82" s="50"/>
      <c r="M82" s="195"/>
      <c r="N82" s="25"/>
      <c r="O82" s="25"/>
      <c r="P82" s="25"/>
      <c r="Q82" s="25"/>
      <c r="R82" s="25"/>
      <c r="S82" s="25"/>
      <c r="T82" s="72"/>
      <c r="AT82" s="6" t="s">
        <v>199</v>
      </c>
      <c r="AU82" s="6" t="s">
        <v>21</v>
      </c>
    </row>
    <row r="83" spans="1:65" ht="22.5" customHeight="1">
      <c r="A83" s="23"/>
      <c r="B83" s="24"/>
      <c r="C83" s="182" t="s">
        <v>205</v>
      </c>
      <c r="D83" s="182" t="s">
        <v>193</v>
      </c>
      <c r="E83" s="183" t="s">
        <v>206</v>
      </c>
      <c r="F83" s="184" t="s">
        <v>207</v>
      </c>
      <c r="G83" s="185" t="s">
        <v>196</v>
      </c>
      <c r="H83" s="186">
        <v>1</v>
      </c>
      <c r="I83" s="187"/>
      <c r="J83" s="187">
        <f>ROUND(I83*H83,2)</f>
        <v>0</v>
      </c>
      <c r="K83" s="184" t="s">
        <v>197</v>
      </c>
      <c r="L83" s="50"/>
      <c r="M83" s="188"/>
      <c r="N83" s="189" t="s">
        <v>50</v>
      </c>
      <c r="O83" s="190">
        <v>0</v>
      </c>
      <c r="P83" s="190">
        <f>O83*H83</f>
        <v>0</v>
      </c>
      <c r="Q83" s="190">
        <v>0</v>
      </c>
      <c r="R83" s="190">
        <f>Q83*H83</f>
        <v>0</v>
      </c>
      <c r="S83" s="190">
        <v>0</v>
      </c>
      <c r="T83" s="191">
        <f>S83*H83</f>
        <v>0</v>
      </c>
      <c r="AR83" s="6" t="s">
        <v>191</v>
      </c>
      <c r="AT83" s="6" t="s">
        <v>193</v>
      </c>
      <c r="AU83" s="6" t="s">
        <v>21</v>
      </c>
      <c r="AY83" s="6" t="s">
        <v>192</v>
      </c>
      <c r="BE83" s="192">
        <f>IF(N83="základní",J83,0)</f>
        <v>0</v>
      </c>
      <c r="BF83" s="192">
        <f>IF(N83="snížená",J83,0)</f>
        <v>0</v>
      </c>
      <c r="BG83" s="192">
        <f>IF(N83="zákl. přenesená",J83,0)</f>
        <v>0</v>
      </c>
      <c r="BH83" s="192">
        <f>IF(N83="sníž. přenesená",J83,0)</f>
        <v>0</v>
      </c>
      <c r="BI83" s="192">
        <f>IF(N83="nulová",J83,0)</f>
        <v>0</v>
      </c>
      <c r="BJ83" s="6" t="s">
        <v>21</v>
      </c>
      <c r="BK83" s="192">
        <f>ROUND(I83*H83,2)</f>
        <v>0</v>
      </c>
      <c r="BL83" s="6" t="s">
        <v>191</v>
      </c>
      <c r="BM83" s="6" t="s">
        <v>208</v>
      </c>
    </row>
    <row r="84" spans="1:47" ht="23.25">
      <c r="A84" s="23"/>
      <c r="B84" s="24"/>
      <c r="C84" s="52"/>
      <c r="D84" s="196" t="s">
        <v>199</v>
      </c>
      <c r="E84" s="52"/>
      <c r="F84" s="197" t="s">
        <v>209</v>
      </c>
      <c r="G84" s="52"/>
      <c r="H84" s="52"/>
      <c r="I84" s="52"/>
      <c r="J84" s="52"/>
      <c r="K84" s="52"/>
      <c r="L84" s="50"/>
      <c r="M84" s="195"/>
      <c r="N84" s="25"/>
      <c r="O84" s="25"/>
      <c r="P84" s="25"/>
      <c r="Q84" s="25"/>
      <c r="R84" s="25"/>
      <c r="S84" s="25"/>
      <c r="T84" s="72"/>
      <c r="AT84" s="6" t="s">
        <v>199</v>
      </c>
      <c r="AU84" s="6" t="s">
        <v>21</v>
      </c>
    </row>
    <row r="85" spans="2:51" s="198" customFormat="1" ht="12.75">
      <c r="B85" s="199"/>
      <c r="C85" s="200"/>
      <c r="D85" s="196" t="s">
        <v>210</v>
      </c>
      <c r="E85" s="201"/>
      <c r="F85" s="202" t="s">
        <v>211</v>
      </c>
      <c r="G85" s="200"/>
      <c r="H85" s="201"/>
      <c r="I85" s="200"/>
      <c r="J85" s="200"/>
      <c r="K85" s="200"/>
      <c r="L85" s="203"/>
      <c r="M85" s="204"/>
      <c r="N85" s="205"/>
      <c r="O85" s="205"/>
      <c r="P85" s="205"/>
      <c r="Q85" s="205"/>
      <c r="R85" s="205"/>
      <c r="S85" s="205"/>
      <c r="T85" s="206"/>
      <c r="AT85" s="207" t="s">
        <v>210</v>
      </c>
      <c r="AU85" s="207" t="s">
        <v>21</v>
      </c>
      <c r="AV85" s="198" t="s">
        <v>21</v>
      </c>
      <c r="AW85" s="198" t="s">
        <v>43</v>
      </c>
      <c r="AX85" s="198" t="s">
        <v>79</v>
      </c>
      <c r="AY85" s="207" t="s">
        <v>192</v>
      </c>
    </row>
    <row r="86" spans="2:51" s="208" customFormat="1" ht="12.75">
      <c r="B86" s="209"/>
      <c r="C86" s="210"/>
      <c r="D86" s="193" t="s">
        <v>210</v>
      </c>
      <c r="E86" s="211" t="s">
        <v>212</v>
      </c>
      <c r="F86" s="212" t="s">
        <v>21</v>
      </c>
      <c r="G86" s="210"/>
      <c r="H86" s="213">
        <v>1</v>
      </c>
      <c r="I86" s="210"/>
      <c r="J86" s="210"/>
      <c r="K86" s="210"/>
      <c r="L86" s="214"/>
      <c r="M86" s="215"/>
      <c r="N86" s="216"/>
      <c r="O86" s="216"/>
      <c r="P86" s="216"/>
      <c r="Q86" s="216"/>
      <c r="R86" s="216"/>
      <c r="S86" s="216"/>
      <c r="T86" s="217"/>
      <c r="AT86" s="218" t="s">
        <v>210</v>
      </c>
      <c r="AU86" s="218" t="s">
        <v>21</v>
      </c>
      <c r="AV86" s="208" t="s">
        <v>88</v>
      </c>
      <c r="AW86" s="208" t="s">
        <v>43</v>
      </c>
      <c r="AX86" s="208" t="s">
        <v>21</v>
      </c>
      <c r="AY86" s="218" t="s">
        <v>192</v>
      </c>
    </row>
    <row r="87" spans="2:65" s="23" customFormat="1" ht="22.5" customHeight="1">
      <c r="B87" s="24"/>
      <c r="C87" s="182" t="s">
        <v>191</v>
      </c>
      <c r="D87" s="182" t="s">
        <v>193</v>
      </c>
      <c r="E87" s="183" t="s">
        <v>213</v>
      </c>
      <c r="F87" s="184" t="s">
        <v>214</v>
      </c>
      <c r="G87" s="185" t="s">
        <v>196</v>
      </c>
      <c r="H87" s="186">
        <v>1</v>
      </c>
      <c r="I87" s="187"/>
      <c r="J87" s="187">
        <f>ROUND(I87*H87,2)</f>
        <v>0</v>
      </c>
      <c r="K87" s="184" t="s">
        <v>197</v>
      </c>
      <c r="L87" s="50"/>
      <c r="M87" s="188"/>
      <c r="N87" s="189" t="s">
        <v>50</v>
      </c>
      <c r="O87" s="190">
        <v>0</v>
      </c>
      <c r="P87" s="190">
        <f>O87*H87</f>
        <v>0</v>
      </c>
      <c r="Q87" s="190">
        <v>0</v>
      </c>
      <c r="R87" s="190">
        <f>Q87*H87</f>
        <v>0</v>
      </c>
      <c r="S87" s="190">
        <v>0</v>
      </c>
      <c r="T87" s="191">
        <f>S87*H87</f>
        <v>0</v>
      </c>
      <c r="AR87" s="6" t="s">
        <v>191</v>
      </c>
      <c r="AT87" s="6" t="s">
        <v>193</v>
      </c>
      <c r="AU87" s="6" t="s">
        <v>21</v>
      </c>
      <c r="AY87" s="6" t="s">
        <v>192</v>
      </c>
      <c r="BE87" s="192">
        <f>IF(N87="základní",J87,0)</f>
        <v>0</v>
      </c>
      <c r="BF87" s="192">
        <f>IF(N87="snížená",J87,0)</f>
        <v>0</v>
      </c>
      <c r="BG87" s="192">
        <f>IF(N87="zákl. přenesená",J87,0)</f>
        <v>0</v>
      </c>
      <c r="BH87" s="192">
        <f>IF(N87="sníž. přenesená",J87,0)</f>
        <v>0</v>
      </c>
      <c r="BI87" s="192">
        <f>IF(N87="nulová",J87,0)</f>
        <v>0</v>
      </c>
      <c r="BJ87" s="6" t="s">
        <v>21</v>
      </c>
      <c r="BK87" s="192">
        <f>ROUND(I87*H87,2)</f>
        <v>0</v>
      </c>
      <c r="BL87" s="6" t="s">
        <v>191</v>
      </c>
      <c r="BM87" s="6" t="s">
        <v>215</v>
      </c>
    </row>
    <row r="88" spans="1:47" ht="23.25">
      <c r="A88" s="23"/>
      <c r="B88" s="24"/>
      <c r="C88" s="52"/>
      <c r="D88" s="193" t="s">
        <v>199</v>
      </c>
      <c r="E88" s="52"/>
      <c r="F88" s="194" t="s">
        <v>216</v>
      </c>
      <c r="G88" s="52"/>
      <c r="H88" s="52"/>
      <c r="I88" s="52"/>
      <c r="J88" s="52"/>
      <c r="K88" s="52"/>
      <c r="L88" s="50"/>
      <c r="M88" s="195"/>
      <c r="N88" s="25"/>
      <c r="O88" s="25"/>
      <c r="P88" s="25"/>
      <c r="Q88" s="25"/>
      <c r="R88" s="25"/>
      <c r="S88" s="25"/>
      <c r="T88" s="72"/>
      <c r="AT88" s="6" t="s">
        <v>199</v>
      </c>
      <c r="AU88" s="6" t="s">
        <v>21</v>
      </c>
    </row>
    <row r="89" spans="1:65" ht="22.5" customHeight="1">
      <c r="A89" s="23"/>
      <c r="B89" s="24"/>
      <c r="C89" s="182" t="s">
        <v>217</v>
      </c>
      <c r="D89" s="182" t="s">
        <v>193</v>
      </c>
      <c r="E89" s="183" t="s">
        <v>218</v>
      </c>
      <c r="F89" s="184" t="s">
        <v>219</v>
      </c>
      <c r="G89" s="185" t="s">
        <v>196</v>
      </c>
      <c r="H89" s="186">
        <v>1</v>
      </c>
      <c r="I89" s="187"/>
      <c r="J89" s="187">
        <f>ROUND(I89*H89,2)</f>
        <v>0</v>
      </c>
      <c r="K89" s="184" t="s">
        <v>197</v>
      </c>
      <c r="L89" s="50"/>
      <c r="M89" s="188"/>
      <c r="N89" s="189" t="s">
        <v>50</v>
      </c>
      <c r="O89" s="190">
        <v>0</v>
      </c>
      <c r="P89" s="190">
        <f>O89*H89</f>
        <v>0</v>
      </c>
      <c r="Q89" s="190">
        <v>0</v>
      </c>
      <c r="R89" s="190">
        <f>Q89*H89</f>
        <v>0</v>
      </c>
      <c r="S89" s="190">
        <v>0</v>
      </c>
      <c r="T89" s="191">
        <f>S89*H89</f>
        <v>0</v>
      </c>
      <c r="AR89" s="6" t="s">
        <v>191</v>
      </c>
      <c r="AT89" s="6" t="s">
        <v>193</v>
      </c>
      <c r="AU89" s="6" t="s">
        <v>21</v>
      </c>
      <c r="AY89" s="6" t="s">
        <v>192</v>
      </c>
      <c r="BE89" s="192">
        <f>IF(N89="základní",J89,0)</f>
        <v>0</v>
      </c>
      <c r="BF89" s="192">
        <f>IF(N89="snížená",J89,0)</f>
        <v>0</v>
      </c>
      <c r="BG89" s="192">
        <f>IF(N89="zákl. přenesená",J89,0)</f>
        <v>0</v>
      </c>
      <c r="BH89" s="192">
        <f>IF(N89="sníž. přenesená",J89,0)</f>
        <v>0</v>
      </c>
      <c r="BI89" s="192">
        <f>IF(N89="nulová",J89,0)</f>
        <v>0</v>
      </c>
      <c r="BJ89" s="6" t="s">
        <v>21</v>
      </c>
      <c r="BK89" s="192">
        <f>ROUND(I89*H89,2)</f>
        <v>0</v>
      </c>
      <c r="BL89" s="6" t="s">
        <v>191</v>
      </c>
      <c r="BM89" s="6" t="s">
        <v>220</v>
      </c>
    </row>
    <row r="90" spans="1:47" ht="12.75">
      <c r="A90" s="23"/>
      <c r="B90" s="24"/>
      <c r="C90" s="52"/>
      <c r="D90" s="196" t="s">
        <v>199</v>
      </c>
      <c r="E90" s="52"/>
      <c r="F90" s="197" t="s">
        <v>221</v>
      </c>
      <c r="G90" s="52"/>
      <c r="H90" s="52"/>
      <c r="I90" s="52"/>
      <c r="J90" s="52"/>
      <c r="K90" s="52"/>
      <c r="L90" s="50"/>
      <c r="M90" s="195"/>
      <c r="N90" s="25"/>
      <c r="O90" s="25"/>
      <c r="P90" s="25"/>
      <c r="Q90" s="25"/>
      <c r="R90" s="25"/>
      <c r="S90" s="25"/>
      <c r="T90" s="72"/>
      <c r="AT90" s="6" t="s">
        <v>199</v>
      </c>
      <c r="AU90" s="6" t="s">
        <v>21</v>
      </c>
    </row>
    <row r="91" spans="2:51" s="208" customFormat="1" ht="12.75">
      <c r="B91" s="209"/>
      <c r="C91" s="210"/>
      <c r="D91" s="193" t="s">
        <v>210</v>
      </c>
      <c r="E91" s="211" t="s">
        <v>222</v>
      </c>
      <c r="F91" s="212" t="s">
        <v>21</v>
      </c>
      <c r="G91" s="210"/>
      <c r="H91" s="213">
        <v>1</v>
      </c>
      <c r="I91" s="210"/>
      <c r="J91" s="210"/>
      <c r="K91" s="210"/>
      <c r="L91" s="214"/>
      <c r="M91" s="215"/>
      <c r="N91" s="216"/>
      <c r="O91" s="216"/>
      <c r="P91" s="216"/>
      <c r="Q91" s="216"/>
      <c r="R91" s="216"/>
      <c r="S91" s="216"/>
      <c r="T91" s="217"/>
      <c r="AT91" s="218" t="s">
        <v>210</v>
      </c>
      <c r="AU91" s="218" t="s">
        <v>21</v>
      </c>
      <c r="AV91" s="208" t="s">
        <v>88</v>
      </c>
      <c r="AW91" s="208" t="s">
        <v>43</v>
      </c>
      <c r="AX91" s="208" t="s">
        <v>21</v>
      </c>
      <c r="AY91" s="218" t="s">
        <v>192</v>
      </c>
    </row>
    <row r="92" spans="2:65" s="23" customFormat="1" ht="22.5" customHeight="1">
      <c r="B92" s="24"/>
      <c r="C92" s="182" t="s">
        <v>223</v>
      </c>
      <c r="D92" s="182" t="s">
        <v>193</v>
      </c>
      <c r="E92" s="183" t="s">
        <v>224</v>
      </c>
      <c r="F92" s="184" t="s">
        <v>225</v>
      </c>
      <c r="G92" s="185" t="s">
        <v>196</v>
      </c>
      <c r="H92" s="186">
        <v>1</v>
      </c>
      <c r="I92" s="187"/>
      <c r="J92" s="187">
        <f>ROUND(I92*H92,2)</f>
        <v>0</v>
      </c>
      <c r="K92" s="184" t="s">
        <v>197</v>
      </c>
      <c r="L92" s="50"/>
      <c r="M92" s="188"/>
      <c r="N92" s="189" t="s">
        <v>50</v>
      </c>
      <c r="O92" s="190">
        <v>0</v>
      </c>
      <c r="P92" s="190">
        <f>O92*H92</f>
        <v>0</v>
      </c>
      <c r="Q92" s="190">
        <v>0</v>
      </c>
      <c r="R92" s="190">
        <f>Q92*H92</f>
        <v>0</v>
      </c>
      <c r="S92" s="190">
        <v>0</v>
      </c>
      <c r="T92" s="191">
        <f>S92*H92</f>
        <v>0</v>
      </c>
      <c r="AR92" s="6" t="s">
        <v>191</v>
      </c>
      <c r="AT92" s="6" t="s">
        <v>193</v>
      </c>
      <c r="AU92" s="6" t="s">
        <v>21</v>
      </c>
      <c r="AY92" s="6" t="s">
        <v>192</v>
      </c>
      <c r="BE92" s="192">
        <f>IF(N92="základní",J92,0)</f>
        <v>0</v>
      </c>
      <c r="BF92" s="192">
        <f>IF(N92="snížená",J92,0)</f>
        <v>0</v>
      </c>
      <c r="BG92" s="192">
        <f>IF(N92="zákl. přenesená",J92,0)</f>
        <v>0</v>
      </c>
      <c r="BH92" s="192">
        <f>IF(N92="sníž. přenesená",J92,0)</f>
        <v>0</v>
      </c>
      <c r="BI92" s="192">
        <f>IF(N92="nulová",J92,0)</f>
        <v>0</v>
      </c>
      <c r="BJ92" s="6" t="s">
        <v>21</v>
      </c>
      <c r="BK92" s="192">
        <f>ROUND(I92*H92,2)</f>
        <v>0</v>
      </c>
      <c r="BL92" s="6" t="s">
        <v>191</v>
      </c>
      <c r="BM92" s="6" t="s">
        <v>226</v>
      </c>
    </row>
    <row r="93" spans="1:47" ht="12.75">
      <c r="A93" s="23"/>
      <c r="B93" s="24"/>
      <c r="C93" s="52"/>
      <c r="D93" s="196" t="s">
        <v>199</v>
      </c>
      <c r="E93" s="52"/>
      <c r="F93" s="197" t="s">
        <v>227</v>
      </c>
      <c r="G93" s="52"/>
      <c r="H93" s="52"/>
      <c r="I93" s="52"/>
      <c r="J93" s="52"/>
      <c r="K93" s="52"/>
      <c r="L93" s="50"/>
      <c r="M93" s="195"/>
      <c r="N93" s="25"/>
      <c r="O93" s="25"/>
      <c r="P93" s="25"/>
      <c r="Q93" s="25"/>
      <c r="R93" s="25"/>
      <c r="S93" s="25"/>
      <c r="T93" s="72"/>
      <c r="AT93" s="6" t="s">
        <v>199</v>
      </c>
      <c r="AU93" s="6" t="s">
        <v>21</v>
      </c>
    </row>
    <row r="94" spans="2:51" s="208" customFormat="1" ht="12.75">
      <c r="B94" s="209"/>
      <c r="C94" s="210"/>
      <c r="D94" s="193" t="s">
        <v>210</v>
      </c>
      <c r="E94" s="211" t="s">
        <v>228</v>
      </c>
      <c r="F94" s="212" t="s">
        <v>21</v>
      </c>
      <c r="G94" s="210"/>
      <c r="H94" s="213">
        <v>1</v>
      </c>
      <c r="I94" s="210"/>
      <c r="J94" s="210"/>
      <c r="K94" s="210"/>
      <c r="L94" s="214"/>
      <c r="M94" s="215"/>
      <c r="N94" s="216"/>
      <c r="O94" s="216"/>
      <c r="P94" s="216"/>
      <c r="Q94" s="216"/>
      <c r="R94" s="216"/>
      <c r="S94" s="216"/>
      <c r="T94" s="217"/>
      <c r="AT94" s="218" t="s">
        <v>210</v>
      </c>
      <c r="AU94" s="218" t="s">
        <v>21</v>
      </c>
      <c r="AV94" s="208" t="s">
        <v>88</v>
      </c>
      <c r="AW94" s="208" t="s">
        <v>43</v>
      </c>
      <c r="AX94" s="208" t="s">
        <v>21</v>
      </c>
      <c r="AY94" s="218" t="s">
        <v>192</v>
      </c>
    </row>
    <row r="95" spans="2:65" s="23" customFormat="1" ht="22.5" customHeight="1">
      <c r="B95" s="24"/>
      <c r="C95" s="182" t="s">
        <v>229</v>
      </c>
      <c r="D95" s="182" t="s">
        <v>193</v>
      </c>
      <c r="E95" s="183" t="s">
        <v>230</v>
      </c>
      <c r="F95" s="184" t="s">
        <v>231</v>
      </c>
      <c r="G95" s="185" t="s">
        <v>196</v>
      </c>
      <c r="H95" s="186">
        <v>1</v>
      </c>
      <c r="I95" s="187"/>
      <c r="J95" s="187">
        <f>ROUND(I95*H95,2)</f>
        <v>0</v>
      </c>
      <c r="K95" s="184" t="s">
        <v>197</v>
      </c>
      <c r="L95" s="50"/>
      <c r="M95" s="188"/>
      <c r="N95" s="189" t="s">
        <v>50</v>
      </c>
      <c r="O95" s="190">
        <v>0</v>
      </c>
      <c r="P95" s="190">
        <f>O95*H95</f>
        <v>0</v>
      </c>
      <c r="Q95" s="190">
        <v>0</v>
      </c>
      <c r="R95" s="190">
        <f>Q95*H95</f>
        <v>0</v>
      </c>
      <c r="S95" s="190">
        <v>0</v>
      </c>
      <c r="T95" s="191">
        <f>S95*H95</f>
        <v>0</v>
      </c>
      <c r="AR95" s="6" t="s">
        <v>232</v>
      </c>
      <c r="AT95" s="6" t="s">
        <v>193</v>
      </c>
      <c r="AU95" s="6" t="s">
        <v>21</v>
      </c>
      <c r="AY95" s="6" t="s">
        <v>192</v>
      </c>
      <c r="BE95" s="192">
        <f>IF(N95="základní",J95,0)</f>
        <v>0</v>
      </c>
      <c r="BF95" s="192">
        <f>IF(N95="snížená",J95,0)</f>
        <v>0</v>
      </c>
      <c r="BG95" s="192">
        <f>IF(N95="zákl. přenesená",J95,0)</f>
        <v>0</v>
      </c>
      <c r="BH95" s="192">
        <f>IF(N95="sníž. přenesená",J95,0)</f>
        <v>0</v>
      </c>
      <c r="BI95" s="192">
        <f>IF(N95="nulová",J95,0)</f>
        <v>0</v>
      </c>
      <c r="BJ95" s="6" t="s">
        <v>21</v>
      </c>
      <c r="BK95" s="192">
        <f>ROUND(I95*H95,2)</f>
        <v>0</v>
      </c>
      <c r="BL95" s="6" t="s">
        <v>232</v>
      </c>
      <c r="BM95" s="6" t="s">
        <v>233</v>
      </c>
    </row>
    <row r="96" spans="1:47" ht="12.75">
      <c r="A96" s="23"/>
      <c r="B96" s="24"/>
      <c r="C96" s="52"/>
      <c r="D96" s="196" t="s">
        <v>199</v>
      </c>
      <c r="E96" s="52"/>
      <c r="F96" s="197" t="s">
        <v>234</v>
      </c>
      <c r="G96" s="52"/>
      <c r="H96" s="52"/>
      <c r="I96" s="52"/>
      <c r="J96" s="52"/>
      <c r="K96" s="52"/>
      <c r="L96" s="50"/>
      <c r="M96" s="195"/>
      <c r="N96" s="25"/>
      <c r="O96" s="25"/>
      <c r="P96" s="25"/>
      <c r="Q96" s="25"/>
      <c r="R96" s="25"/>
      <c r="S96" s="25"/>
      <c r="T96" s="72"/>
      <c r="AT96" s="6" t="s">
        <v>199</v>
      </c>
      <c r="AU96" s="6" t="s">
        <v>21</v>
      </c>
    </row>
    <row r="97" spans="2:51" s="208" customFormat="1" ht="12.75">
      <c r="B97" s="209"/>
      <c r="C97" s="210"/>
      <c r="D97" s="193" t="s">
        <v>210</v>
      </c>
      <c r="E97" s="211"/>
      <c r="F97" s="212" t="s">
        <v>21</v>
      </c>
      <c r="G97" s="210"/>
      <c r="H97" s="213">
        <v>1</v>
      </c>
      <c r="I97" s="210"/>
      <c r="J97" s="210"/>
      <c r="K97" s="210"/>
      <c r="L97" s="214"/>
      <c r="M97" s="215"/>
      <c r="N97" s="216"/>
      <c r="O97" s="216"/>
      <c r="P97" s="216"/>
      <c r="Q97" s="216"/>
      <c r="R97" s="216"/>
      <c r="S97" s="216"/>
      <c r="T97" s="217"/>
      <c r="AT97" s="218" t="s">
        <v>210</v>
      </c>
      <c r="AU97" s="218" t="s">
        <v>21</v>
      </c>
      <c r="AV97" s="208" t="s">
        <v>88</v>
      </c>
      <c r="AW97" s="208" t="s">
        <v>43</v>
      </c>
      <c r="AX97" s="208" t="s">
        <v>21</v>
      </c>
      <c r="AY97" s="218" t="s">
        <v>192</v>
      </c>
    </row>
    <row r="98" spans="1:65" ht="22.5" customHeight="1">
      <c r="A98" s="23"/>
      <c r="B98" s="24"/>
      <c r="C98" s="182">
        <v>8</v>
      </c>
      <c r="D98" s="182" t="s">
        <v>193</v>
      </c>
      <c r="E98" s="183" t="s">
        <v>235</v>
      </c>
      <c r="F98" s="184" t="s">
        <v>236</v>
      </c>
      <c r="G98" s="185" t="s">
        <v>196</v>
      </c>
      <c r="H98" s="186">
        <v>1</v>
      </c>
      <c r="I98" s="187"/>
      <c r="J98" s="187">
        <f>ROUND(I98*H98,2)</f>
        <v>0</v>
      </c>
      <c r="K98" s="184" t="s">
        <v>197</v>
      </c>
      <c r="L98" s="50"/>
      <c r="M98" s="188"/>
      <c r="N98" s="189" t="s">
        <v>50</v>
      </c>
      <c r="O98" s="190">
        <v>0</v>
      </c>
      <c r="P98" s="190">
        <f>O98*H98</f>
        <v>0</v>
      </c>
      <c r="Q98" s="190">
        <v>0</v>
      </c>
      <c r="R98" s="190">
        <f>Q98*H98</f>
        <v>0</v>
      </c>
      <c r="S98" s="190">
        <v>0</v>
      </c>
      <c r="T98" s="191">
        <f>S98*H98</f>
        <v>0</v>
      </c>
      <c r="AR98" s="6" t="s">
        <v>191</v>
      </c>
      <c r="AT98" s="6" t="s">
        <v>193</v>
      </c>
      <c r="AU98" s="6" t="s">
        <v>21</v>
      </c>
      <c r="AY98" s="6" t="s">
        <v>192</v>
      </c>
      <c r="BE98" s="192">
        <f>IF(N98="základní",J98,0)</f>
        <v>0</v>
      </c>
      <c r="BF98" s="192">
        <f>IF(N98="snížená",J98,0)</f>
        <v>0</v>
      </c>
      <c r="BG98" s="192">
        <f>IF(N98="zákl. přenesená",J98,0)</f>
        <v>0</v>
      </c>
      <c r="BH98" s="192">
        <f>IF(N98="sníž. přenesená",J98,0)</f>
        <v>0</v>
      </c>
      <c r="BI98" s="192">
        <f>IF(N98="nulová",J98,0)</f>
        <v>0</v>
      </c>
      <c r="BJ98" s="6" t="s">
        <v>21</v>
      </c>
      <c r="BK98" s="192">
        <f>ROUND(I98*H98,2)</f>
        <v>0</v>
      </c>
      <c r="BL98" s="6" t="s">
        <v>191</v>
      </c>
      <c r="BM98" s="6" t="s">
        <v>237</v>
      </c>
    </row>
    <row r="99" spans="1:47" ht="12.75">
      <c r="A99" s="23"/>
      <c r="B99" s="24"/>
      <c r="C99" s="52"/>
      <c r="D99" s="193" t="s">
        <v>199</v>
      </c>
      <c r="E99" s="52"/>
      <c r="F99" s="194" t="s">
        <v>238</v>
      </c>
      <c r="G99" s="52"/>
      <c r="H99" s="52"/>
      <c r="I99" s="52"/>
      <c r="J99" s="52"/>
      <c r="K99" s="52"/>
      <c r="L99" s="50"/>
      <c r="M99" s="195"/>
      <c r="N99" s="25"/>
      <c r="O99" s="25"/>
      <c r="P99" s="25"/>
      <c r="Q99" s="25"/>
      <c r="R99" s="25"/>
      <c r="S99" s="25"/>
      <c r="T99" s="72"/>
      <c r="AT99" s="6" t="s">
        <v>199</v>
      </c>
      <c r="AU99" s="6" t="s">
        <v>21</v>
      </c>
    </row>
    <row r="100" spans="1:65" ht="31.5" customHeight="1">
      <c r="A100" s="23"/>
      <c r="B100" s="24"/>
      <c r="C100" s="182">
        <v>9</v>
      </c>
      <c r="D100" s="182" t="s">
        <v>193</v>
      </c>
      <c r="E100" s="183" t="s">
        <v>239</v>
      </c>
      <c r="F100" s="184" t="s">
        <v>240</v>
      </c>
      <c r="G100" s="185" t="s">
        <v>241</v>
      </c>
      <c r="H100" s="186">
        <v>1</v>
      </c>
      <c r="I100" s="187"/>
      <c r="J100" s="187">
        <f aca="true" t="shared" si="2" ref="J100:J102">ROUND(I100*H100,2)</f>
        <v>0</v>
      </c>
      <c r="K100" s="184"/>
      <c r="L100" s="50"/>
      <c r="M100" s="188"/>
      <c r="N100" s="189" t="s">
        <v>50</v>
      </c>
      <c r="O100" s="190">
        <v>0</v>
      </c>
      <c r="P100" s="190">
        <f aca="true" t="shared" si="3" ref="P100:P102">O100*H100</f>
        <v>0</v>
      </c>
      <c r="Q100" s="190">
        <v>0</v>
      </c>
      <c r="R100" s="190">
        <f aca="true" t="shared" si="4" ref="R100:R102">Q100*H100</f>
        <v>0</v>
      </c>
      <c r="S100" s="190">
        <v>0</v>
      </c>
      <c r="T100" s="191">
        <f aca="true" t="shared" si="5" ref="T100:T102">S100*H100</f>
        <v>0</v>
      </c>
      <c r="AR100" s="6" t="s">
        <v>191</v>
      </c>
      <c r="AT100" s="6" t="s">
        <v>193</v>
      </c>
      <c r="AU100" s="6" t="s">
        <v>21</v>
      </c>
      <c r="AY100" s="6" t="s">
        <v>192</v>
      </c>
      <c r="BE100" s="192">
        <f aca="true" t="shared" si="6" ref="BE100:BE102">IF(N100="základní",J100,0)</f>
        <v>0</v>
      </c>
      <c r="BF100" s="192">
        <f aca="true" t="shared" si="7" ref="BF100:BF102">IF(N100="snížená",J100,0)</f>
        <v>0</v>
      </c>
      <c r="BG100" s="192">
        <f aca="true" t="shared" si="8" ref="BG100:BG102">IF(N100="zákl. přenesená",J100,0)</f>
        <v>0</v>
      </c>
      <c r="BH100" s="192">
        <f aca="true" t="shared" si="9" ref="BH100:BH102">IF(N100="sníž. přenesená",J100,0)</f>
        <v>0</v>
      </c>
      <c r="BI100" s="192">
        <f aca="true" t="shared" si="10" ref="BI100:BI102">IF(N100="nulová",J100,0)</f>
        <v>0</v>
      </c>
      <c r="BJ100" s="6" t="s">
        <v>21</v>
      </c>
      <c r="BK100" s="192">
        <f aca="true" t="shared" si="11" ref="BK100:BK102">ROUND(I100*H100,2)</f>
        <v>0</v>
      </c>
      <c r="BL100" s="6" t="s">
        <v>191</v>
      </c>
      <c r="BM100" s="6" t="s">
        <v>242</v>
      </c>
    </row>
    <row r="101" spans="1:65" ht="44.25" customHeight="1">
      <c r="A101" s="23"/>
      <c r="B101" s="24"/>
      <c r="C101" s="182">
        <v>10</v>
      </c>
      <c r="D101" s="182" t="s">
        <v>193</v>
      </c>
      <c r="E101" s="183" t="s">
        <v>243</v>
      </c>
      <c r="F101" s="184" t="s">
        <v>244</v>
      </c>
      <c r="G101" s="185" t="s">
        <v>241</v>
      </c>
      <c r="H101" s="186">
        <v>1</v>
      </c>
      <c r="I101" s="187"/>
      <c r="J101" s="187">
        <f t="shared" si="2"/>
        <v>0</v>
      </c>
      <c r="K101" s="184"/>
      <c r="L101" s="50"/>
      <c r="M101" s="188"/>
      <c r="N101" s="189" t="s">
        <v>50</v>
      </c>
      <c r="O101" s="190">
        <v>0</v>
      </c>
      <c r="P101" s="190">
        <f t="shared" si="3"/>
        <v>0</v>
      </c>
      <c r="Q101" s="190">
        <v>0</v>
      </c>
      <c r="R101" s="190">
        <f t="shared" si="4"/>
        <v>0</v>
      </c>
      <c r="S101" s="190">
        <v>0</v>
      </c>
      <c r="T101" s="191">
        <f t="shared" si="5"/>
        <v>0</v>
      </c>
      <c r="AR101" s="6" t="s">
        <v>191</v>
      </c>
      <c r="AT101" s="6" t="s">
        <v>193</v>
      </c>
      <c r="AU101" s="6" t="s">
        <v>21</v>
      </c>
      <c r="AY101" s="6" t="s">
        <v>192</v>
      </c>
      <c r="BE101" s="192">
        <f t="shared" si="6"/>
        <v>0</v>
      </c>
      <c r="BF101" s="192">
        <f t="shared" si="7"/>
        <v>0</v>
      </c>
      <c r="BG101" s="192">
        <f t="shared" si="8"/>
        <v>0</v>
      </c>
      <c r="BH101" s="192">
        <f t="shared" si="9"/>
        <v>0</v>
      </c>
      <c r="BI101" s="192">
        <f t="shared" si="10"/>
        <v>0</v>
      </c>
      <c r="BJ101" s="6" t="s">
        <v>21</v>
      </c>
      <c r="BK101" s="192">
        <f t="shared" si="11"/>
        <v>0</v>
      </c>
      <c r="BL101" s="6" t="s">
        <v>191</v>
      </c>
      <c r="BM101" s="6" t="s">
        <v>245</v>
      </c>
    </row>
    <row r="102" spans="1:65" ht="31.5" customHeight="1">
      <c r="A102" s="23"/>
      <c r="B102" s="24"/>
      <c r="C102" s="182">
        <v>11</v>
      </c>
      <c r="D102" s="182" t="s">
        <v>193</v>
      </c>
      <c r="E102" s="183" t="s">
        <v>246</v>
      </c>
      <c r="F102" s="184" t="s">
        <v>247</v>
      </c>
      <c r="G102" s="185" t="s">
        <v>241</v>
      </c>
      <c r="H102" s="186">
        <v>1</v>
      </c>
      <c r="I102" s="187"/>
      <c r="J102" s="187">
        <f t="shared" si="2"/>
        <v>0</v>
      </c>
      <c r="K102" s="184"/>
      <c r="L102" s="50"/>
      <c r="M102" s="188"/>
      <c r="N102" s="219" t="s">
        <v>50</v>
      </c>
      <c r="O102" s="220">
        <v>0</v>
      </c>
      <c r="P102" s="220">
        <f t="shared" si="3"/>
        <v>0</v>
      </c>
      <c r="Q102" s="220">
        <v>0</v>
      </c>
      <c r="R102" s="220">
        <f t="shared" si="4"/>
        <v>0</v>
      </c>
      <c r="S102" s="220">
        <v>0</v>
      </c>
      <c r="T102" s="221">
        <f t="shared" si="5"/>
        <v>0</v>
      </c>
      <c r="AR102" s="6" t="s">
        <v>191</v>
      </c>
      <c r="AT102" s="6" t="s">
        <v>193</v>
      </c>
      <c r="AU102" s="6" t="s">
        <v>21</v>
      </c>
      <c r="AY102" s="6" t="s">
        <v>192</v>
      </c>
      <c r="BE102" s="192">
        <f t="shared" si="6"/>
        <v>0</v>
      </c>
      <c r="BF102" s="192">
        <f t="shared" si="7"/>
        <v>0</v>
      </c>
      <c r="BG102" s="192">
        <f t="shared" si="8"/>
        <v>0</v>
      </c>
      <c r="BH102" s="192">
        <f t="shared" si="9"/>
        <v>0</v>
      </c>
      <c r="BI102" s="192">
        <f t="shared" si="10"/>
        <v>0</v>
      </c>
      <c r="BJ102" s="6" t="s">
        <v>21</v>
      </c>
      <c r="BK102" s="192">
        <f t="shared" si="11"/>
        <v>0</v>
      </c>
      <c r="BL102" s="6" t="s">
        <v>191</v>
      </c>
      <c r="BM102" s="6" t="s">
        <v>248</v>
      </c>
    </row>
    <row r="103" spans="1:12" ht="6.75" customHeight="1">
      <c r="A103" s="23"/>
      <c r="B103" s="45"/>
      <c r="C103" s="46"/>
      <c r="D103" s="46"/>
      <c r="E103" s="46"/>
      <c r="F103" s="46"/>
      <c r="G103" s="46"/>
      <c r="H103" s="46"/>
      <c r="I103" s="46"/>
      <c r="J103" s="46"/>
      <c r="K103" s="46"/>
      <c r="L103" s="50"/>
    </row>
  </sheetData>
  <sheetProtection selectLockedCells="1" selectUnlockedCells="1"/>
  <mergeCells count="9">
    <mergeCell ref="G1:H1"/>
    <mergeCell ref="L2:V2"/>
    <mergeCell ref="E7:H7"/>
    <mergeCell ref="E9:H9"/>
    <mergeCell ref="E24:H24"/>
    <mergeCell ref="E45:H45"/>
    <mergeCell ref="E47:H47"/>
    <mergeCell ref="E67:H67"/>
    <mergeCell ref="E69:H69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scale="90"/>
  <rowBreaks count="2" manualBreakCount="2">
    <brk id="39" max="255" man="1"/>
    <brk id="61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BR106"/>
  <sheetViews>
    <sheetView showGridLines="0" view="pageBreakPreview" zoomScaleSheetLayoutView="100" workbookViewId="0" topLeftCell="A1">
      <pane ySplit="1" topLeftCell="A89" activePane="bottomLeft" state="frozen"/>
      <selection pane="topLeft" activeCell="A1" sqref="A1"/>
      <selection pane="bottomLeft" activeCell="V80" sqref="V80"/>
    </sheetView>
  </sheetViews>
  <sheetFormatPr defaultColWidth="8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4.8320312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2" max="12" width="8.8320312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32" max="43" width="8.83203125" style="0" customWidth="1"/>
    <col min="44" max="65" width="9.33203125" style="0" hidden="1" customWidth="1"/>
    <col min="66" max="16384" width="8.83203125" style="0" customWidth="1"/>
  </cols>
  <sheetData>
    <row r="1" spans="1:70" ht="21.75" customHeight="1">
      <c r="A1" s="2"/>
      <c r="B1" s="2"/>
      <c r="C1" s="2"/>
      <c r="D1" s="3" t="s">
        <v>1</v>
      </c>
      <c r="E1" s="2"/>
      <c r="F1" s="2"/>
      <c r="G1" s="125"/>
      <c r="H1" s="125"/>
      <c r="I1" s="2"/>
      <c r="J1" s="2"/>
      <c r="K1" s="3" t="s">
        <v>162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</row>
    <row r="2" spans="12:46" ht="36.75" customHeight="1">
      <c r="L2" s="5"/>
      <c r="M2" s="5"/>
      <c r="N2" s="5"/>
      <c r="O2" s="5"/>
      <c r="P2" s="5"/>
      <c r="Q2" s="5"/>
      <c r="R2" s="5"/>
      <c r="S2" s="5"/>
      <c r="T2" s="5"/>
      <c r="U2" s="5"/>
      <c r="V2" s="5"/>
      <c r="AT2" s="6" t="s">
        <v>161</v>
      </c>
    </row>
    <row r="3" spans="2:46" ht="6.7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6" t="s">
        <v>88</v>
      </c>
    </row>
    <row r="4" spans="2:46" ht="36.75" customHeight="1">
      <c r="B4" s="10"/>
      <c r="C4" s="11"/>
      <c r="D4" s="12" t="s">
        <v>163</v>
      </c>
      <c r="E4" s="11"/>
      <c r="F4" s="11"/>
      <c r="G4" s="11"/>
      <c r="H4" s="11"/>
      <c r="I4" s="11"/>
      <c r="J4" s="11"/>
      <c r="K4" s="13"/>
      <c r="M4" s="14" t="s">
        <v>10</v>
      </c>
      <c r="AT4" s="6" t="s">
        <v>4</v>
      </c>
    </row>
    <row r="5" spans="2:11" ht="6.75" customHeight="1">
      <c r="B5" s="10"/>
      <c r="C5" s="11"/>
      <c r="D5" s="11"/>
      <c r="E5" s="11"/>
      <c r="F5" s="11"/>
      <c r="G5" s="11"/>
      <c r="H5" s="11"/>
      <c r="I5" s="11"/>
      <c r="J5" s="11"/>
      <c r="K5" s="13"/>
    </row>
    <row r="6" spans="2:11" ht="15">
      <c r="B6" s="10"/>
      <c r="C6" s="11"/>
      <c r="D6" s="19" t="s">
        <v>14</v>
      </c>
      <c r="E6" s="11"/>
      <c r="F6" s="11"/>
      <c r="G6" s="11"/>
      <c r="H6" s="11"/>
      <c r="I6" s="11"/>
      <c r="J6" s="11"/>
      <c r="K6" s="13"/>
    </row>
    <row r="7" spans="2:11" ht="22.5" customHeight="1">
      <c r="B7" s="10"/>
      <c r="C7" s="11"/>
      <c r="D7" s="11"/>
      <c r="E7" s="126">
        <f>'Rekapitulace stavby'!K6</f>
        <v>0</v>
      </c>
      <c r="F7" s="126"/>
      <c r="G7" s="126"/>
      <c r="H7" s="126"/>
      <c r="I7" s="11"/>
      <c r="J7" s="11"/>
      <c r="K7" s="13"/>
    </row>
    <row r="8" spans="2:11" s="23" customFormat="1" ht="15">
      <c r="B8" s="24"/>
      <c r="C8" s="25"/>
      <c r="D8" s="19" t="s">
        <v>164</v>
      </c>
      <c r="E8" s="25"/>
      <c r="F8" s="25"/>
      <c r="G8" s="25"/>
      <c r="H8" s="25"/>
      <c r="I8" s="25"/>
      <c r="J8" s="25"/>
      <c r="K8" s="29"/>
    </row>
    <row r="9" spans="1:11" ht="36.75" customHeight="1">
      <c r="A9" s="23"/>
      <c r="B9" s="24"/>
      <c r="C9" s="25"/>
      <c r="D9" s="25"/>
      <c r="E9" s="62" t="s">
        <v>1681</v>
      </c>
      <c r="F9" s="62"/>
      <c r="G9" s="62"/>
      <c r="H9" s="62"/>
      <c r="I9" s="25"/>
      <c r="J9" s="25"/>
      <c r="K9" s="29"/>
    </row>
    <row r="10" spans="1:11" ht="13.5">
      <c r="A10" s="23"/>
      <c r="B10" s="24"/>
      <c r="C10" s="25"/>
      <c r="D10" s="25"/>
      <c r="E10" s="25"/>
      <c r="F10" s="25"/>
      <c r="G10" s="25"/>
      <c r="H10" s="25"/>
      <c r="I10" s="25"/>
      <c r="J10" s="25"/>
      <c r="K10" s="29"/>
    </row>
    <row r="11" spans="1:11" ht="14.25" customHeight="1">
      <c r="A11" s="23"/>
      <c r="B11" s="24"/>
      <c r="C11" s="25"/>
      <c r="D11" s="19" t="s">
        <v>17</v>
      </c>
      <c r="E11" s="25"/>
      <c r="F11" s="16" t="s">
        <v>93</v>
      </c>
      <c r="G11" s="25"/>
      <c r="H11" s="25"/>
      <c r="I11" s="19" t="s">
        <v>19</v>
      </c>
      <c r="J11" s="16" t="s">
        <v>20</v>
      </c>
      <c r="K11" s="29"/>
    </row>
    <row r="12" spans="1:11" ht="14.25" customHeight="1">
      <c r="A12" s="23"/>
      <c r="B12" s="24"/>
      <c r="C12" s="25"/>
      <c r="D12" s="19" t="s">
        <v>22</v>
      </c>
      <c r="E12" s="25"/>
      <c r="F12" s="16" t="s">
        <v>1682</v>
      </c>
      <c r="G12" s="25"/>
      <c r="H12" s="25"/>
      <c r="I12" s="19" t="s">
        <v>24</v>
      </c>
      <c r="J12" s="65">
        <f>'Rekapitulace stavby'!AN8</f>
        <v>0</v>
      </c>
      <c r="K12" s="29"/>
    </row>
    <row r="13" spans="1:11" ht="21.75" customHeight="1">
      <c r="A13" s="23"/>
      <c r="B13" s="24"/>
      <c r="C13" s="25"/>
      <c r="D13" s="15" t="s">
        <v>27</v>
      </c>
      <c r="E13" s="25"/>
      <c r="F13" s="20" t="s">
        <v>28</v>
      </c>
      <c r="G13" s="25"/>
      <c r="H13" s="25"/>
      <c r="I13" s="15" t="s">
        <v>29</v>
      </c>
      <c r="J13" s="20" t="s">
        <v>30</v>
      </c>
      <c r="K13" s="29"/>
    </row>
    <row r="14" spans="1:11" ht="14.25" customHeight="1">
      <c r="A14" s="23"/>
      <c r="B14" s="24"/>
      <c r="C14" s="25"/>
      <c r="D14" s="19" t="s">
        <v>32</v>
      </c>
      <c r="E14" s="25"/>
      <c r="F14" s="25"/>
      <c r="G14" s="25"/>
      <c r="H14" s="25"/>
      <c r="I14" s="19" t="s">
        <v>33</v>
      </c>
      <c r="J14" s="16" t="s">
        <v>34</v>
      </c>
      <c r="K14" s="29"/>
    </row>
    <row r="15" spans="1:11" ht="18" customHeight="1">
      <c r="A15" s="23"/>
      <c r="B15" s="24"/>
      <c r="C15" s="25"/>
      <c r="D15" s="25"/>
      <c r="E15" s="16" t="s">
        <v>35</v>
      </c>
      <c r="F15" s="25"/>
      <c r="G15" s="25"/>
      <c r="H15" s="25"/>
      <c r="I15" s="19" t="s">
        <v>36</v>
      </c>
      <c r="J15" s="16" t="s">
        <v>167</v>
      </c>
      <c r="K15" s="29"/>
    </row>
    <row r="16" spans="1:11" ht="6.75" customHeight="1">
      <c r="A16" s="23"/>
      <c r="B16" s="24"/>
      <c r="C16" s="25"/>
      <c r="D16" s="25"/>
      <c r="E16" s="25"/>
      <c r="F16" s="25"/>
      <c r="G16" s="25"/>
      <c r="H16" s="25"/>
      <c r="I16" s="25"/>
      <c r="J16" s="25"/>
      <c r="K16" s="29"/>
    </row>
    <row r="17" spans="1:11" ht="14.25" customHeight="1">
      <c r="A17" s="23"/>
      <c r="B17" s="24"/>
      <c r="C17" s="25"/>
      <c r="D17" s="19" t="s">
        <v>38</v>
      </c>
      <c r="E17" s="25"/>
      <c r="F17" s="25"/>
      <c r="G17" s="25"/>
      <c r="H17" s="25"/>
      <c r="I17" s="19" t="s">
        <v>33</v>
      </c>
      <c r="J17" s="16">
        <f>IF('Rekapitulace stavby'!AN13="Vyplň údaj","",IF('Rekapitulace stavby'!AN13="","",'Rekapitulace stavby'!AN13))</f>
        <v>0</v>
      </c>
      <c r="K17" s="29"/>
    </row>
    <row r="18" spans="1:11" ht="18" customHeight="1">
      <c r="A18" s="23"/>
      <c r="B18" s="24"/>
      <c r="C18" s="25"/>
      <c r="D18" s="25"/>
      <c r="E18" s="16">
        <f>IF('Rekapitulace stavby'!E14="Vyplň údaj","",IF('Rekapitulace stavby'!E14="","",'Rekapitulace stavby'!E14))</f>
        <v>0</v>
      </c>
      <c r="F18" s="25"/>
      <c r="G18" s="25"/>
      <c r="H18" s="25"/>
      <c r="I18" s="19" t="s">
        <v>36</v>
      </c>
      <c r="J18" s="16">
        <f>IF('Rekapitulace stavby'!AN14="Vyplň údaj","",IF('Rekapitulace stavby'!AN14="","",'Rekapitulace stavby'!AN14))</f>
        <v>0</v>
      </c>
      <c r="K18" s="29"/>
    </row>
    <row r="19" spans="1:11" ht="6.75" customHeight="1">
      <c r="A19" s="23"/>
      <c r="B19" s="24"/>
      <c r="C19" s="25"/>
      <c r="D19" s="25"/>
      <c r="E19" s="25"/>
      <c r="F19" s="25"/>
      <c r="G19" s="25"/>
      <c r="H19" s="25"/>
      <c r="I19" s="25"/>
      <c r="J19" s="25"/>
      <c r="K19" s="29"/>
    </row>
    <row r="20" spans="1:11" ht="14.25" customHeight="1">
      <c r="A20" s="23"/>
      <c r="B20" s="24"/>
      <c r="C20" s="25"/>
      <c r="D20" s="19" t="s">
        <v>40</v>
      </c>
      <c r="E20" s="25"/>
      <c r="F20" s="25"/>
      <c r="G20" s="25"/>
      <c r="H20" s="25"/>
      <c r="I20" s="19" t="s">
        <v>33</v>
      </c>
      <c r="J20" s="16" t="s">
        <v>41</v>
      </c>
      <c r="K20" s="29"/>
    </row>
    <row r="21" spans="1:11" ht="18" customHeight="1">
      <c r="A21" s="23"/>
      <c r="B21" s="24"/>
      <c r="C21" s="25"/>
      <c r="D21" s="25"/>
      <c r="E21" s="16" t="s">
        <v>168</v>
      </c>
      <c r="F21" s="25"/>
      <c r="G21" s="25"/>
      <c r="H21" s="25"/>
      <c r="I21" s="19" t="s">
        <v>36</v>
      </c>
      <c r="J21" s="16" t="s">
        <v>37</v>
      </c>
      <c r="K21" s="29"/>
    </row>
    <row r="22" spans="1:11" ht="6.75" customHeight="1">
      <c r="A22" s="23"/>
      <c r="B22" s="24"/>
      <c r="C22" s="25"/>
      <c r="D22" s="25"/>
      <c r="E22" s="25"/>
      <c r="F22" s="25"/>
      <c r="G22" s="25"/>
      <c r="H22" s="25"/>
      <c r="I22" s="25"/>
      <c r="J22" s="25"/>
      <c r="K22" s="29"/>
    </row>
    <row r="23" spans="1:11" ht="14.25" customHeight="1">
      <c r="A23" s="23"/>
      <c r="B23" s="24"/>
      <c r="C23" s="25"/>
      <c r="D23" s="19" t="s">
        <v>44</v>
      </c>
      <c r="E23" s="25"/>
      <c r="F23" s="25"/>
      <c r="G23" s="25"/>
      <c r="H23" s="25"/>
      <c r="I23" s="25"/>
      <c r="J23" s="25"/>
      <c r="K23" s="29"/>
    </row>
    <row r="24" spans="2:11" s="127" customFormat="1" ht="22.5" customHeight="1">
      <c r="B24" s="128"/>
      <c r="C24" s="129"/>
      <c r="D24" s="129"/>
      <c r="E24" s="21"/>
      <c r="F24" s="21"/>
      <c r="G24" s="21"/>
      <c r="H24" s="21"/>
      <c r="I24" s="129"/>
      <c r="J24" s="129"/>
      <c r="K24" s="130"/>
    </row>
    <row r="25" spans="2:11" s="23" customFormat="1" ht="6.75" customHeight="1">
      <c r="B25" s="24"/>
      <c r="C25" s="25"/>
      <c r="D25" s="25"/>
      <c r="E25" s="25"/>
      <c r="F25" s="25"/>
      <c r="G25" s="25"/>
      <c r="H25" s="25"/>
      <c r="I25" s="25"/>
      <c r="J25" s="25"/>
      <c r="K25" s="29"/>
    </row>
    <row r="26" spans="1:11" ht="6.75" customHeight="1">
      <c r="A26" s="23"/>
      <c r="B26" s="24"/>
      <c r="C26" s="25"/>
      <c r="D26" s="82"/>
      <c r="E26" s="82"/>
      <c r="F26" s="82"/>
      <c r="G26" s="82"/>
      <c r="H26" s="82"/>
      <c r="I26" s="82"/>
      <c r="J26" s="82"/>
      <c r="K26" s="131"/>
    </row>
    <row r="27" spans="1:11" ht="24.75" customHeight="1">
      <c r="A27" s="23"/>
      <c r="B27" s="24"/>
      <c r="C27" s="25"/>
      <c r="D27" s="132" t="s">
        <v>45</v>
      </c>
      <c r="E27" s="25"/>
      <c r="F27" s="25"/>
      <c r="G27" s="25"/>
      <c r="H27" s="25"/>
      <c r="I27" s="25"/>
      <c r="J27" s="87">
        <f>ROUND(J77,2)</f>
        <v>0</v>
      </c>
      <c r="K27" s="29"/>
    </row>
    <row r="28" spans="1:11" ht="6.75" customHeight="1">
      <c r="A28" s="23"/>
      <c r="B28" s="24"/>
      <c r="C28" s="25"/>
      <c r="D28" s="82"/>
      <c r="E28" s="82"/>
      <c r="F28" s="82"/>
      <c r="G28" s="82"/>
      <c r="H28" s="82"/>
      <c r="I28" s="82"/>
      <c r="J28" s="82"/>
      <c r="K28" s="131"/>
    </row>
    <row r="29" spans="1:11" ht="14.25" customHeight="1">
      <c r="A29" s="23"/>
      <c r="B29" s="24"/>
      <c r="C29" s="25"/>
      <c r="D29" s="25"/>
      <c r="E29" s="25"/>
      <c r="F29" s="30" t="s">
        <v>47</v>
      </c>
      <c r="G29" s="25"/>
      <c r="H29" s="25"/>
      <c r="I29" s="30" t="s">
        <v>46</v>
      </c>
      <c r="J29" s="30" t="s">
        <v>48</v>
      </c>
      <c r="K29" s="29"/>
    </row>
    <row r="30" spans="1:11" ht="14.25" customHeight="1">
      <c r="A30" s="23"/>
      <c r="B30" s="24"/>
      <c r="C30" s="25"/>
      <c r="D30" s="34" t="s">
        <v>49</v>
      </c>
      <c r="E30" s="34" t="s">
        <v>50</v>
      </c>
      <c r="F30" s="133">
        <f>ROUND(SUM(BE77:BE105),2)</f>
        <v>0</v>
      </c>
      <c r="G30" s="25"/>
      <c r="H30" s="25"/>
      <c r="I30" s="134">
        <v>0.21</v>
      </c>
      <c r="J30" s="133">
        <f>ROUND(ROUND((SUM(BE77:BE105)),2)*I30,2)</f>
        <v>0</v>
      </c>
      <c r="K30" s="29"/>
    </row>
    <row r="31" spans="1:11" ht="14.25" customHeight="1">
      <c r="A31" s="23"/>
      <c r="B31" s="24"/>
      <c r="C31" s="25"/>
      <c r="D31" s="25"/>
      <c r="E31" s="34" t="s">
        <v>51</v>
      </c>
      <c r="F31" s="133">
        <f>ROUND(SUM(BF77:BF105),2)</f>
        <v>0</v>
      </c>
      <c r="G31" s="25"/>
      <c r="H31" s="25"/>
      <c r="I31" s="134">
        <v>0.15</v>
      </c>
      <c r="J31" s="133">
        <f>ROUND(ROUND((SUM(BF77:BF105)),2)*I31,2)</f>
        <v>0</v>
      </c>
      <c r="K31" s="29"/>
    </row>
    <row r="32" spans="1:11" ht="14.25" customHeight="1" hidden="1">
      <c r="A32" s="23"/>
      <c r="B32" s="24"/>
      <c r="C32" s="25"/>
      <c r="D32" s="25"/>
      <c r="E32" s="34" t="s">
        <v>52</v>
      </c>
      <c r="F32" s="133">
        <f>ROUND(SUM(BG77:BG105),2)</f>
        <v>0</v>
      </c>
      <c r="G32" s="25"/>
      <c r="H32" s="25"/>
      <c r="I32" s="134">
        <v>0.21</v>
      </c>
      <c r="J32" s="133">
        <v>0</v>
      </c>
      <c r="K32" s="29"/>
    </row>
    <row r="33" spans="1:11" ht="14.25" customHeight="1" hidden="1">
      <c r="A33" s="23"/>
      <c r="B33" s="24"/>
      <c r="C33" s="25"/>
      <c r="D33" s="25"/>
      <c r="E33" s="34" t="s">
        <v>53</v>
      </c>
      <c r="F33" s="133">
        <f>ROUND(SUM(BH77:BH105),2)</f>
        <v>0</v>
      </c>
      <c r="G33" s="25"/>
      <c r="H33" s="25"/>
      <c r="I33" s="134">
        <v>0.15</v>
      </c>
      <c r="J33" s="133">
        <v>0</v>
      </c>
      <c r="K33" s="29"/>
    </row>
    <row r="34" spans="1:11" ht="14.25" customHeight="1" hidden="1">
      <c r="A34" s="23"/>
      <c r="B34" s="24"/>
      <c r="C34" s="25"/>
      <c r="D34" s="25"/>
      <c r="E34" s="34" t="s">
        <v>54</v>
      </c>
      <c r="F34" s="133">
        <f>ROUND(SUM(BI77:BI105),2)</f>
        <v>0</v>
      </c>
      <c r="G34" s="25"/>
      <c r="H34" s="25"/>
      <c r="I34" s="134">
        <v>0</v>
      </c>
      <c r="J34" s="133">
        <v>0</v>
      </c>
      <c r="K34" s="29"/>
    </row>
    <row r="35" spans="1:11" ht="6.75" customHeight="1">
      <c r="A35" s="23"/>
      <c r="B35" s="24"/>
      <c r="C35" s="25"/>
      <c r="D35" s="25"/>
      <c r="E35" s="25"/>
      <c r="F35" s="25"/>
      <c r="G35" s="25"/>
      <c r="H35" s="25"/>
      <c r="I35" s="25"/>
      <c r="J35" s="25"/>
      <c r="K35" s="29"/>
    </row>
    <row r="36" spans="1:11" ht="24.75" customHeight="1">
      <c r="A36" s="23"/>
      <c r="B36" s="24"/>
      <c r="C36" s="135"/>
      <c r="D36" s="136" t="s">
        <v>55</v>
      </c>
      <c r="E36" s="74"/>
      <c r="F36" s="74"/>
      <c r="G36" s="137" t="s">
        <v>56</v>
      </c>
      <c r="H36" s="138" t="s">
        <v>57</v>
      </c>
      <c r="I36" s="74"/>
      <c r="J36" s="139">
        <f>SUM(J27:J34)</f>
        <v>0</v>
      </c>
      <c r="K36" s="140"/>
    </row>
    <row r="37" spans="1:11" ht="14.25" customHeight="1">
      <c r="A37" s="23"/>
      <c r="B37" s="45"/>
      <c r="C37" s="46"/>
      <c r="D37" s="46"/>
      <c r="E37" s="46"/>
      <c r="F37" s="46"/>
      <c r="G37" s="46"/>
      <c r="H37" s="46"/>
      <c r="I37" s="46"/>
      <c r="J37" s="46"/>
      <c r="K37" s="47"/>
    </row>
    <row r="41" spans="2:11" s="23" customFormat="1" ht="6.75" customHeight="1">
      <c r="B41" s="141"/>
      <c r="C41" s="142"/>
      <c r="D41" s="142"/>
      <c r="E41" s="142"/>
      <c r="F41" s="142"/>
      <c r="G41" s="142"/>
      <c r="H41" s="142"/>
      <c r="I41" s="142"/>
      <c r="J41" s="142"/>
      <c r="K41" s="143"/>
    </row>
    <row r="42" spans="1:11" ht="36.75" customHeight="1">
      <c r="A42" s="23"/>
      <c r="B42" s="24"/>
      <c r="C42" s="12" t="s">
        <v>169</v>
      </c>
      <c r="D42" s="25"/>
      <c r="E42" s="25"/>
      <c r="F42" s="25"/>
      <c r="G42" s="25"/>
      <c r="H42" s="25"/>
      <c r="I42" s="25"/>
      <c r="J42" s="25"/>
      <c r="K42" s="29"/>
    </row>
    <row r="43" spans="1:11" ht="6.75" customHeight="1">
      <c r="A43" s="23"/>
      <c r="B43" s="24"/>
      <c r="C43" s="25"/>
      <c r="D43" s="25"/>
      <c r="E43" s="25"/>
      <c r="F43" s="25"/>
      <c r="G43" s="25"/>
      <c r="H43" s="25"/>
      <c r="I43" s="25"/>
      <c r="J43" s="25"/>
      <c r="K43" s="29"/>
    </row>
    <row r="44" spans="1:11" ht="14.25" customHeight="1">
      <c r="A44" s="23"/>
      <c r="B44" s="24"/>
      <c r="C44" s="19" t="s">
        <v>14</v>
      </c>
      <c r="D44" s="25"/>
      <c r="E44" s="25"/>
      <c r="F44" s="25"/>
      <c r="G44" s="25"/>
      <c r="H44" s="25"/>
      <c r="I44" s="25"/>
      <c r="J44" s="25"/>
      <c r="K44" s="29"/>
    </row>
    <row r="45" spans="1:11" ht="22.5" customHeight="1">
      <c r="A45" s="23"/>
      <c r="B45" s="24"/>
      <c r="C45" s="25"/>
      <c r="D45" s="25"/>
      <c r="E45" s="126">
        <f>E7</f>
        <v>0</v>
      </c>
      <c r="F45" s="126"/>
      <c r="G45" s="126"/>
      <c r="H45" s="126"/>
      <c r="I45" s="25"/>
      <c r="J45" s="25"/>
      <c r="K45" s="29"/>
    </row>
    <row r="46" spans="1:11" ht="14.25" customHeight="1">
      <c r="A46" s="23"/>
      <c r="B46" s="24"/>
      <c r="C46" s="19" t="s">
        <v>164</v>
      </c>
      <c r="D46" s="25"/>
      <c r="E46" s="25"/>
      <c r="F46" s="25"/>
      <c r="G46" s="25"/>
      <c r="H46" s="25"/>
      <c r="I46" s="25"/>
      <c r="J46" s="25"/>
      <c r="K46" s="29"/>
    </row>
    <row r="47" spans="1:11" ht="23.25" customHeight="1">
      <c r="A47" s="23"/>
      <c r="B47" s="24"/>
      <c r="C47" s="25"/>
      <c r="D47" s="25"/>
      <c r="E47" s="62">
        <f>E9</f>
        <v>0</v>
      </c>
      <c r="F47" s="62"/>
      <c r="G47" s="62"/>
      <c r="H47" s="62"/>
      <c r="I47" s="25"/>
      <c r="J47" s="25"/>
      <c r="K47" s="29"/>
    </row>
    <row r="48" spans="1:11" ht="6.75" customHeight="1">
      <c r="A48" s="23"/>
      <c r="B48" s="24"/>
      <c r="C48" s="25"/>
      <c r="D48" s="25"/>
      <c r="E48" s="25"/>
      <c r="F48" s="25"/>
      <c r="G48" s="25"/>
      <c r="H48" s="25"/>
      <c r="I48" s="25"/>
      <c r="J48" s="25"/>
      <c r="K48" s="29"/>
    </row>
    <row r="49" spans="1:11" ht="18" customHeight="1">
      <c r="A49" s="23"/>
      <c r="B49" s="24"/>
      <c r="C49" s="19" t="s">
        <v>22</v>
      </c>
      <c r="D49" s="25"/>
      <c r="E49" s="25"/>
      <c r="F49" s="16">
        <f>F12</f>
        <v>0</v>
      </c>
      <c r="G49" s="25"/>
      <c r="H49" s="25"/>
      <c r="I49" s="19" t="s">
        <v>24</v>
      </c>
      <c r="J49" s="65">
        <f>IF(J12="","",J12)</f>
        <v>0</v>
      </c>
      <c r="K49" s="29"/>
    </row>
    <row r="50" spans="1:11" ht="6.75" customHeight="1">
      <c r="A50" s="23"/>
      <c r="B50" s="24"/>
      <c r="C50" s="25"/>
      <c r="D50" s="25"/>
      <c r="E50" s="25"/>
      <c r="F50" s="25"/>
      <c r="G50" s="25"/>
      <c r="H50" s="25"/>
      <c r="I50" s="25"/>
      <c r="J50" s="25"/>
      <c r="K50" s="29"/>
    </row>
    <row r="51" spans="1:11" ht="15">
      <c r="A51" s="23"/>
      <c r="B51" s="24"/>
      <c r="C51" s="19" t="s">
        <v>32</v>
      </c>
      <c r="D51" s="25"/>
      <c r="E51" s="25"/>
      <c r="F51" s="16">
        <f>E15</f>
        <v>0</v>
      </c>
      <c r="G51" s="25"/>
      <c r="H51" s="25"/>
      <c r="I51" s="19" t="s">
        <v>40</v>
      </c>
      <c r="J51" s="16">
        <f>E21</f>
        <v>0</v>
      </c>
      <c r="K51" s="29"/>
    </row>
    <row r="52" spans="1:11" ht="14.25" customHeight="1">
      <c r="A52" s="23"/>
      <c r="B52" s="24"/>
      <c r="C52" s="19" t="s">
        <v>38</v>
      </c>
      <c r="D52" s="25"/>
      <c r="E52" s="25"/>
      <c r="F52" s="16">
        <f>IF(E18="","",E18)</f>
        <v>0</v>
      </c>
      <c r="G52" s="25"/>
      <c r="H52" s="25"/>
      <c r="I52" s="25"/>
      <c r="J52" s="25"/>
      <c r="K52" s="29"/>
    </row>
    <row r="53" spans="1:11" ht="9.75" customHeight="1">
      <c r="A53" s="23"/>
      <c r="B53" s="24"/>
      <c r="C53" s="25"/>
      <c r="D53" s="25"/>
      <c r="E53" s="25"/>
      <c r="F53" s="25"/>
      <c r="G53" s="25"/>
      <c r="H53" s="25"/>
      <c r="I53" s="25"/>
      <c r="J53" s="25"/>
      <c r="K53" s="29"/>
    </row>
    <row r="54" spans="1:11" ht="29.25" customHeight="1">
      <c r="A54" s="23"/>
      <c r="B54" s="24"/>
      <c r="C54" s="144" t="s">
        <v>170</v>
      </c>
      <c r="D54" s="135"/>
      <c r="E54" s="135"/>
      <c r="F54" s="135"/>
      <c r="G54" s="135"/>
      <c r="H54" s="135"/>
      <c r="I54" s="135"/>
      <c r="J54" s="145" t="s">
        <v>171</v>
      </c>
      <c r="K54" s="146"/>
    </row>
    <row r="55" spans="1:11" ht="9.75" customHeight="1">
      <c r="A55" s="23"/>
      <c r="B55" s="24"/>
      <c r="C55" s="25"/>
      <c r="D55" s="25"/>
      <c r="E55" s="25"/>
      <c r="F55" s="25"/>
      <c r="G55" s="25"/>
      <c r="H55" s="25"/>
      <c r="I55" s="25"/>
      <c r="J55" s="25"/>
      <c r="K55" s="29"/>
    </row>
    <row r="56" spans="1:47" ht="29.25" customHeight="1">
      <c r="A56" s="23"/>
      <c r="B56" s="24"/>
      <c r="C56" s="147" t="s">
        <v>172</v>
      </c>
      <c r="D56" s="25"/>
      <c r="E56" s="25"/>
      <c r="F56" s="25"/>
      <c r="G56" s="25"/>
      <c r="H56" s="25"/>
      <c r="I56" s="25"/>
      <c r="J56" s="87">
        <f aca="true" t="shared" si="0" ref="J56:J57">J77</f>
        <v>0</v>
      </c>
      <c r="K56" s="29"/>
      <c r="AU56" s="6" t="s">
        <v>173</v>
      </c>
    </row>
    <row r="57" spans="2:11" s="148" customFormat="1" ht="24.75" customHeight="1">
      <c r="B57" s="149"/>
      <c r="C57" s="150"/>
      <c r="D57" s="151" t="s">
        <v>261</v>
      </c>
      <c r="E57" s="152"/>
      <c r="F57" s="152"/>
      <c r="G57" s="152"/>
      <c r="H57" s="152"/>
      <c r="I57" s="152"/>
      <c r="J57" s="153">
        <f t="shared" si="0"/>
        <v>0</v>
      </c>
      <c r="K57" s="154"/>
    </row>
    <row r="58" spans="2:11" s="23" customFormat="1" ht="21.75" customHeight="1">
      <c r="B58" s="24"/>
      <c r="C58" s="25"/>
      <c r="D58" s="25"/>
      <c r="E58" s="25"/>
      <c r="F58" s="25"/>
      <c r="G58" s="25"/>
      <c r="H58" s="25"/>
      <c r="I58" s="25"/>
      <c r="J58" s="25"/>
      <c r="K58" s="29"/>
    </row>
    <row r="59" spans="1:11" ht="6.75" customHeight="1">
      <c r="A59" s="23"/>
      <c r="B59" s="45"/>
      <c r="C59" s="46"/>
      <c r="D59" s="46"/>
      <c r="E59" s="46"/>
      <c r="F59" s="46"/>
      <c r="G59" s="46"/>
      <c r="H59" s="46"/>
      <c r="I59" s="46"/>
      <c r="J59" s="46"/>
      <c r="K59" s="47"/>
    </row>
    <row r="63" spans="2:12" s="23" customFormat="1" ht="6.75" customHeight="1">
      <c r="B63" s="48"/>
      <c r="C63" s="49"/>
      <c r="D63" s="49"/>
      <c r="E63" s="49"/>
      <c r="F63" s="49"/>
      <c r="G63" s="49"/>
      <c r="H63" s="49"/>
      <c r="I63" s="49"/>
      <c r="J63" s="49"/>
      <c r="K63" s="49"/>
      <c r="L63" s="50"/>
    </row>
    <row r="64" spans="1:12" ht="36.75" customHeight="1">
      <c r="A64" s="23"/>
      <c r="B64" s="24"/>
      <c r="C64" s="51" t="s">
        <v>175</v>
      </c>
      <c r="D64" s="52"/>
      <c r="E64" s="52"/>
      <c r="F64" s="52"/>
      <c r="G64" s="52"/>
      <c r="H64" s="52"/>
      <c r="I64" s="52"/>
      <c r="J64" s="52"/>
      <c r="K64" s="52"/>
      <c r="L64" s="50"/>
    </row>
    <row r="65" spans="1:12" ht="6.75" customHeight="1">
      <c r="A65" s="23"/>
      <c r="B65" s="24"/>
      <c r="C65" s="52"/>
      <c r="D65" s="52"/>
      <c r="E65" s="52"/>
      <c r="F65" s="52"/>
      <c r="G65" s="52"/>
      <c r="H65" s="52"/>
      <c r="I65" s="52"/>
      <c r="J65" s="52"/>
      <c r="K65" s="52"/>
      <c r="L65" s="50"/>
    </row>
    <row r="66" spans="1:12" ht="14.25" customHeight="1">
      <c r="A66" s="23"/>
      <c r="B66" s="24"/>
      <c r="C66" s="55" t="s">
        <v>14</v>
      </c>
      <c r="D66" s="52"/>
      <c r="E66" s="52"/>
      <c r="F66" s="52"/>
      <c r="G66" s="52"/>
      <c r="H66" s="52"/>
      <c r="I66" s="52"/>
      <c r="J66" s="52"/>
      <c r="K66" s="52"/>
      <c r="L66" s="50"/>
    </row>
    <row r="67" spans="1:12" ht="22.5" customHeight="1">
      <c r="A67" s="23"/>
      <c r="B67" s="24"/>
      <c r="C67" s="52"/>
      <c r="D67" s="52"/>
      <c r="E67" s="126">
        <f>E7</f>
        <v>0</v>
      </c>
      <c r="F67" s="126"/>
      <c r="G67" s="126"/>
      <c r="H67" s="126"/>
      <c r="I67" s="52"/>
      <c r="J67" s="52"/>
      <c r="K67" s="52"/>
      <c r="L67" s="50"/>
    </row>
    <row r="68" spans="1:12" ht="14.25" customHeight="1">
      <c r="A68" s="23"/>
      <c r="B68" s="24"/>
      <c r="C68" s="55" t="s">
        <v>164</v>
      </c>
      <c r="D68" s="52"/>
      <c r="E68" s="52"/>
      <c r="F68" s="52"/>
      <c r="G68" s="52"/>
      <c r="H68" s="52"/>
      <c r="I68" s="52"/>
      <c r="J68" s="52"/>
      <c r="K68" s="52"/>
      <c r="L68" s="50"/>
    </row>
    <row r="69" spans="1:12" ht="23.25" customHeight="1">
      <c r="A69" s="23"/>
      <c r="B69" s="24"/>
      <c r="C69" s="52"/>
      <c r="D69" s="52"/>
      <c r="E69" s="62">
        <f>E9</f>
        <v>0</v>
      </c>
      <c r="F69" s="62"/>
      <c r="G69" s="62"/>
      <c r="H69" s="62"/>
      <c r="I69" s="52"/>
      <c r="J69" s="52"/>
      <c r="K69" s="52"/>
      <c r="L69" s="50"/>
    </row>
    <row r="70" spans="1:12" ht="6.75" customHeight="1">
      <c r="A70" s="23"/>
      <c r="B70" s="24"/>
      <c r="C70" s="52"/>
      <c r="D70" s="52"/>
      <c r="E70" s="52"/>
      <c r="F70" s="52"/>
      <c r="G70" s="52"/>
      <c r="H70" s="52"/>
      <c r="I70" s="52"/>
      <c r="J70" s="52"/>
      <c r="K70" s="52"/>
      <c r="L70" s="50"/>
    </row>
    <row r="71" spans="1:12" ht="18" customHeight="1">
      <c r="A71" s="23"/>
      <c r="B71" s="24"/>
      <c r="C71" s="55" t="s">
        <v>22</v>
      </c>
      <c r="D71" s="52"/>
      <c r="E71" s="52"/>
      <c r="F71" s="155">
        <f>F12</f>
        <v>0</v>
      </c>
      <c r="G71" s="52"/>
      <c r="H71" s="52"/>
      <c r="I71" s="55" t="s">
        <v>24</v>
      </c>
      <c r="J71" s="156">
        <f>IF(J12="","",J12)</f>
        <v>0</v>
      </c>
      <c r="K71" s="52"/>
      <c r="L71" s="50"/>
    </row>
    <row r="72" spans="1:12" ht="6.75" customHeight="1">
      <c r="A72" s="23"/>
      <c r="B72" s="24"/>
      <c r="C72" s="52"/>
      <c r="D72" s="52"/>
      <c r="E72" s="52"/>
      <c r="F72" s="52"/>
      <c r="G72" s="52"/>
      <c r="H72" s="52"/>
      <c r="I72" s="52"/>
      <c r="J72" s="52"/>
      <c r="K72" s="52"/>
      <c r="L72" s="50"/>
    </row>
    <row r="73" spans="1:12" ht="15">
      <c r="A73" s="23"/>
      <c r="B73" s="24"/>
      <c r="C73" s="55" t="s">
        <v>32</v>
      </c>
      <c r="D73" s="52"/>
      <c r="E73" s="52"/>
      <c r="F73" s="155">
        <f>E15</f>
        <v>0</v>
      </c>
      <c r="G73" s="52"/>
      <c r="H73" s="52"/>
      <c r="I73" s="55" t="s">
        <v>40</v>
      </c>
      <c r="J73" s="155">
        <f>E21</f>
        <v>0</v>
      </c>
      <c r="K73" s="52"/>
      <c r="L73" s="50"/>
    </row>
    <row r="74" spans="1:12" ht="14.25" customHeight="1">
      <c r="A74" s="23"/>
      <c r="B74" s="24"/>
      <c r="C74" s="55" t="s">
        <v>38</v>
      </c>
      <c r="D74" s="52"/>
      <c r="E74" s="52"/>
      <c r="F74" s="155">
        <f>IF(E18="","",E18)</f>
        <v>0</v>
      </c>
      <c r="G74" s="52"/>
      <c r="H74" s="52"/>
      <c r="I74" s="52"/>
      <c r="J74" s="52"/>
      <c r="K74" s="52"/>
      <c r="L74" s="50"/>
    </row>
    <row r="75" spans="1:12" ht="9.75" customHeight="1">
      <c r="A75" s="23"/>
      <c r="B75" s="24"/>
      <c r="C75" s="52"/>
      <c r="D75" s="52"/>
      <c r="E75" s="52"/>
      <c r="F75" s="52"/>
      <c r="G75" s="52"/>
      <c r="H75" s="52"/>
      <c r="I75" s="52"/>
      <c r="J75" s="52"/>
      <c r="K75" s="52"/>
      <c r="L75" s="50"/>
    </row>
    <row r="76" spans="2:20" s="157" customFormat="1" ht="29.25" customHeight="1">
      <c r="B76" s="158"/>
      <c r="C76" s="159" t="s">
        <v>176</v>
      </c>
      <c r="D76" s="160" t="s">
        <v>64</v>
      </c>
      <c r="E76" s="160" t="s">
        <v>60</v>
      </c>
      <c r="F76" s="160" t="s">
        <v>177</v>
      </c>
      <c r="G76" s="160" t="s">
        <v>178</v>
      </c>
      <c r="H76" s="160" t="s">
        <v>179</v>
      </c>
      <c r="I76" s="161" t="s">
        <v>180</v>
      </c>
      <c r="J76" s="160" t="s">
        <v>171</v>
      </c>
      <c r="K76" s="162" t="s">
        <v>181</v>
      </c>
      <c r="L76" s="163"/>
      <c r="M76" s="78" t="s">
        <v>182</v>
      </c>
      <c r="N76" s="79" t="s">
        <v>49</v>
      </c>
      <c r="O76" s="79" t="s">
        <v>183</v>
      </c>
      <c r="P76" s="79" t="s">
        <v>184</v>
      </c>
      <c r="Q76" s="79" t="s">
        <v>185</v>
      </c>
      <c r="R76" s="79" t="s">
        <v>186</v>
      </c>
      <c r="S76" s="79" t="s">
        <v>187</v>
      </c>
      <c r="T76" s="80" t="s">
        <v>188</v>
      </c>
    </row>
    <row r="77" spans="2:63" s="23" customFormat="1" ht="29.25" customHeight="1">
      <c r="B77" s="24"/>
      <c r="C77" s="84" t="s">
        <v>172</v>
      </c>
      <c r="D77" s="52"/>
      <c r="E77" s="52"/>
      <c r="F77" s="52"/>
      <c r="G77" s="52"/>
      <c r="H77" s="52"/>
      <c r="I77" s="52"/>
      <c r="J77" s="164">
        <f aca="true" t="shared" si="1" ref="J77:J78">BK77</f>
        <v>0</v>
      </c>
      <c r="K77" s="52"/>
      <c r="L77" s="50"/>
      <c r="M77" s="81"/>
      <c r="N77" s="82"/>
      <c r="O77" s="82"/>
      <c r="P77" s="165">
        <f>P78</f>
        <v>10.155999999999999</v>
      </c>
      <c r="Q77" s="82"/>
      <c r="R77" s="165">
        <f>R78</f>
        <v>0</v>
      </c>
      <c r="S77" s="82"/>
      <c r="T77" s="166">
        <f>T78</f>
        <v>0</v>
      </c>
      <c r="AT77" s="6" t="s">
        <v>78</v>
      </c>
      <c r="AU77" s="6" t="s">
        <v>173</v>
      </c>
      <c r="BK77" s="167">
        <f>BK78</f>
        <v>0</v>
      </c>
    </row>
    <row r="78" spans="2:63" s="168" customFormat="1" ht="36.75" customHeight="1">
      <c r="B78" s="169"/>
      <c r="C78" s="170"/>
      <c r="D78" s="171" t="s">
        <v>78</v>
      </c>
      <c r="E78" s="172" t="s">
        <v>263</v>
      </c>
      <c r="F78" s="172" t="s">
        <v>264</v>
      </c>
      <c r="G78" s="170"/>
      <c r="H78" s="170"/>
      <c r="I78" s="170"/>
      <c r="J78" s="173">
        <f t="shared" si="1"/>
        <v>0</v>
      </c>
      <c r="K78" s="170"/>
      <c r="L78" s="174"/>
      <c r="M78" s="175"/>
      <c r="N78" s="176"/>
      <c r="O78" s="176"/>
      <c r="P78" s="177">
        <f>SUM(P79:P105)</f>
        <v>10.155999999999999</v>
      </c>
      <c r="Q78" s="176"/>
      <c r="R78" s="177">
        <f>SUM(R79:R105)</f>
        <v>0</v>
      </c>
      <c r="S78" s="176"/>
      <c r="T78" s="178">
        <f>SUM(T79:T105)</f>
        <v>0</v>
      </c>
      <c r="AR78" s="179" t="s">
        <v>21</v>
      </c>
      <c r="AT78" s="180" t="s">
        <v>78</v>
      </c>
      <c r="AU78" s="180" t="s">
        <v>79</v>
      </c>
      <c r="AY78" s="179" t="s">
        <v>192</v>
      </c>
      <c r="BK78" s="181">
        <f>SUM(BK79:BK105)</f>
        <v>0</v>
      </c>
    </row>
    <row r="79" spans="2:65" s="23" customFormat="1" ht="22.5" customHeight="1">
      <c r="B79" s="24"/>
      <c r="C79" s="182" t="s">
        <v>339</v>
      </c>
      <c r="D79" s="182" t="s">
        <v>193</v>
      </c>
      <c r="E79" s="183" t="s">
        <v>1683</v>
      </c>
      <c r="F79" s="184" t="s">
        <v>1684</v>
      </c>
      <c r="G79" s="185" t="s">
        <v>1685</v>
      </c>
      <c r="H79" s="186">
        <v>1</v>
      </c>
      <c r="I79" s="187"/>
      <c r="J79" s="187">
        <f>ROUND(I79*H79,2)</f>
        <v>0</v>
      </c>
      <c r="K79" s="184" t="s">
        <v>197</v>
      </c>
      <c r="L79" s="50"/>
      <c r="M79" s="188"/>
      <c r="N79" s="189" t="s">
        <v>50</v>
      </c>
      <c r="O79" s="190">
        <v>0</v>
      </c>
      <c r="P79" s="190">
        <f>O79*H79</f>
        <v>0</v>
      </c>
      <c r="Q79" s="190">
        <v>0</v>
      </c>
      <c r="R79" s="190">
        <f>Q79*H79</f>
        <v>0</v>
      </c>
      <c r="S79" s="190">
        <v>0</v>
      </c>
      <c r="T79" s="191">
        <f>S79*H79</f>
        <v>0</v>
      </c>
      <c r="AR79" s="6" t="s">
        <v>232</v>
      </c>
      <c r="AT79" s="6" t="s">
        <v>193</v>
      </c>
      <c r="AU79" s="6" t="s">
        <v>21</v>
      </c>
      <c r="AY79" s="6" t="s">
        <v>192</v>
      </c>
      <c r="BE79" s="192">
        <f>IF(N79="základní",J79,0)</f>
        <v>0</v>
      </c>
      <c r="BF79" s="192">
        <f>IF(N79="snížená",J79,0)</f>
        <v>0</v>
      </c>
      <c r="BG79" s="192">
        <f>IF(N79="zákl. přenesená",J79,0)</f>
        <v>0</v>
      </c>
      <c r="BH79" s="192">
        <f>IF(N79="sníž. přenesená",J79,0)</f>
        <v>0</v>
      </c>
      <c r="BI79" s="192">
        <f>IF(N79="nulová",J79,0)</f>
        <v>0</v>
      </c>
      <c r="BJ79" s="6" t="s">
        <v>21</v>
      </c>
      <c r="BK79" s="192">
        <f>ROUND(I79*H79,2)</f>
        <v>0</v>
      </c>
      <c r="BL79" s="6" t="s">
        <v>232</v>
      </c>
      <c r="BM79" s="6" t="s">
        <v>1686</v>
      </c>
    </row>
    <row r="80" spans="1:47" ht="12.75">
      <c r="A80" s="23"/>
      <c r="B80" s="24"/>
      <c r="C80" s="52"/>
      <c r="D80" s="193" t="s">
        <v>199</v>
      </c>
      <c r="E80" s="52"/>
      <c r="F80" s="194" t="s">
        <v>1687</v>
      </c>
      <c r="G80" s="52"/>
      <c r="H80" s="52"/>
      <c r="I80" s="52"/>
      <c r="J80" s="52"/>
      <c r="K80" s="52"/>
      <c r="L80" s="50"/>
      <c r="M80" s="195"/>
      <c r="N80" s="25"/>
      <c r="O80" s="25"/>
      <c r="P80" s="25"/>
      <c r="Q80" s="25"/>
      <c r="R80" s="25"/>
      <c r="S80" s="25"/>
      <c r="T80" s="72"/>
      <c r="AT80" s="6" t="s">
        <v>199</v>
      </c>
      <c r="AU80" s="6" t="s">
        <v>21</v>
      </c>
    </row>
    <row r="81" spans="1:65" ht="22.5" customHeight="1">
      <c r="A81" s="23"/>
      <c r="B81" s="24"/>
      <c r="C81" s="182" t="s">
        <v>88</v>
      </c>
      <c r="D81" s="182" t="s">
        <v>193</v>
      </c>
      <c r="E81" s="183" t="s">
        <v>1688</v>
      </c>
      <c r="F81" s="184" t="s">
        <v>1689</v>
      </c>
      <c r="G81" s="185" t="s">
        <v>284</v>
      </c>
      <c r="H81" s="186">
        <v>54</v>
      </c>
      <c r="I81" s="187"/>
      <c r="J81" s="187">
        <f>ROUND(I81*H81,2)</f>
        <v>0</v>
      </c>
      <c r="K81" s="184" t="s">
        <v>197</v>
      </c>
      <c r="L81" s="50"/>
      <c r="M81" s="188"/>
      <c r="N81" s="189" t="s">
        <v>50</v>
      </c>
      <c r="O81" s="190">
        <v>0.024</v>
      </c>
      <c r="P81" s="190">
        <f>O81*H81</f>
        <v>1.296</v>
      </c>
      <c r="Q81" s="190">
        <v>0</v>
      </c>
      <c r="R81" s="190">
        <f>Q81*H81</f>
        <v>0</v>
      </c>
      <c r="S81" s="190">
        <v>0</v>
      </c>
      <c r="T81" s="191">
        <f>S81*H81</f>
        <v>0</v>
      </c>
      <c r="AR81" s="6" t="s">
        <v>191</v>
      </c>
      <c r="AT81" s="6" t="s">
        <v>193</v>
      </c>
      <c r="AU81" s="6" t="s">
        <v>21</v>
      </c>
      <c r="AY81" s="6" t="s">
        <v>192</v>
      </c>
      <c r="BE81" s="192">
        <f>IF(N81="základní",J81,0)</f>
        <v>0</v>
      </c>
      <c r="BF81" s="192">
        <f>IF(N81="snížená",J81,0)</f>
        <v>0</v>
      </c>
      <c r="BG81" s="192">
        <f>IF(N81="zákl. přenesená",J81,0)</f>
        <v>0</v>
      </c>
      <c r="BH81" s="192">
        <f>IF(N81="sníž. přenesená",J81,0)</f>
        <v>0</v>
      </c>
      <c r="BI81" s="192">
        <f>IF(N81="nulová",J81,0)</f>
        <v>0</v>
      </c>
      <c r="BJ81" s="6" t="s">
        <v>21</v>
      </c>
      <c r="BK81" s="192">
        <f>ROUND(I81*H81,2)</f>
        <v>0</v>
      </c>
      <c r="BL81" s="6" t="s">
        <v>191</v>
      </c>
      <c r="BM81" s="6" t="s">
        <v>1690</v>
      </c>
    </row>
    <row r="82" spans="1:47" ht="23.25">
      <c r="A82" s="23"/>
      <c r="B82" s="24"/>
      <c r="C82" s="52"/>
      <c r="D82" s="193" t="s">
        <v>199</v>
      </c>
      <c r="E82" s="52"/>
      <c r="F82" s="194" t="s">
        <v>1691</v>
      </c>
      <c r="G82" s="52"/>
      <c r="H82" s="52"/>
      <c r="I82" s="52"/>
      <c r="J82" s="52"/>
      <c r="K82" s="52"/>
      <c r="L82" s="50"/>
      <c r="M82" s="195"/>
      <c r="N82" s="25"/>
      <c r="O82" s="25"/>
      <c r="P82" s="25"/>
      <c r="Q82" s="25"/>
      <c r="R82" s="25"/>
      <c r="S82" s="25"/>
      <c r="T82" s="72"/>
      <c r="AT82" s="6" t="s">
        <v>199</v>
      </c>
      <c r="AU82" s="6" t="s">
        <v>21</v>
      </c>
    </row>
    <row r="83" spans="1:65" ht="22.5" customHeight="1">
      <c r="A83" s="23"/>
      <c r="B83" s="24"/>
      <c r="C83" s="182" t="s">
        <v>217</v>
      </c>
      <c r="D83" s="182" t="s">
        <v>193</v>
      </c>
      <c r="E83" s="183" t="s">
        <v>1692</v>
      </c>
      <c r="F83" s="184" t="s">
        <v>1693</v>
      </c>
      <c r="G83" s="185" t="s">
        <v>284</v>
      </c>
      <c r="H83" s="186">
        <v>54</v>
      </c>
      <c r="I83" s="187"/>
      <c r="J83" s="187">
        <f>ROUND(I83*H83,2)</f>
        <v>0</v>
      </c>
      <c r="K83" s="184" t="s">
        <v>197</v>
      </c>
      <c r="L83" s="50"/>
      <c r="M83" s="188"/>
      <c r="N83" s="189" t="s">
        <v>50</v>
      </c>
      <c r="O83" s="190">
        <v>0.05</v>
      </c>
      <c r="P83" s="190">
        <f>O83*H83</f>
        <v>2.7</v>
      </c>
      <c r="Q83" s="190">
        <v>0</v>
      </c>
      <c r="R83" s="190">
        <f>Q83*H83</f>
        <v>0</v>
      </c>
      <c r="S83" s="190">
        <v>0</v>
      </c>
      <c r="T83" s="191">
        <f>S83*H83</f>
        <v>0</v>
      </c>
      <c r="AR83" s="6" t="s">
        <v>191</v>
      </c>
      <c r="AT83" s="6" t="s">
        <v>193</v>
      </c>
      <c r="AU83" s="6" t="s">
        <v>21</v>
      </c>
      <c r="AY83" s="6" t="s">
        <v>192</v>
      </c>
      <c r="BE83" s="192">
        <f>IF(N83="základní",J83,0)</f>
        <v>0</v>
      </c>
      <c r="BF83" s="192">
        <f>IF(N83="snížená",J83,0)</f>
        <v>0</v>
      </c>
      <c r="BG83" s="192">
        <f>IF(N83="zákl. přenesená",J83,0)</f>
        <v>0</v>
      </c>
      <c r="BH83" s="192">
        <f>IF(N83="sníž. přenesená",J83,0)</f>
        <v>0</v>
      </c>
      <c r="BI83" s="192">
        <f>IF(N83="nulová",J83,0)</f>
        <v>0</v>
      </c>
      <c r="BJ83" s="6" t="s">
        <v>21</v>
      </c>
      <c r="BK83" s="192">
        <f>ROUND(I83*H83,2)</f>
        <v>0</v>
      </c>
      <c r="BL83" s="6" t="s">
        <v>191</v>
      </c>
      <c r="BM83" s="6" t="s">
        <v>1694</v>
      </c>
    </row>
    <row r="84" spans="1:47" ht="23.25">
      <c r="A84" s="23"/>
      <c r="B84" s="24"/>
      <c r="C84" s="52"/>
      <c r="D84" s="193" t="s">
        <v>199</v>
      </c>
      <c r="E84" s="52"/>
      <c r="F84" s="194" t="s">
        <v>1695</v>
      </c>
      <c r="G84" s="52"/>
      <c r="H84" s="52"/>
      <c r="I84" s="52"/>
      <c r="J84" s="52"/>
      <c r="K84" s="52"/>
      <c r="L84" s="50"/>
      <c r="M84" s="195"/>
      <c r="N84" s="25"/>
      <c r="O84" s="25"/>
      <c r="P84" s="25"/>
      <c r="Q84" s="25"/>
      <c r="R84" s="25"/>
      <c r="S84" s="25"/>
      <c r="T84" s="72"/>
      <c r="AT84" s="6" t="s">
        <v>199</v>
      </c>
      <c r="AU84" s="6" t="s">
        <v>21</v>
      </c>
    </row>
    <row r="85" spans="1:65" ht="22.5" customHeight="1">
      <c r="A85" s="23"/>
      <c r="B85" s="24"/>
      <c r="C85" s="182" t="s">
        <v>223</v>
      </c>
      <c r="D85" s="182" t="s">
        <v>193</v>
      </c>
      <c r="E85" s="183" t="s">
        <v>1696</v>
      </c>
      <c r="F85" s="184" t="s">
        <v>1697</v>
      </c>
      <c r="G85" s="185" t="s">
        <v>284</v>
      </c>
      <c r="H85" s="186">
        <v>54</v>
      </c>
      <c r="I85" s="187"/>
      <c r="J85" s="187">
        <f>ROUND(I85*H85,2)</f>
        <v>0</v>
      </c>
      <c r="K85" s="184" t="s">
        <v>197</v>
      </c>
      <c r="L85" s="50"/>
      <c r="M85" s="188"/>
      <c r="N85" s="189" t="s">
        <v>50</v>
      </c>
      <c r="O85" s="190">
        <v>0.09</v>
      </c>
      <c r="P85" s="190">
        <f>O85*H85</f>
        <v>4.859999999999999</v>
      </c>
      <c r="Q85" s="190">
        <v>0</v>
      </c>
      <c r="R85" s="190">
        <f>Q85*H85</f>
        <v>0</v>
      </c>
      <c r="S85" s="190">
        <v>0</v>
      </c>
      <c r="T85" s="191">
        <f>S85*H85</f>
        <v>0</v>
      </c>
      <c r="AR85" s="6" t="s">
        <v>191</v>
      </c>
      <c r="AT85" s="6" t="s">
        <v>193</v>
      </c>
      <c r="AU85" s="6" t="s">
        <v>21</v>
      </c>
      <c r="AY85" s="6" t="s">
        <v>192</v>
      </c>
      <c r="BE85" s="192">
        <f>IF(N85="základní",J85,0)</f>
        <v>0</v>
      </c>
      <c r="BF85" s="192">
        <f>IF(N85="snížená",J85,0)</f>
        <v>0</v>
      </c>
      <c r="BG85" s="192">
        <f>IF(N85="zákl. přenesená",J85,0)</f>
        <v>0</v>
      </c>
      <c r="BH85" s="192">
        <f>IF(N85="sníž. přenesená",J85,0)</f>
        <v>0</v>
      </c>
      <c r="BI85" s="192">
        <f>IF(N85="nulová",J85,0)</f>
        <v>0</v>
      </c>
      <c r="BJ85" s="6" t="s">
        <v>21</v>
      </c>
      <c r="BK85" s="192">
        <f>ROUND(I85*H85,2)</f>
        <v>0</v>
      </c>
      <c r="BL85" s="6" t="s">
        <v>191</v>
      </c>
      <c r="BM85" s="6" t="s">
        <v>1698</v>
      </c>
    </row>
    <row r="86" spans="1:47" ht="12.75">
      <c r="A86" s="23"/>
      <c r="B86" s="24"/>
      <c r="C86" s="52"/>
      <c r="D86" s="193" t="s">
        <v>199</v>
      </c>
      <c r="E86" s="52"/>
      <c r="F86" s="194" t="s">
        <v>1699</v>
      </c>
      <c r="G86" s="52"/>
      <c r="H86" s="52"/>
      <c r="I86" s="52"/>
      <c r="J86" s="52"/>
      <c r="K86" s="52"/>
      <c r="L86" s="50"/>
      <c r="M86" s="195"/>
      <c r="N86" s="25"/>
      <c r="O86" s="25"/>
      <c r="P86" s="25"/>
      <c r="Q86" s="25"/>
      <c r="R86" s="25"/>
      <c r="S86" s="25"/>
      <c r="T86" s="72"/>
      <c r="AT86" s="6" t="s">
        <v>199</v>
      </c>
      <c r="AU86" s="6" t="s">
        <v>21</v>
      </c>
    </row>
    <row r="87" spans="1:65" ht="22.5" customHeight="1">
      <c r="A87" s="23"/>
      <c r="B87" s="24"/>
      <c r="C87" s="182" t="s">
        <v>329</v>
      </c>
      <c r="D87" s="182" t="s">
        <v>193</v>
      </c>
      <c r="E87" s="183" t="s">
        <v>1700</v>
      </c>
      <c r="F87" s="184" t="s">
        <v>1701</v>
      </c>
      <c r="G87" s="185" t="s">
        <v>284</v>
      </c>
      <c r="H87" s="186">
        <v>27540</v>
      </c>
      <c r="I87" s="187"/>
      <c r="J87" s="187">
        <f>ROUND(I87*H87,2)</f>
        <v>0</v>
      </c>
      <c r="K87" s="184" t="s">
        <v>197</v>
      </c>
      <c r="L87" s="50"/>
      <c r="M87" s="188"/>
      <c r="N87" s="189" t="s">
        <v>50</v>
      </c>
      <c r="O87" s="190">
        <v>0</v>
      </c>
      <c r="P87" s="190">
        <f>O87*H87</f>
        <v>0</v>
      </c>
      <c r="Q87" s="190">
        <v>0</v>
      </c>
      <c r="R87" s="190">
        <f>Q87*H87</f>
        <v>0</v>
      </c>
      <c r="S87" s="190">
        <v>0</v>
      </c>
      <c r="T87" s="191">
        <f>S87*H87</f>
        <v>0</v>
      </c>
      <c r="AR87" s="6" t="s">
        <v>191</v>
      </c>
      <c r="AT87" s="6" t="s">
        <v>193</v>
      </c>
      <c r="AU87" s="6" t="s">
        <v>21</v>
      </c>
      <c r="AY87" s="6" t="s">
        <v>192</v>
      </c>
      <c r="BE87" s="192">
        <f>IF(N87="základní",J87,0)</f>
        <v>0</v>
      </c>
      <c r="BF87" s="192">
        <f>IF(N87="snížená",J87,0)</f>
        <v>0</v>
      </c>
      <c r="BG87" s="192">
        <f>IF(N87="zákl. přenesená",J87,0)</f>
        <v>0</v>
      </c>
      <c r="BH87" s="192">
        <f>IF(N87="sníž. přenesená",J87,0)</f>
        <v>0</v>
      </c>
      <c r="BI87" s="192">
        <f>IF(N87="nulová",J87,0)</f>
        <v>0</v>
      </c>
      <c r="BJ87" s="6" t="s">
        <v>21</v>
      </c>
      <c r="BK87" s="192">
        <f>ROUND(I87*H87,2)</f>
        <v>0</v>
      </c>
      <c r="BL87" s="6" t="s">
        <v>191</v>
      </c>
      <c r="BM87" s="6" t="s">
        <v>1702</v>
      </c>
    </row>
    <row r="88" spans="1:47" ht="23.25">
      <c r="A88" s="23"/>
      <c r="B88" s="24"/>
      <c r="C88" s="52"/>
      <c r="D88" s="196" t="s">
        <v>199</v>
      </c>
      <c r="E88" s="52"/>
      <c r="F88" s="197" t="s">
        <v>1703</v>
      </c>
      <c r="G88" s="52"/>
      <c r="H88" s="52"/>
      <c r="I88" s="52"/>
      <c r="J88" s="52"/>
      <c r="K88" s="52"/>
      <c r="L88" s="50"/>
      <c r="M88" s="195"/>
      <c r="N88" s="25"/>
      <c r="O88" s="25"/>
      <c r="P88" s="25"/>
      <c r="Q88" s="25"/>
      <c r="R88" s="25"/>
      <c r="S88" s="25"/>
      <c r="T88" s="72"/>
      <c r="AT88" s="6" t="s">
        <v>199</v>
      </c>
      <c r="AU88" s="6" t="s">
        <v>21</v>
      </c>
    </row>
    <row r="89" spans="2:51" s="208" customFormat="1" ht="12.75">
      <c r="B89" s="209"/>
      <c r="C89" s="210"/>
      <c r="D89" s="193" t="s">
        <v>210</v>
      </c>
      <c r="E89" s="211"/>
      <c r="F89" s="212" t="s">
        <v>1704</v>
      </c>
      <c r="G89" s="210"/>
      <c r="H89" s="213">
        <v>27540</v>
      </c>
      <c r="I89" s="210"/>
      <c r="J89" s="210"/>
      <c r="K89" s="210"/>
      <c r="L89" s="214"/>
      <c r="M89" s="215"/>
      <c r="N89" s="216"/>
      <c r="O89" s="216"/>
      <c r="P89" s="216"/>
      <c r="Q89" s="216"/>
      <c r="R89" s="216"/>
      <c r="S89" s="216"/>
      <c r="T89" s="217"/>
      <c r="AT89" s="218" t="s">
        <v>210</v>
      </c>
      <c r="AU89" s="218" t="s">
        <v>21</v>
      </c>
      <c r="AV89" s="208" t="s">
        <v>88</v>
      </c>
      <c r="AW89" s="208" t="s">
        <v>43</v>
      </c>
      <c r="AX89" s="208" t="s">
        <v>21</v>
      </c>
      <c r="AY89" s="218" t="s">
        <v>192</v>
      </c>
    </row>
    <row r="90" spans="2:65" s="23" customFormat="1" ht="22.5" customHeight="1">
      <c r="B90" s="24"/>
      <c r="C90" s="182" t="s">
        <v>323</v>
      </c>
      <c r="D90" s="182" t="s">
        <v>193</v>
      </c>
      <c r="E90" s="183" t="s">
        <v>1705</v>
      </c>
      <c r="F90" s="184" t="s">
        <v>1706</v>
      </c>
      <c r="G90" s="185" t="s">
        <v>284</v>
      </c>
      <c r="H90" s="186">
        <v>27540</v>
      </c>
      <c r="I90" s="187"/>
      <c r="J90" s="187">
        <f>ROUND(I90*H90,2)</f>
        <v>0</v>
      </c>
      <c r="K90" s="184" t="s">
        <v>197</v>
      </c>
      <c r="L90" s="50"/>
      <c r="M90" s="188"/>
      <c r="N90" s="189" t="s">
        <v>50</v>
      </c>
      <c r="O90" s="190">
        <v>0</v>
      </c>
      <c r="P90" s="190">
        <f>O90*H90</f>
        <v>0</v>
      </c>
      <c r="Q90" s="190">
        <v>0</v>
      </c>
      <c r="R90" s="190">
        <f>Q90*H90</f>
        <v>0</v>
      </c>
      <c r="S90" s="190">
        <v>0</v>
      </c>
      <c r="T90" s="191">
        <f>S90*H90</f>
        <v>0</v>
      </c>
      <c r="AR90" s="6" t="s">
        <v>191</v>
      </c>
      <c r="AT90" s="6" t="s">
        <v>193</v>
      </c>
      <c r="AU90" s="6" t="s">
        <v>21</v>
      </c>
      <c r="AY90" s="6" t="s">
        <v>192</v>
      </c>
      <c r="BE90" s="192">
        <f>IF(N90="základní",J90,0)</f>
        <v>0</v>
      </c>
      <c r="BF90" s="192">
        <f>IF(N90="snížená",J90,0)</f>
        <v>0</v>
      </c>
      <c r="BG90" s="192">
        <f>IF(N90="zákl. přenesená",J90,0)</f>
        <v>0</v>
      </c>
      <c r="BH90" s="192">
        <f>IF(N90="sníž. přenesená",J90,0)</f>
        <v>0</v>
      </c>
      <c r="BI90" s="192">
        <f>IF(N90="nulová",J90,0)</f>
        <v>0</v>
      </c>
      <c r="BJ90" s="6" t="s">
        <v>21</v>
      </c>
      <c r="BK90" s="192">
        <f>ROUND(I90*H90,2)</f>
        <v>0</v>
      </c>
      <c r="BL90" s="6" t="s">
        <v>191</v>
      </c>
      <c r="BM90" s="6" t="s">
        <v>1707</v>
      </c>
    </row>
    <row r="91" spans="1:47" ht="23.25">
      <c r="A91" s="23"/>
      <c r="B91" s="24"/>
      <c r="C91" s="52"/>
      <c r="D91" s="196" t="s">
        <v>199</v>
      </c>
      <c r="E91" s="52"/>
      <c r="F91" s="197" t="s">
        <v>1708</v>
      </c>
      <c r="G91" s="52"/>
      <c r="H91" s="52"/>
      <c r="I91" s="52"/>
      <c r="J91" s="52"/>
      <c r="K91" s="52"/>
      <c r="L91" s="50"/>
      <c r="M91" s="195"/>
      <c r="N91" s="25"/>
      <c r="O91" s="25"/>
      <c r="P91" s="25"/>
      <c r="Q91" s="25"/>
      <c r="R91" s="25"/>
      <c r="S91" s="25"/>
      <c r="T91" s="72"/>
      <c r="AT91" s="6" t="s">
        <v>199</v>
      </c>
      <c r="AU91" s="6" t="s">
        <v>21</v>
      </c>
    </row>
    <row r="92" spans="2:51" s="208" customFormat="1" ht="12.75">
      <c r="B92" s="209"/>
      <c r="C92" s="210"/>
      <c r="D92" s="196" t="s">
        <v>210</v>
      </c>
      <c r="E92" s="234"/>
      <c r="F92" s="235"/>
      <c r="G92" s="210"/>
      <c r="H92" s="236">
        <v>0</v>
      </c>
      <c r="I92" s="210"/>
      <c r="J92" s="210"/>
      <c r="K92" s="210"/>
      <c r="L92" s="214"/>
      <c r="M92" s="215"/>
      <c r="N92" s="216"/>
      <c r="O92" s="216"/>
      <c r="P92" s="216"/>
      <c r="Q92" s="216"/>
      <c r="R92" s="216"/>
      <c r="S92" s="216"/>
      <c r="T92" s="217"/>
      <c r="AT92" s="218" t="s">
        <v>210</v>
      </c>
      <c r="AU92" s="218" t="s">
        <v>21</v>
      </c>
      <c r="AV92" s="208" t="s">
        <v>88</v>
      </c>
      <c r="AW92" s="208" t="s">
        <v>43</v>
      </c>
      <c r="AX92" s="208" t="s">
        <v>79</v>
      </c>
      <c r="AY92" s="218" t="s">
        <v>192</v>
      </c>
    </row>
    <row r="93" spans="1:51" ht="12.75">
      <c r="A93" s="208"/>
      <c r="B93" s="209"/>
      <c r="C93" s="210"/>
      <c r="D93" s="193" t="s">
        <v>210</v>
      </c>
      <c r="E93" s="211"/>
      <c r="F93" s="212" t="s">
        <v>1704</v>
      </c>
      <c r="G93" s="210"/>
      <c r="H93" s="213">
        <v>27540</v>
      </c>
      <c r="I93" s="210"/>
      <c r="J93" s="210"/>
      <c r="K93" s="210"/>
      <c r="L93" s="214"/>
      <c r="M93" s="215"/>
      <c r="N93" s="216"/>
      <c r="O93" s="216"/>
      <c r="P93" s="216"/>
      <c r="Q93" s="216"/>
      <c r="R93" s="216"/>
      <c r="S93" s="216"/>
      <c r="T93" s="217"/>
      <c r="AT93" s="218" t="s">
        <v>210</v>
      </c>
      <c r="AU93" s="218" t="s">
        <v>21</v>
      </c>
      <c r="AV93" s="208" t="s">
        <v>88</v>
      </c>
      <c r="AW93" s="208" t="s">
        <v>43</v>
      </c>
      <c r="AX93" s="208" t="s">
        <v>21</v>
      </c>
      <c r="AY93" s="218" t="s">
        <v>192</v>
      </c>
    </row>
    <row r="94" spans="2:65" s="23" customFormat="1" ht="22.5" customHeight="1">
      <c r="B94" s="24"/>
      <c r="C94" s="182" t="s">
        <v>205</v>
      </c>
      <c r="D94" s="182" t="s">
        <v>193</v>
      </c>
      <c r="E94" s="183" t="s">
        <v>1709</v>
      </c>
      <c r="F94" s="184" t="s">
        <v>1710</v>
      </c>
      <c r="G94" s="185" t="s">
        <v>284</v>
      </c>
      <c r="H94" s="186">
        <v>27540</v>
      </c>
      <c r="I94" s="187"/>
      <c r="J94" s="187">
        <f>ROUND(I94*H94,2)</f>
        <v>0</v>
      </c>
      <c r="K94" s="184" t="s">
        <v>197</v>
      </c>
      <c r="L94" s="50"/>
      <c r="M94" s="188"/>
      <c r="N94" s="189" t="s">
        <v>50</v>
      </c>
      <c r="O94" s="190">
        <v>0</v>
      </c>
      <c r="P94" s="190">
        <f>O94*H94</f>
        <v>0</v>
      </c>
      <c r="Q94" s="190">
        <v>0</v>
      </c>
      <c r="R94" s="190">
        <f>Q94*H94</f>
        <v>0</v>
      </c>
      <c r="S94" s="190">
        <v>0</v>
      </c>
      <c r="T94" s="191">
        <f>S94*H94</f>
        <v>0</v>
      </c>
      <c r="AR94" s="6" t="s">
        <v>191</v>
      </c>
      <c r="AT94" s="6" t="s">
        <v>193</v>
      </c>
      <c r="AU94" s="6" t="s">
        <v>21</v>
      </c>
      <c r="AY94" s="6" t="s">
        <v>192</v>
      </c>
      <c r="BE94" s="192">
        <f>IF(N94="základní",J94,0)</f>
        <v>0</v>
      </c>
      <c r="BF94" s="192">
        <f>IF(N94="snížená",J94,0)</f>
        <v>0</v>
      </c>
      <c r="BG94" s="192">
        <f>IF(N94="zákl. přenesená",J94,0)</f>
        <v>0</v>
      </c>
      <c r="BH94" s="192">
        <f>IF(N94="sníž. přenesená",J94,0)</f>
        <v>0</v>
      </c>
      <c r="BI94" s="192">
        <f>IF(N94="nulová",J94,0)</f>
        <v>0</v>
      </c>
      <c r="BJ94" s="6" t="s">
        <v>21</v>
      </c>
      <c r="BK94" s="192">
        <f>ROUND(I94*H94,2)</f>
        <v>0</v>
      </c>
      <c r="BL94" s="6" t="s">
        <v>191</v>
      </c>
      <c r="BM94" s="6" t="s">
        <v>1711</v>
      </c>
    </row>
    <row r="95" spans="1:47" ht="23.25">
      <c r="A95" s="23"/>
      <c r="B95" s="24"/>
      <c r="C95" s="52"/>
      <c r="D95" s="196" t="s">
        <v>199</v>
      </c>
      <c r="E95" s="52"/>
      <c r="F95" s="197" t="s">
        <v>1712</v>
      </c>
      <c r="G95" s="52"/>
      <c r="H95" s="52"/>
      <c r="I95" s="52"/>
      <c r="J95" s="52"/>
      <c r="K95" s="52"/>
      <c r="L95" s="50"/>
      <c r="M95" s="195"/>
      <c r="N95" s="25"/>
      <c r="O95" s="25"/>
      <c r="P95" s="25"/>
      <c r="Q95" s="25"/>
      <c r="R95" s="25"/>
      <c r="S95" s="25"/>
      <c r="T95" s="72"/>
      <c r="AT95" s="6" t="s">
        <v>199</v>
      </c>
      <c r="AU95" s="6" t="s">
        <v>21</v>
      </c>
    </row>
    <row r="96" spans="2:51" s="208" customFormat="1" ht="12.75">
      <c r="B96" s="209"/>
      <c r="C96" s="210"/>
      <c r="D96" s="193" t="s">
        <v>210</v>
      </c>
      <c r="E96" s="211"/>
      <c r="F96" s="212" t="s">
        <v>1704</v>
      </c>
      <c r="G96" s="210"/>
      <c r="H96" s="213">
        <v>27540</v>
      </c>
      <c r="I96" s="210"/>
      <c r="J96" s="210"/>
      <c r="K96" s="210"/>
      <c r="L96" s="214"/>
      <c r="M96" s="215"/>
      <c r="N96" s="216"/>
      <c r="O96" s="216"/>
      <c r="P96" s="216"/>
      <c r="Q96" s="216"/>
      <c r="R96" s="216"/>
      <c r="S96" s="216"/>
      <c r="T96" s="217"/>
      <c r="AT96" s="218" t="s">
        <v>210</v>
      </c>
      <c r="AU96" s="218" t="s">
        <v>21</v>
      </c>
      <c r="AV96" s="208" t="s">
        <v>88</v>
      </c>
      <c r="AW96" s="208" t="s">
        <v>43</v>
      </c>
      <c r="AX96" s="208" t="s">
        <v>21</v>
      </c>
      <c r="AY96" s="218" t="s">
        <v>192</v>
      </c>
    </row>
    <row r="97" spans="2:65" s="23" customFormat="1" ht="22.5" customHeight="1">
      <c r="B97" s="24"/>
      <c r="C97" s="182" t="s">
        <v>191</v>
      </c>
      <c r="D97" s="182" t="s">
        <v>193</v>
      </c>
      <c r="E97" s="183" t="s">
        <v>1713</v>
      </c>
      <c r="F97" s="184" t="s">
        <v>1714</v>
      </c>
      <c r="G97" s="185" t="s">
        <v>284</v>
      </c>
      <c r="H97" s="186">
        <v>2</v>
      </c>
      <c r="I97" s="187"/>
      <c r="J97" s="187">
        <f>ROUND(I97*H97,2)</f>
        <v>0</v>
      </c>
      <c r="K97" s="184" t="s">
        <v>197</v>
      </c>
      <c r="L97" s="50"/>
      <c r="M97" s="188"/>
      <c r="N97" s="189" t="s">
        <v>50</v>
      </c>
      <c r="O97" s="190">
        <v>0.275</v>
      </c>
      <c r="P97" s="190">
        <f>O97*H97</f>
        <v>0.55</v>
      </c>
      <c r="Q97" s="190">
        <v>0</v>
      </c>
      <c r="R97" s="190">
        <f>Q97*H97</f>
        <v>0</v>
      </c>
      <c r="S97" s="190">
        <v>0</v>
      </c>
      <c r="T97" s="191">
        <f>S97*H97</f>
        <v>0</v>
      </c>
      <c r="AR97" s="6" t="s">
        <v>191</v>
      </c>
      <c r="AT97" s="6" t="s">
        <v>193</v>
      </c>
      <c r="AU97" s="6" t="s">
        <v>21</v>
      </c>
      <c r="AY97" s="6" t="s">
        <v>192</v>
      </c>
      <c r="BE97" s="192">
        <f>IF(N97="základní",J97,0)</f>
        <v>0</v>
      </c>
      <c r="BF97" s="192">
        <f>IF(N97="snížená",J97,0)</f>
        <v>0</v>
      </c>
      <c r="BG97" s="192">
        <f>IF(N97="zákl. přenesená",J97,0)</f>
        <v>0</v>
      </c>
      <c r="BH97" s="192">
        <f>IF(N97="sníž. přenesená",J97,0)</f>
        <v>0</v>
      </c>
      <c r="BI97" s="192">
        <f>IF(N97="nulová",J97,0)</f>
        <v>0</v>
      </c>
      <c r="BJ97" s="6" t="s">
        <v>21</v>
      </c>
      <c r="BK97" s="192">
        <f>ROUND(I97*H97,2)</f>
        <v>0</v>
      </c>
      <c r="BL97" s="6" t="s">
        <v>191</v>
      </c>
      <c r="BM97" s="6" t="s">
        <v>1715</v>
      </c>
    </row>
    <row r="98" spans="1:47" ht="12.75">
      <c r="A98" s="23"/>
      <c r="B98" s="24"/>
      <c r="C98" s="52"/>
      <c r="D98" s="196" t="s">
        <v>199</v>
      </c>
      <c r="E98" s="52"/>
      <c r="F98" s="197" t="s">
        <v>1716</v>
      </c>
      <c r="G98" s="52"/>
      <c r="H98" s="52"/>
      <c r="I98" s="52"/>
      <c r="J98" s="52"/>
      <c r="K98" s="52"/>
      <c r="L98" s="50"/>
      <c r="M98" s="195"/>
      <c r="N98" s="25"/>
      <c r="O98" s="25"/>
      <c r="P98" s="25"/>
      <c r="Q98" s="25"/>
      <c r="R98" s="25"/>
      <c r="S98" s="25"/>
      <c r="T98" s="72"/>
      <c r="AT98" s="6" t="s">
        <v>199</v>
      </c>
      <c r="AU98" s="6" t="s">
        <v>21</v>
      </c>
    </row>
    <row r="99" spans="2:51" s="208" customFormat="1" ht="12.75">
      <c r="B99" s="209"/>
      <c r="C99" s="210"/>
      <c r="D99" s="193" t="s">
        <v>210</v>
      </c>
      <c r="E99" s="211"/>
      <c r="F99" s="212" t="s">
        <v>88</v>
      </c>
      <c r="G99" s="210"/>
      <c r="H99" s="213">
        <v>2</v>
      </c>
      <c r="I99" s="210"/>
      <c r="J99" s="210"/>
      <c r="K99" s="210"/>
      <c r="L99" s="214"/>
      <c r="M99" s="215"/>
      <c r="N99" s="216"/>
      <c r="O99" s="216"/>
      <c r="P99" s="216"/>
      <c r="Q99" s="216"/>
      <c r="R99" s="216"/>
      <c r="S99" s="216"/>
      <c r="T99" s="217"/>
      <c r="AT99" s="218" t="s">
        <v>210</v>
      </c>
      <c r="AU99" s="218" t="s">
        <v>21</v>
      </c>
      <c r="AV99" s="208" t="s">
        <v>88</v>
      </c>
      <c r="AW99" s="208" t="s">
        <v>43</v>
      </c>
      <c r="AX99" s="208" t="s">
        <v>21</v>
      </c>
      <c r="AY99" s="218" t="s">
        <v>192</v>
      </c>
    </row>
    <row r="100" spans="2:65" s="23" customFormat="1" ht="22.5" customHeight="1">
      <c r="B100" s="24"/>
      <c r="C100" s="182" t="s">
        <v>229</v>
      </c>
      <c r="D100" s="182" t="s">
        <v>193</v>
      </c>
      <c r="E100" s="183" t="s">
        <v>1717</v>
      </c>
      <c r="F100" s="184" t="s">
        <v>1718</v>
      </c>
      <c r="G100" s="185" t="s">
        <v>284</v>
      </c>
      <c r="H100" s="186">
        <v>1020</v>
      </c>
      <c r="I100" s="187"/>
      <c r="J100" s="187">
        <f>ROUND(I100*H100,2)</f>
        <v>0</v>
      </c>
      <c r="K100" s="184" t="s">
        <v>197</v>
      </c>
      <c r="L100" s="50"/>
      <c r="M100" s="188"/>
      <c r="N100" s="189" t="s">
        <v>50</v>
      </c>
      <c r="O100" s="190">
        <v>0</v>
      </c>
      <c r="P100" s="190">
        <f>O100*H100</f>
        <v>0</v>
      </c>
      <c r="Q100" s="190">
        <v>0</v>
      </c>
      <c r="R100" s="190">
        <f>Q100*H100</f>
        <v>0</v>
      </c>
      <c r="S100" s="190">
        <v>0</v>
      </c>
      <c r="T100" s="191">
        <f>S100*H100</f>
        <v>0</v>
      </c>
      <c r="AR100" s="6" t="s">
        <v>191</v>
      </c>
      <c r="AT100" s="6" t="s">
        <v>193</v>
      </c>
      <c r="AU100" s="6" t="s">
        <v>21</v>
      </c>
      <c r="AY100" s="6" t="s">
        <v>192</v>
      </c>
      <c r="BE100" s="192">
        <f>IF(N100="základní",J100,0)</f>
        <v>0</v>
      </c>
      <c r="BF100" s="192">
        <f>IF(N100="snížená",J100,0)</f>
        <v>0</v>
      </c>
      <c r="BG100" s="192">
        <f>IF(N100="zákl. přenesená",J100,0)</f>
        <v>0</v>
      </c>
      <c r="BH100" s="192">
        <f>IF(N100="sníž. přenesená",J100,0)</f>
        <v>0</v>
      </c>
      <c r="BI100" s="192">
        <f>IF(N100="nulová",J100,0)</f>
        <v>0</v>
      </c>
      <c r="BJ100" s="6" t="s">
        <v>21</v>
      </c>
      <c r="BK100" s="192">
        <f>ROUND(I100*H100,2)</f>
        <v>0</v>
      </c>
      <c r="BL100" s="6" t="s">
        <v>191</v>
      </c>
      <c r="BM100" s="6" t="s">
        <v>1719</v>
      </c>
    </row>
    <row r="101" spans="1:47" ht="23.25">
      <c r="A101" s="23"/>
      <c r="B101" s="24"/>
      <c r="C101" s="52"/>
      <c r="D101" s="196" t="s">
        <v>199</v>
      </c>
      <c r="E101" s="52"/>
      <c r="F101" s="197" t="s">
        <v>1720</v>
      </c>
      <c r="G101" s="52"/>
      <c r="H101" s="52"/>
      <c r="I101" s="52"/>
      <c r="J101" s="52"/>
      <c r="K101" s="52"/>
      <c r="L101" s="50"/>
      <c r="M101" s="195"/>
      <c r="N101" s="25"/>
      <c r="O101" s="25"/>
      <c r="P101" s="25"/>
      <c r="Q101" s="25"/>
      <c r="R101" s="25"/>
      <c r="S101" s="25"/>
      <c r="T101" s="72"/>
      <c r="AT101" s="6" t="s">
        <v>199</v>
      </c>
      <c r="AU101" s="6" t="s">
        <v>21</v>
      </c>
    </row>
    <row r="102" spans="2:51" s="208" customFormat="1" ht="12.75">
      <c r="B102" s="209"/>
      <c r="C102" s="210"/>
      <c r="D102" s="193" t="s">
        <v>210</v>
      </c>
      <c r="E102" s="211"/>
      <c r="F102" s="212" t="s">
        <v>1721</v>
      </c>
      <c r="G102" s="210"/>
      <c r="H102" s="213">
        <v>1020</v>
      </c>
      <c r="I102" s="210"/>
      <c r="J102" s="210"/>
      <c r="K102" s="210"/>
      <c r="L102" s="214"/>
      <c r="M102" s="215"/>
      <c r="N102" s="216"/>
      <c r="O102" s="216"/>
      <c r="P102" s="216"/>
      <c r="Q102" s="216"/>
      <c r="R102" s="216"/>
      <c r="S102" s="216"/>
      <c r="T102" s="217"/>
      <c r="AT102" s="218" t="s">
        <v>210</v>
      </c>
      <c r="AU102" s="218" t="s">
        <v>21</v>
      </c>
      <c r="AV102" s="208" t="s">
        <v>88</v>
      </c>
      <c r="AW102" s="208" t="s">
        <v>43</v>
      </c>
      <c r="AX102" s="208" t="s">
        <v>21</v>
      </c>
      <c r="AY102" s="218" t="s">
        <v>192</v>
      </c>
    </row>
    <row r="103" spans="2:65" s="23" customFormat="1" ht="22.5" customHeight="1">
      <c r="B103" s="24"/>
      <c r="C103" s="182" t="s">
        <v>26</v>
      </c>
      <c r="D103" s="182" t="s">
        <v>193</v>
      </c>
      <c r="E103" s="183" t="s">
        <v>1722</v>
      </c>
      <c r="F103" s="184" t="s">
        <v>1723</v>
      </c>
      <c r="G103" s="185" t="s">
        <v>284</v>
      </c>
      <c r="H103" s="186">
        <v>10</v>
      </c>
      <c r="I103" s="187"/>
      <c r="J103" s="187">
        <f>ROUND(I103*H103,2)</f>
        <v>0</v>
      </c>
      <c r="K103" s="184" t="s">
        <v>197</v>
      </c>
      <c r="L103" s="50"/>
      <c r="M103" s="188"/>
      <c r="N103" s="189" t="s">
        <v>50</v>
      </c>
      <c r="O103" s="190">
        <v>0.075</v>
      </c>
      <c r="P103" s="190">
        <f>O103*H103</f>
        <v>0.75</v>
      </c>
      <c r="Q103" s="190">
        <v>0</v>
      </c>
      <c r="R103" s="190">
        <f>Q103*H103</f>
        <v>0</v>
      </c>
      <c r="S103" s="190">
        <v>0</v>
      </c>
      <c r="T103" s="191">
        <f>S103*H103</f>
        <v>0</v>
      </c>
      <c r="AR103" s="6" t="s">
        <v>191</v>
      </c>
      <c r="AT103" s="6" t="s">
        <v>193</v>
      </c>
      <c r="AU103" s="6" t="s">
        <v>21</v>
      </c>
      <c r="AY103" s="6" t="s">
        <v>192</v>
      </c>
      <c r="BE103" s="192">
        <f>IF(N103="základní",J103,0)</f>
        <v>0</v>
      </c>
      <c r="BF103" s="192">
        <f>IF(N103="snížená",J103,0)</f>
        <v>0</v>
      </c>
      <c r="BG103" s="192">
        <f>IF(N103="zákl. přenesená",J103,0)</f>
        <v>0</v>
      </c>
      <c r="BH103" s="192">
        <f>IF(N103="sníž. přenesená",J103,0)</f>
        <v>0</v>
      </c>
      <c r="BI103" s="192">
        <f>IF(N103="nulová",J103,0)</f>
        <v>0</v>
      </c>
      <c r="BJ103" s="6" t="s">
        <v>21</v>
      </c>
      <c r="BK103" s="192">
        <f>ROUND(I103*H103,2)</f>
        <v>0</v>
      </c>
      <c r="BL103" s="6" t="s">
        <v>191</v>
      </c>
      <c r="BM103" s="6" t="s">
        <v>1724</v>
      </c>
    </row>
    <row r="104" spans="1:47" ht="23.25">
      <c r="A104" s="23"/>
      <c r="B104" s="24"/>
      <c r="C104" s="52"/>
      <c r="D104" s="196" t="s">
        <v>199</v>
      </c>
      <c r="E104" s="52"/>
      <c r="F104" s="197" t="s">
        <v>1725</v>
      </c>
      <c r="G104" s="52"/>
      <c r="H104" s="52"/>
      <c r="I104" s="52"/>
      <c r="J104" s="52"/>
      <c r="K104" s="52"/>
      <c r="L104" s="50"/>
      <c r="M104" s="195"/>
      <c r="N104" s="25"/>
      <c r="O104" s="25"/>
      <c r="P104" s="25"/>
      <c r="Q104" s="25"/>
      <c r="R104" s="25"/>
      <c r="S104" s="25"/>
      <c r="T104" s="72"/>
      <c r="AT104" s="6" t="s">
        <v>199</v>
      </c>
      <c r="AU104" s="6" t="s">
        <v>21</v>
      </c>
    </row>
    <row r="105" spans="2:51" s="208" customFormat="1" ht="12.75">
      <c r="B105" s="209"/>
      <c r="C105" s="210"/>
      <c r="D105" s="196" t="s">
        <v>210</v>
      </c>
      <c r="E105" s="234"/>
      <c r="F105" s="235" t="s">
        <v>26</v>
      </c>
      <c r="G105" s="210"/>
      <c r="H105" s="236">
        <v>10</v>
      </c>
      <c r="I105" s="210"/>
      <c r="J105" s="210"/>
      <c r="K105" s="210"/>
      <c r="L105" s="214"/>
      <c r="M105" s="237"/>
      <c r="N105" s="238"/>
      <c r="O105" s="238"/>
      <c r="P105" s="238"/>
      <c r="Q105" s="238"/>
      <c r="R105" s="238"/>
      <c r="S105" s="238"/>
      <c r="T105" s="239"/>
      <c r="AT105" s="218" t="s">
        <v>210</v>
      </c>
      <c r="AU105" s="218" t="s">
        <v>21</v>
      </c>
      <c r="AV105" s="208" t="s">
        <v>88</v>
      </c>
      <c r="AW105" s="208" t="s">
        <v>43</v>
      </c>
      <c r="AX105" s="208" t="s">
        <v>21</v>
      </c>
      <c r="AY105" s="218" t="s">
        <v>192</v>
      </c>
    </row>
    <row r="106" spans="2:12" s="23" customFormat="1" ht="6.75" customHeight="1">
      <c r="B106" s="45"/>
      <c r="C106" s="46"/>
      <c r="D106" s="46"/>
      <c r="E106" s="46"/>
      <c r="F106" s="46"/>
      <c r="G106" s="46"/>
      <c r="H106" s="46"/>
      <c r="I106" s="46"/>
      <c r="J106" s="46"/>
      <c r="K106" s="46"/>
      <c r="L106" s="50"/>
    </row>
    <row r="107" ht="12.75"/>
  </sheetData>
  <sheetProtection selectLockedCells="1" selectUnlockedCells="1"/>
  <mergeCells count="9">
    <mergeCell ref="G1:H1"/>
    <mergeCell ref="L2:V2"/>
    <mergeCell ref="E7:H7"/>
    <mergeCell ref="E9:H9"/>
    <mergeCell ref="E24:H24"/>
    <mergeCell ref="E45:H45"/>
    <mergeCell ref="E47:H47"/>
    <mergeCell ref="E67:H67"/>
    <mergeCell ref="E69:H69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scale="90"/>
  <rowBreaks count="2" manualBreakCount="2">
    <brk id="39" max="255" man="1"/>
    <brk id="6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R83"/>
  <sheetViews>
    <sheetView showGridLines="0" view="pageBreakPreview" zoomScaleSheetLayoutView="100" workbookViewId="0" topLeftCell="A1">
      <pane ySplit="1" topLeftCell="A68" activePane="bottomLeft" state="frozen"/>
      <selection pane="topLeft" activeCell="A1" sqref="A1"/>
      <selection pane="bottomLeft" activeCell="I81" sqref="I81"/>
    </sheetView>
  </sheetViews>
  <sheetFormatPr defaultColWidth="8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4.8320312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2" max="12" width="8.8320312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32" max="43" width="8.83203125" style="0" customWidth="1"/>
    <col min="44" max="65" width="9.33203125" style="0" hidden="1" customWidth="1"/>
    <col min="66" max="16384" width="8.83203125" style="0" customWidth="1"/>
  </cols>
  <sheetData>
    <row r="1" spans="1:70" ht="21.75" customHeight="1">
      <c r="A1" s="2"/>
      <c r="B1" s="2"/>
      <c r="C1" s="2"/>
      <c r="D1" s="3" t="s">
        <v>1</v>
      </c>
      <c r="E1" s="2"/>
      <c r="F1" s="2"/>
      <c r="G1" s="125"/>
      <c r="H1" s="125"/>
      <c r="I1" s="2"/>
      <c r="J1" s="2"/>
      <c r="K1" s="3" t="s">
        <v>162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</row>
    <row r="2" spans="12:46" ht="36.75" customHeight="1">
      <c r="L2" s="5"/>
      <c r="M2" s="5"/>
      <c r="N2" s="5"/>
      <c r="O2" s="5"/>
      <c r="P2" s="5"/>
      <c r="Q2" s="5"/>
      <c r="R2" s="5"/>
      <c r="S2" s="5"/>
      <c r="T2" s="5"/>
      <c r="U2" s="5"/>
      <c r="V2" s="5"/>
      <c r="AT2" s="6" t="s">
        <v>92</v>
      </c>
    </row>
    <row r="3" spans="2:46" ht="6.7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6" t="s">
        <v>88</v>
      </c>
    </row>
    <row r="4" spans="2:46" ht="36.75" customHeight="1">
      <c r="B4" s="10"/>
      <c r="C4" s="11"/>
      <c r="D4" s="12" t="s">
        <v>163</v>
      </c>
      <c r="E4" s="11"/>
      <c r="F4" s="11"/>
      <c r="G4" s="11"/>
      <c r="H4" s="11"/>
      <c r="I4" s="11"/>
      <c r="J4" s="11"/>
      <c r="K4" s="13"/>
      <c r="M4" s="14" t="s">
        <v>10</v>
      </c>
      <c r="AT4" s="6" t="s">
        <v>4</v>
      </c>
    </row>
    <row r="5" spans="2:11" ht="6.75" customHeight="1">
      <c r="B5" s="10"/>
      <c r="C5" s="11"/>
      <c r="D5" s="11"/>
      <c r="E5" s="11"/>
      <c r="F5" s="11"/>
      <c r="G5" s="11"/>
      <c r="H5" s="11"/>
      <c r="I5" s="11"/>
      <c r="J5" s="11"/>
      <c r="K5" s="13"/>
    </row>
    <row r="6" spans="2:11" ht="15">
      <c r="B6" s="10"/>
      <c r="C6" s="11"/>
      <c r="D6" s="19" t="s">
        <v>14</v>
      </c>
      <c r="E6" s="11"/>
      <c r="F6" s="11"/>
      <c r="G6" s="11"/>
      <c r="H6" s="11"/>
      <c r="I6" s="11"/>
      <c r="J6" s="11"/>
      <c r="K6" s="13"/>
    </row>
    <row r="7" spans="2:11" ht="22.5" customHeight="1">
      <c r="B7" s="10"/>
      <c r="C7" s="11"/>
      <c r="D7" s="11"/>
      <c r="E7" s="126">
        <f>'Rekapitulace stavby'!K6</f>
        <v>0</v>
      </c>
      <c r="F7" s="126"/>
      <c r="G7" s="126"/>
      <c r="H7" s="126"/>
      <c r="I7" s="11"/>
      <c r="J7" s="11"/>
      <c r="K7" s="13"/>
    </row>
    <row r="8" spans="2:11" s="23" customFormat="1" ht="15">
      <c r="B8" s="24"/>
      <c r="C8" s="25"/>
      <c r="D8" s="19" t="s">
        <v>164</v>
      </c>
      <c r="E8" s="25"/>
      <c r="F8" s="25"/>
      <c r="G8" s="25"/>
      <c r="H8" s="25"/>
      <c r="I8" s="25"/>
      <c r="J8" s="25"/>
      <c r="K8" s="29"/>
    </row>
    <row r="9" spans="1:11" ht="36.75" customHeight="1">
      <c r="A9" s="23"/>
      <c r="B9" s="24"/>
      <c r="C9" s="25"/>
      <c r="D9" s="25"/>
      <c r="E9" s="62" t="s">
        <v>249</v>
      </c>
      <c r="F9" s="62"/>
      <c r="G9" s="62"/>
      <c r="H9" s="62"/>
      <c r="I9" s="25"/>
      <c r="J9" s="25"/>
      <c r="K9" s="29"/>
    </row>
    <row r="10" spans="1:11" ht="13.5">
      <c r="A10" s="23"/>
      <c r="B10" s="24"/>
      <c r="C10" s="25"/>
      <c r="D10" s="25"/>
      <c r="E10" s="25"/>
      <c r="F10" s="25"/>
      <c r="G10" s="25"/>
      <c r="H10" s="25"/>
      <c r="I10" s="25"/>
      <c r="J10" s="25"/>
      <c r="K10" s="29"/>
    </row>
    <row r="11" spans="1:11" ht="14.25" customHeight="1">
      <c r="A11" s="23"/>
      <c r="B11" s="24"/>
      <c r="C11" s="25"/>
      <c r="D11" s="19" t="s">
        <v>17</v>
      </c>
      <c r="E11" s="25"/>
      <c r="F11" s="16" t="s">
        <v>93</v>
      </c>
      <c r="G11" s="25"/>
      <c r="H11" s="25"/>
      <c r="I11" s="19" t="s">
        <v>19</v>
      </c>
      <c r="J11" s="16" t="s">
        <v>20</v>
      </c>
      <c r="K11" s="29"/>
    </row>
    <row r="12" spans="1:11" ht="14.25" customHeight="1">
      <c r="A12" s="23"/>
      <c r="B12" s="24"/>
      <c r="C12" s="25"/>
      <c r="D12" s="19" t="s">
        <v>22</v>
      </c>
      <c r="E12" s="25"/>
      <c r="F12" s="16" t="s">
        <v>23</v>
      </c>
      <c r="G12" s="25"/>
      <c r="H12" s="25"/>
      <c r="I12" s="19" t="s">
        <v>24</v>
      </c>
      <c r="J12" s="65">
        <f>'Rekapitulace stavby'!AN8</f>
        <v>0</v>
      </c>
      <c r="K12" s="29"/>
    </row>
    <row r="13" spans="1:11" ht="21.75" customHeight="1">
      <c r="A13" s="23"/>
      <c r="B13" s="24"/>
      <c r="C13" s="25"/>
      <c r="D13" s="15" t="s">
        <v>27</v>
      </c>
      <c r="E13" s="25"/>
      <c r="F13" s="20" t="s">
        <v>28</v>
      </c>
      <c r="G13" s="25"/>
      <c r="H13" s="25"/>
      <c r="I13" s="15" t="s">
        <v>29</v>
      </c>
      <c r="J13" s="20" t="s">
        <v>30</v>
      </c>
      <c r="K13" s="29"/>
    </row>
    <row r="14" spans="1:11" ht="14.25" customHeight="1">
      <c r="A14" s="23"/>
      <c r="B14" s="24"/>
      <c r="C14" s="25"/>
      <c r="D14" s="19" t="s">
        <v>32</v>
      </c>
      <c r="E14" s="25"/>
      <c r="F14" s="25"/>
      <c r="G14" s="25"/>
      <c r="H14" s="25"/>
      <c r="I14" s="19" t="s">
        <v>33</v>
      </c>
      <c r="J14" s="16" t="s">
        <v>34</v>
      </c>
      <c r="K14" s="29"/>
    </row>
    <row r="15" spans="1:11" ht="18" customHeight="1">
      <c r="A15" s="23"/>
      <c r="B15" s="24"/>
      <c r="C15" s="25"/>
      <c r="D15" s="25"/>
      <c r="E15" s="16" t="s">
        <v>35</v>
      </c>
      <c r="F15" s="25"/>
      <c r="G15" s="25"/>
      <c r="H15" s="25"/>
      <c r="I15" s="19" t="s">
        <v>36</v>
      </c>
      <c r="J15" s="16" t="s">
        <v>167</v>
      </c>
      <c r="K15" s="29"/>
    </row>
    <row r="16" spans="1:11" ht="6.75" customHeight="1">
      <c r="A16" s="23"/>
      <c r="B16" s="24"/>
      <c r="C16" s="25"/>
      <c r="D16" s="25"/>
      <c r="E16" s="25"/>
      <c r="F16" s="25"/>
      <c r="G16" s="25"/>
      <c r="H16" s="25"/>
      <c r="I16" s="25"/>
      <c r="J16" s="25"/>
      <c r="K16" s="29"/>
    </row>
    <row r="17" spans="1:11" ht="14.25" customHeight="1">
      <c r="A17" s="23"/>
      <c r="B17" s="24"/>
      <c r="C17" s="25"/>
      <c r="D17" s="19" t="s">
        <v>38</v>
      </c>
      <c r="E17" s="25"/>
      <c r="F17" s="25"/>
      <c r="G17" s="25"/>
      <c r="H17" s="25"/>
      <c r="I17" s="19" t="s">
        <v>33</v>
      </c>
      <c r="J17" s="16">
        <f>IF('Rekapitulace stavby'!AN13="Vyplň údaj","",IF('Rekapitulace stavby'!AN13="","",'Rekapitulace stavby'!AN13))</f>
        <v>0</v>
      </c>
      <c r="K17" s="29"/>
    </row>
    <row r="18" spans="1:11" ht="18" customHeight="1">
      <c r="A18" s="23"/>
      <c r="B18" s="24"/>
      <c r="C18" s="25"/>
      <c r="D18" s="25"/>
      <c r="E18" s="16">
        <f>IF('Rekapitulace stavby'!E14="Vyplň údaj","",IF('Rekapitulace stavby'!E14="","",'Rekapitulace stavby'!E14))</f>
        <v>0</v>
      </c>
      <c r="F18" s="25"/>
      <c r="G18" s="25"/>
      <c r="H18" s="25"/>
      <c r="I18" s="19" t="s">
        <v>36</v>
      </c>
      <c r="J18" s="16">
        <f>IF('Rekapitulace stavby'!AN14="Vyplň údaj","",IF('Rekapitulace stavby'!AN14="","",'Rekapitulace stavby'!AN14))</f>
        <v>0</v>
      </c>
      <c r="K18" s="29"/>
    </row>
    <row r="19" spans="1:11" ht="6.75" customHeight="1">
      <c r="A19" s="23"/>
      <c r="B19" s="24"/>
      <c r="C19" s="25"/>
      <c r="D19" s="25"/>
      <c r="E19" s="25"/>
      <c r="F19" s="25"/>
      <c r="G19" s="25"/>
      <c r="H19" s="25"/>
      <c r="I19" s="25"/>
      <c r="J19" s="25"/>
      <c r="K19" s="29"/>
    </row>
    <row r="20" spans="1:11" ht="14.25" customHeight="1">
      <c r="A20" s="23"/>
      <c r="B20" s="24"/>
      <c r="C20" s="25"/>
      <c r="D20" s="19" t="s">
        <v>40</v>
      </c>
      <c r="E20" s="25"/>
      <c r="F20" s="25"/>
      <c r="G20" s="25"/>
      <c r="H20" s="25"/>
      <c r="I20" s="19" t="s">
        <v>33</v>
      </c>
      <c r="J20" s="16" t="s">
        <v>41</v>
      </c>
      <c r="K20" s="29"/>
    </row>
    <row r="21" spans="1:11" ht="18" customHeight="1">
      <c r="A21" s="23"/>
      <c r="B21" s="24"/>
      <c r="C21" s="25"/>
      <c r="D21" s="25"/>
      <c r="E21" s="16" t="s">
        <v>168</v>
      </c>
      <c r="F21" s="25"/>
      <c r="G21" s="25"/>
      <c r="H21" s="25"/>
      <c r="I21" s="19" t="s">
        <v>36</v>
      </c>
      <c r="J21" s="16" t="s">
        <v>37</v>
      </c>
      <c r="K21" s="29"/>
    </row>
    <row r="22" spans="1:11" ht="6.75" customHeight="1">
      <c r="A22" s="23"/>
      <c r="B22" s="24"/>
      <c r="C22" s="25"/>
      <c r="D22" s="25"/>
      <c r="E22" s="25"/>
      <c r="F22" s="25"/>
      <c r="G22" s="25"/>
      <c r="H22" s="25"/>
      <c r="I22" s="25"/>
      <c r="J22" s="25"/>
      <c r="K22" s="29"/>
    </row>
    <row r="23" spans="1:11" ht="14.25" customHeight="1">
      <c r="A23" s="23"/>
      <c r="B23" s="24"/>
      <c r="C23" s="25"/>
      <c r="D23" s="19" t="s">
        <v>44</v>
      </c>
      <c r="E23" s="25"/>
      <c r="F23" s="25"/>
      <c r="G23" s="25"/>
      <c r="H23" s="25"/>
      <c r="I23" s="25"/>
      <c r="J23" s="25"/>
      <c r="K23" s="29"/>
    </row>
    <row r="24" spans="2:11" s="127" customFormat="1" ht="22.5" customHeight="1">
      <c r="B24" s="128"/>
      <c r="C24" s="129"/>
      <c r="D24" s="129"/>
      <c r="E24" s="21"/>
      <c r="F24" s="21"/>
      <c r="G24" s="21"/>
      <c r="H24" s="21"/>
      <c r="I24" s="129"/>
      <c r="J24" s="129"/>
      <c r="K24" s="130"/>
    </row>
    <row r="25" spans="2:11" s="23" customFormat="1" ht="6.75" customHeight="1">
      <c r="B25" s="24"/>
      <c r="C25" s="25"/>
      <c r="D25" s="25"/>
      <c r="E25" s="25"/>
      <c r="F25" s="25"/>
      <c r="G25" s="25"/>
      <c r="H25" s="25"/>
      <c r="I25" s="25"/>
      <c r="J25" s="25"/>
      <c r="K25" s="29"/>
    </row>
    <row r="26" spans="1:11" ht="6.75" customHeight="1">
      <c r="A26" s="23"/>
      <c r="B26" s="24"/>
      <c r="C26" s="25"/>
      <c r="D26" s="82"/>
      <c r="E26" s="82"/>
      <c r="F26" s="82"/>
      <c r="G26" s="82"/>
      <c r="H26" s="82"/>
      <c r="I26" s="82"/>
      <c r="J26" s="82"/>
      <c r="K26" s="131"/>
    </row>
    <row r="27" spans="1:11" ht="24.75" customHeight="1">
      <c r="A27" s="23"/>
      <c r="B27" s="24"/>
      <c r="C27" s="25"/>
      <c r="D27" s="132" t="s">
        <v>45</v>
      </c>
      <c r="E27" s="25"/>
      <c r="F27" s="25"/>
      <c r="G27" s="25"/>
      <c r="H27" s="25"/>
      <c r="I27" s="25"/>
      <c r="J27" s="87">
        <f>ROUND(J78,2)</f>
        <v>0</v>
      </c>
      <c r="K27" s="29"/>
    </row>
    <row r="28" spans="1:11" ht="6.75" customHeight="1">
      <c r="A28" s="23"/>
      <c r="B28" s="24"/>
      <c r="C28" s="25"/>
      <c r="D28" s="82"/>
      <c r="E28" s="82"/>
      <c r="F28" s="82"/>
      <c r="G28" s="82"/>
      <c r="H28" s="82"/>
      <c r="I28" s="82"/>
      <c r="J28" s="82"/>
      <c r="K28" s="131"/>
    </row>
    <row r="29" spans="1:11" ht="14.25" customHeight="1">
      <c r="A29" s="23"/>
      <c r="B29" s="24"/>
      <c r="C29" s="25"/>
      <c r="D29" s="25"/>
      <c r="E29" s="25"/>
      <c r="F29" s="30" t="s">
        <v>47</v>
      </c>
      <c r="G29" s="25"/>
      <c r="H29" s="25"/>
      <c r="I29" s="30" t="s">
        <v>46</v>
      </c>
      <c r="J29" s="30" t="s">
        <v>48</v>
      </c>
      <c r="K29" s="29"/>
    </row>
    <row r="30" spans="1:11" ht="14.25" customHeight="1">
      <c r="A30" s="23"/>
      <c r="B30" s="24"/>
      <c r="C30" s="25"/>
      <c r="D30" s="34" t="s">
        <v>49</v>
      </c>
      <c r="E30" s="34" t="s">
        <v>50</v>
      </c>
      <c r="F30" s="133">
        <f>ROUND(SUM(BE78:BE82),2)</f>
        <v>0</v>
      </c>
      <c r="G30" s="25"/>
      <c r="H30" s="25"/>
      <c r="I30" s="134">
        <v>0.21</v>
      </c>
      <c r="J30" s="133">
        <f>ROUND(ROUND((SUM(BE78:BE82)),2)*I30,2)</f>
        <v>0</v>
      </c>
      <c r="K30" s="29"/>
    </row>
    <row r="31" spans="1:11" ht="14.25" customHeight="1">
      <c r="A31" s="23"/>
      <c r="B31" s="24"/>
      <c r="C31" s="25"/>
      <c r="D31" s="25"/>
      <c r="E31" s="34" t="s">
        <v>51</v>
      </c>
      <c r="F31" s="133">
        <f>ROUND(SUM(BF78:BF82),2)</f>
        <v>0</v>
      </c>
      <c r="G31" s="25"/>
      <c r="H31" s="25"/>
      <c r="I31" s="134">
        <v>0.15</v>
      </c>
      <c r="J31" s="133">
        <f>ROUND(ROUND((SUM(BF78:BF82)),2)*I31,2)</f>
        <v>0</v>
      </c>
      <c r="K31" s="29"/>
    </row>
    <row r="32" spans="1:11" ht="14.25" customHeight="1" hidden="1">
      <c r="A32" s="23"/>
      <c r="B32" s="24"/>
      <c r="C32" s="25"/>
      <c r="D32" s="25"/>
      <c r="E32" s="34" t="s">
        <v>52</v>
      </c>
      <c r="F32" s="133">
        <f>ROUND(SUM(BG78:BG82),2)</f>
        <v>0</v>
      </c>
      <c r="G32" s="25"/>
      <c r="H32" s="25"/>
      <c r="I32" s="134">
        <v>0.21</v>
      </c>
      <c r="J32" s="133">
        <v>0</v>
      </c>
      <c r="K32" s="29"/>
    </row>
    <row r="33" spans="1:11" ht="14.25" customHeight="1" hidden="1">
      <c r="A33" s="23"/>
      <c r="B33" s="24"/>
      <c r="C33" s="25"/>
      <c r="D33" s="25"/>
      <c r="E33" s="34" t="s">
        <v>53</v>
      </c>
      <c r="F33" s="133">
        <f>ROUND(SUM(BH78:BH82),2)</f>
        <v>0</v>
      </c>
      <c r="G33" s="25"/>
      <c r="H33" s="25"/>
      <c r="I33" s="134">
        <v>0.15</v>
      </c>
      <c r="J33" s="133">
        <v>0</v>
      </c>
      <c r="K33" s="29"/>
    </row>
    <row r="34" spans="1:11" ht="14.25" customHeight="1" hidden="1">
      <c r="A34" s="23"/>
      <c r="B34" s="24"/>
      <c r="C34" s="25"/>
      <c r="D34" s="25"/>
      <c r="E34" s="34" t="s">
        <v>54</v>
      </c>
      <c r="F34" s="133">
        <f>ROUND(SUM(BI78:BI82),2)</f>
        <v>0</v>
      </c>
      <c r="G34" s="25"/>
      <c r="H34" s="25"/>
      <c r="I34" s="134">
        <v>0</v>
      </c>
      <c r="J34" s="133">
        <v>0</v>
      </c>
      <c r="K34" s="29"/>
    </row>
    <row r="35" spans="1:11" ht="6.75" customHeight="1">
      <c r="A35" s="23"/>
      <c r="B35" s="24"/>
      <c r="C35" s="25"/>
      <c r="D35" s="25"/>
      <c r="E35" s="25"/>
      <c r="F35" s="25"/>
      <c r="G35" s="25"/>
      <c r="H35" s="25"/>
      <c r="I35" s="25"/>
      <c r="J35" s="25"/>
      <c r="K35" s="29"/>
    </row>
    <row r="36" spans="1:11" ht="24.75" customHeight="1">
      <c r="A36" s="23"/>
      <c r="B36" s="24"/>
      <c r="C36" s="135"/>
      <c r="D36" s="136" t="s">
        <v>55</v>
      </c>
      <c r="E36" s="74"/>
      <c r="F36" s="74"/>
      <c r="G36" s="137" t="s">
        <v>56</v>
      </c>
      <c r="H36" s="138" t="s">
        <v>57</v>
      </c>
      <c r="I36" s="74"/>
      <c r="J36" s="139">
        <f>SUM(J27:J34)</f>
        <v>0</v>
      </c>
      <c r="K36" s="140"/>
    </row>
    <row r="37" spans="1:11" ht="14.25" customHeight="1">
      <c r="A37" s="23"/>
      <c r="B37" s="45"/>
      <c r="C37" s="46"/>
      <c r="D37" s="46"/>
      <c r="E37" s="46"/>
      <c r="F37" s="46"/>
      <c r="G37" s="46"/>
      <c r="H37" s="46"/>
      <c r="I37" s="46"/>
      <c r="J37" s="46"/>
      <c r="K37" s="47"/>
    </row>
    <row r="41" spans="2:11" s="23" customFormat="1" ht="6.75" customHeight="1">
      <c r="B41" s="141"/>
      <c r="C41" s="142"/>
      <c r="D41" s="142"/>
      <c r="E41" s="142"/>
      <c r="F41" s="142"/>
      <c r="G41" s="142"/>
      <c r="H41" s="142"/>
      <c r="I41" s="142"/>
      <c r="J41" s="142"/>
      <c r="K41" s="143"/>
    </row>
    <row r="42" spans="1:11" ht="36.75" customHeight="1">
      <c r="A42" s="23"/>
      <c r="B42" s="24"/>
      <c r="C42" s="12" t="s">
        <v>169</v>
      </c>
      <c r="D42" s="25"/>
      <c r="E42" s="25"/>
      <c r="F42" s="25"/>
      <c r="G42" s="25"/>
      <c r="H42" s="25"/>
      <c r="I42" s="25"/>
      <c r="J42" s="25"/>
      <c r="K42" s="29"/>
    </row>
    <row r="43" spans="1:11" ht="6.75" customHeight="1">
      <c r="A43" s="23"/>
      <c r="B43" s="24"/>
      <c r="C43" s="25"/>
      <c r="D43" s="25"/>
      <c r="E43" s="25"/>
      <c r="F43" s="25"/>
      <c r="G43" s="25"/>
      <c r="H43" s="25"/>
      <c r="I43" s="25"/>
      <c r="J43" s="25"/>
      <c r="K43" s="29"/>
    </row>
    <row r="44" spans="1:11" ht="14.25" customHeight="1">
      <c r="A44" s="23"/>
      <c r="B44" s="24"/>
      <c r="C44" s="19" t="s">
        <v>14</v>
      </c>
      <c r="D44" s="25"/>
      <c r="E44" s="25"/>
      <c r="F44" s="25"/>
      <c r="G44" s="25"/>
      <c r="H44" s="25"/>
      <c r="I44" s="25"/>
      <c r="J44" s="25"/>
      <c r="K44" s="29"/>
    </row>
    <row r="45" spans="1:11" ht="22.5" customHeight="1">
      <c r="A45" s="23"/>
      <c r="B45" s="24"/>
      <c r="C45" s="25"/>
      <c r="D45" s="25"/>
      <c r="E45" s="126">
        <f>E7</f>
        <v>0</v>
      </c>
      <c r="F45" s="126"/>
      <c r="G45" s="126"/>
      <c r="H45" s="126"/>
      <c r="I45" s="25"/>
      <c r="J45" s="25"/>
      <c r="K45" s="29"/>
    </row>
    <row r="46" spans="1:11" ht="14.25" customHeight="1">
      <c r="A46" s="23"/>
      <c r="B46" s="24"/>
      <c r="C46" s="19" t="s">
        <v>164</v>
      </c>
      <c r="D46" s="25"/>
      <c r="E46" s="25"/>
      <c r="F46" s="25"/>
      <c r="G46" s="25"/>
      <c r="H46" s="25"/>
      <c r="I46" s="25"/>
      <c r="J46" s="25"/>
      <c r="K46" s="29"/>
    </row>
    <row r="47" spans="1:11" ht="23.25" customHeight="1">
      <c r="A47" s="23"/>
      <c r="B47" s="24"/>
      <c r="C47" s="25"/>
      <c r="D47" s="25"/>
      <c r="E47" s="62">
        <f>E9</f>
        <v>0</v>
      </c>
      <c r="F47" s="62"/>
      <c r="G47" s="62"/>
      <c r="H47" s="62"/>
      <c r="I47" s="25"/>
      <c r="J47" s="25"/>
      <c r="K47" s="29"/>
    </row>
    <row r="48" spans="1:11" ht="6.75" customHeight="1">
      <c r="A48" s="23"/>
      <c r="B48" s="24"/>
      <c r="C48" s="25"/>
      <c r="D48" s="25"/>
      <c r="E48" s="25"/>
      <c r="F48" s="25"/>
      <c r="G48" s="25"/>
      <c r="H48" s="25"/>
      <c r="I48" s="25"/>
      <c r="J48" s="25"/>
      <c r="K48" s="29"/>
    </row>
    <row r="49" spans="1:11" ht="18" customHeight="1">
      <c r="A49" s="23"/>
      <c r="B49" s="24"/>
      <c r="C49" s="19" t="s">
        <v>22</v>
      </c>
      <c r="D49" s="25"/>
      <c r="E49" s="25"/>
      <c r="F49" s="16">
        <f>F12</f>
        <v>0</v>
      </c>
      <c r="G49" s="25"/>
      <c r="H49" s="25"/>
      <c r="I49" s="19" t="s">
        <v>24</v>
      </c>
      <c r="J49" s="65">
        <f>IF(J12="","",J12)</f>
        <v>0</v>
      </c>
      <c r="K49" s="29"/>
    </row>
    <row r="50" spans="1:11" ht="6.75" customHeight="1">
      <c r="A50" s="23"/>
      <c r="B50" s="24"/>
      <c r="C50" s="25"/>
      <c r="D50" s="25"/>
      <c r="E50" s="25"/>
      <c r="F50" s="25"/>
      <c r="G50" s="25"/>
      <c r="H50" s="25"/>
      <c r="I50" s="25"/>
      <c r="J50" s="25"/>
      <c r="K50" s="29"/>
    </row>
    <row r="51" spans="1:11" ht="15">
      <c r="A51" s="23"/>
      <c r="B51" s="24"/>
      <c r="C51" s="19" t="s">
        <v>32</v>
      </c>
      <c r="D51" s="25"/>
      <c r="E51" s="25"/>
      <c r="F51" s="16">
        <f>E15</f>
        <v>0</v>
      </c>
      <c r="G51" s="25"/>
      <c r="H51" s="25"/>
      <c r="I51" s="19" t="s">
        <v>40</v>
      </c>
      <c r="J51" s="16">
        <f>E21</f>
        <v>0</v>
      </c>
      <c r="K51" s="29"/>
    </row>
    <row r="52" spans="1:11" ht="14.25" customHeight="1">
      <c r="A52" s="23"/>
      <c r="B52" s="24"/>
      <c r="C52" s="19" t="s">
        <v>38</v>
      </c>
      <c r="D52" s="25"/>
      <c r="E52" s="25"/>
      <c r="F52" s="16">
        <f>IF(E18="","",E18)</f>
        <v>0</v>
      </c>
      <c r="G52" s="25"/>
      <c r="H52" s="25"/>
      <c r="I52" s="25"/>
      <c r="J52" s="25"/>
      <c r="K52" s="29"/>
    </row>
    <row r="53" spans="1:11" ht="9.75" customHeight="1">
      <c r="A53" s="23"/>
      <c r="B53" s="24"/>
      <c r="C53" s="25"/>
      <c r="D53" s="25"/>
      <c r="E53" s="25"/>
      <c r="F53" s="25"/>
      <c r="G53" s="25"/>
      <c r="H53" s="25"/>
      <c r="I53" s="25"/>
      <c r="J53" s="25"/>
      <c r="K53" s="29"/>
    </row>
    <row r="54" spans="1:11" ht="29.25" customHeight="1">
      <c r="A54" s="23"/>
      <c r="B54" s="24"/>
      <c r="C54" s="144" t="s">
        <v>170</v>
      </c>
      <c r="D54" s="135"/>
      <c r="E54" s="135"/>
      <c r="F54" s="135"/>
      <c r="G54" s="135"/>
      <c r="H54" s="135"/>
      <c r="I54" s="135"/>
      <c r="J54" s="145" t="s">
        <v>171</v>
      </c>
      <c r="K54" s="146"/>
    </row>
    <row r="55" spans="1:11" ht="9.75" customHeight="1">
      <c r="A55" s="23"/>
      <c r="B55" s="24"/>
      <c r="C55" s="25"/>
      <c r="D55" s="25"/>
      <c r="E55" s="25"/>
      <c r="F55" s="25"/>
      <c r="G55" s="25"/>
      <c r="H55" s="25"/>
      <c r="I55" s="25"/>
      <c r="J55" s="25"/>
      <c r="K55" s="29"/>
    </row>
    <row r="56" spans="1:47" ht="29.25" customHeight="1">
      <c r="A56" s="23"/>
      <c r="B56" s="24"/>
      <c r="C56" s="147" t="s">
        <v>172</v>
      </c>
      <c r="D56" s="25"/>
      <c r="E56" s="25"/>
      <c r="F56" s="25"/>
      <c r="G56" s="25"/>
      <c r="H56" s="25"/>
      <c r="I56" s="25"/>
      <c r="J56" s="87">
        <f aca="true" t="shared" si="0" ref="J56:J58">J78</f>
        <v>0</v>
      </c>
      <c r="K56" s="29"/>
      <c r="AU56" s="6" t="s">
        <v>173</v>
      </c>
    </row>
    <row r="57" spans="2:11" s="148" customFormat="1" ht="24.75" customHeight="1">
      <c r="B57" s="149"/>
      <c r="C57" s="150"/>
      <c r="D57" s="151" t="s">
        <v>250</v>
      </c>
      <c r="E57" s="152"/>
      <c r="F57" s="152"/>
      <c r="G57" s="152"/>
      <c r="H57" s="152"/>
      <c r="I57" s="152"/>
      <c r="J57" s="153">
        <f t="shared" si="0"/>
        <v>0</v>
      </c>
      <c r="K57" s="154"/>
    </row>
    <row r="58" spans="2:11" s="222" customFormat="1" ht="19.5" customHeight="1">
      <c r="B58" s="223"/>
      <c r="C58" s="224"/>
      <c r="D58" s="225" t="s">
        <v>251</v>
      </c>
      <c r="E58" s="226"/>
      <c r="F58" s="226"/>
      <c r="G58" s="226"/>
      <c r="H58" s="226"/>
      <c r="I58" s="226"/>
      <c r="J58" s="227">
        <f t="shared" si="0"/>
        <v>0</v>
      </c>
      <c r="K58" s="228"/>
    </row>
    <row r="59" spans="2:11" s="23" customFormat="1" ht="21.75" customHeight="1">
      <c r="B59" s="24"/>
      <c r="C59" s="25"/>
      <c r="D59" s="25"/>
      <c r="E59" s="25"/>
      <c r="F59" s="25"/>
      <c r="G59" s="25"/>
      <c r="H59" s="25"/>
      <c r="I59" s="25"/>
      <c r="J59" s="25"/>
      <c r="K59" s="29"/>
    </row>
    <row r="60" spans="1:11" ht="6.75" customHeight="1">
      <c r="A60" s="23"/>
      <c r="B60" s="45"/>
      <c r="C60" s="46"/>
      <c r="D60" s="46"/>
      <c r="E60" s="46"/>
      <c r="F60" s="46"/>
      <c r="G60" s="46"/>
      <c r="H60" s="46"/>
      <c r="I60" s="46"/>
      <c r="J60" s="46"/>
      <c r="K60" s="47"/>
    </row>
    <row r="64" spans="2:12" s="23" customFormat="1" ht="6.75" customHeight="1">
      <c r="B64" s="48"/>
      <c r="C64" s="49"/>
      <c r="D64" s="49"/>
      <c r="E64" s="49"/>
      <c r="F64" s="49"/>
      <c r="G64" s="49"/>
      <c r="H64" s="49"/>
      <c r="I64" s="49"/>
      <c r="J64" s="49"/>
      <c r="K64" s="49"/>
      <c r="L64" s="50"/>
    </row>
    <row r="65" spans="1:12" ht="36.75" customHeight="1">
      <c r="A65" s="23"/>
      <c r="B65" s="24"/>
      <c r="C65" s="51" t="s">
        <v>175</v>
      </c>
      <c r="D65" s="52"/>
      <c r="E65" s="52"/>
      <c r="F65" s="52"/>
      <c r="G65" s="52"/>
      <c r="H65" s="52"/>
      <c r="I65" s="52"/>
      <c r="J65" s="52"/>
      <c r="K65" s="52"/>
      <c r="L65" s="50"/>
    </row>
    <row r="66" spans="1:12" ht="6.75" customHeight="1">
      <c r="A66" s="23"/>
      <c r="B66" s="24"/>
      <c r="C66" s="52"/>
      <c r="D66" s="52"/>
      <c r="E66" s="52"/>
      <c r="F66" s="52"/>
      <c r="G66" s="52"/>
      <c r="H66" s="52"/>
      <c r="I66" s="52"/>
      <c r="J66" s="52"/>
      <c r="K66" s="52"/>
      <c r="L66" s="50"/>
    </row>
    <row r="67" spans="1:12" ht="14.25" customHeight="1">
      <c r="A67" s="23"/>
      <c r="B67" s="24"/>
      <c r="C67" s="55" t="s">
        <v>14</v>
      </c>
      <c r="D67" s="52"/>
      <c r="E67" s="52"/>
      <c r="F67" s="52"/>
      <c r="G67" s="52"/>
      <c r="H67" s="52"/>
      <c r="I67" s="52"/>
      <c r="J67" s="52"/>
      <c r="K67" s="52"/>
      <c r="L67" s="50"/>
    </row>
    <row r="68" spans="1:12" ht="22.5" customHeight="1">
      <c r="A68" s="23"/>
      <c r="B68" s="24"/>
      <c r="C68" s="52"/>
      <c r="D68" s="52"/>
      <c r="E68" s="126">
        <f>E7</f>
        <v>0</v>
      </c>
      <c r="F68" s="126"/>
      <c r="G68" s="126"/>
      <c r="H68" s="126"/>
      <c r="I68" s="52"/>
      <c r="J68" s="52"/>
      <c r="K68" s="52"/>
      <c r="L68" s="50"/>
    </row>
    <row r="69" spans="1:12" ht="14.25" customHeight="1">
      <c r="A69" s="23"/>
      <c r="B69" s="24"/>
      <c r="C69" s="55" t="s">
        <v>164</v>
      </c>
      <c r="D69" s="52"/>
      <c r="E69" s="52"/>
      <c r="F69" s="52"/>
      <c r="G69" s="52"/>
      <c r="H69" s="52"/>
      <c r="I69" s="52"/>
      <c r="J69" s="52"/>
      <c r="K69" s="52"/>
      <c r="L69" s="50"/>
    </row>
    <row r="70" spans="1:12" ht="23.25" customHeight="1">
      <c r="A70" s="23"/>
      <c r="B70" s="24"/>
      <c r="C70" s="52"/>
      <c r="D70" s="52"/>
      <c r="E70" s="62">
        <f>E9</f>
        <v>0</v>
      </c>
      <c r="F70" s="62"/>
      <c r="G70" s="62"/>
      <c r="H70" s="62"/>
      <c r="I70" s="52"/>
      <c r="J70" s="52"/>
      <c r="K70" s="52"/>
      <c r="L70" s="50"/>
    </row>
    <row r="71" spans="1:12" ht="6.75" customHeight="1">
      <c r="A71" s="23"/>
      <c r="B71" s="24"/>
      <c r="C71" s="52"/>
      <c r="D71" s="52"/>
      <c r="E71" s="52"/>
      <c r="F71" s="52"/>
      <c r="G71" s="52"/>
      <c r="H71" s="52"/>
      <c r="I71" s="52"/>
      <c r="J71" s="52"/>
      <c r="K71" s="52"/>
      <c r="L71" s="50"/>
    </row>
    <row r="72" spans="1:12" ht="18" customHeight="1">
      <c r="A72" s="23"/>
      <c r="B72" s="24"/>
      <c r="C72" s="55" t="s">
        <v>22</v>
      </c>
      <c r="D72" s="52"/>
      <c r="E72" s="52"/>
      <c r="F72" s="155">
        <f>F12</f>
        <v>0</v>
      </c>
      <c r="G72" s="52"/>
      <c r="H72" s="52"/>
      <c r="I72" s="55" t="s">
        <v>24</v>
      </c>
      <c r="J72" s="156">
        <f>IF(J12="","",J12)</f>
        <v>0</v>
      </c>
      <c r="K72" s="52"/>
      <c r="L72" s="50"/>
    </row>
    <row r="73" spans="1:12" ht="6.75" customHeight="1">
      <c r="A73" s="23"/>
      <c r="B73" s="24"/>
      <c r="C73" s="52"/>
      <c r="D73" s="52"/>
      <c r="E73" s="52"/>
      <c r="F73" s="52"/>
      <c r="G73" s="52"/>
      <c r="H73" s="52"/>
      <c r="I73" s="52"/>
      <c r="J73" s="52"/>
      <c r="K73" s="52"/>
      <c r="L73" s="50"/>
    </row>
    <row r="74" spans="1:12" ht="15">
      <c r="A74" s="23"/>
      <c r="B74" s="24"/>
      <c r="C74" s="55" t="s">
        <v>32</v>
      </c>
      <c r="D74" s="52"/>
      <c r="E74" s="52"/>
      <c r="F74" s="155">
        <f>E15</f>
        <v>0</v>
      </c>
      <c r="G74" s="52"/>
      <c r="H74" s="52"/>
      <c r="I74" s="55" t="s">
        <v>40</v>
      </c>
      <c r="J74" s="155">
        <f>E21</f>
        <v>0</v>
      </c>
      <c r="K74" s="52"/>
      <c r="L74" s="50"/>
    </row>
    <row r="75" spans="1:12" ht="14.25" customHeight="1">
      <c r="A75" s="23"/>
      <c r="B75" s="24"/>
      <c r="C75" s="55" t="s">
        <v>38</v>
      </c>
      <c r="D75" s="52"/>
      <c r="E75" s="52"/>
      <c r="F75" s="155">
        <f>IF(E18="","",E18)</f>
        <v>0</v>
      </c>
      <c r="G75" s="52"/>
      <c r="H75" s="52"/>
      <c r="I75" s="52"/>
      <c r="J75" s="52"/>
      <c r="K75" s="52"/>
      <c r="L75" s="50"/>
    </row>
    <row r="76" spans="1:12" ht="9.75" customHeight="1">
      <c r="A76" s="23"/>
      <c r="B76" s="24"/>
      <c r="C76" s="52"/>
      <c r="D76" s="52"/>
      <c r="E76" s="52"/>
      <c r="F76" s="52"/>
      <c r="G76" s="52"/>
      <c r="H76" s="52"/>
      <c r="I76" s="52"/>
      <c r="J76" s="52"/>
      <c r="K76" s="52"/>
      <c r="L76" s="50"/>
    </row>
    <row r="77" spans="2:20" s="157" customFormat="1" ht="29.25" customHeight="1">
      <c r="B77" s="158"/>
      <c r="C77" s="159" t="s">
        <v>176</v>
      </c>
      <c r="D77" s="160" t="s">
        <v>64</v>
      </c>
      <c r="E77" s="160" t="s">
        <v>60</v>
      </c>
      <c r="F77" s="160" t="s">
        <v>177</v>
      </c>
      <c r="G77" s="160" t="s">
        <v>178</v>
      </c>
      <c r="H77" s="160" t="s">
        <v>179</v>
      </c>
      <c r="I77" s="161" t="s">
        <v>180</v>
      </c>
      <c r="J77" s="160" t="s">
        <v>171</v>
      </c>
      <c r="K77" s="162" t="s">
        <v>181</v>
      </c>
      <c r="L77" s="163"/>
      <c r="M77" s="78" t="s">
        <v>182</v>
      </c>
      <c r="N77" s="79" t="s">
        <v>49</v>
      </c>
      <c r="O77" s="79" t="s">
        <v>183</v>
      </c>
      <c r="P77" s="79" t="s">
        <v>184</v>
      </c>
      <c r="Q77" s="79" t="s">
        <v>185</v>
      </c>
      <c r="R77" s="79" t="s">
        <v>186</v>
      </c>
      <c r="S77" s="79" t="s">
        <v>187</v>
      </c>
      <c r="T77" s="80" t="s">
        <v>188</v>
      </c>
    </row>
    <row r="78" spans="2:63" s="23" customFormat="1" ht="29.25" customHeight="1">
      <c r="B78" s="24"/>
      <c r="C78" s="84" t="s">
        <v>172</v>
      </c>
      <c r="D78" s="52"/>
      <c r="E78" s="52"/>
      <c r="F78" s="52"/>
      <c r="G78" s="52"/>
      <c r="H78" s="52"/>
      <c r="I78" s="52"/>
      <c r="J78" s="164">
        <f aca="true" t="shared" si="1" ref="J78:J80">BK78</f>
        <v>0</v>
      </c>
      <c r="K78" s="52"/>
      <c r="L78" s="50"/>
      <c r="M78" s="81"/>
      <c r="N78" s="82"/>
      <c r="O78" s="82"/>
      <c r="P78" s="165">
        <f aca="true" t="shared" si="2" ref="P78:P79">P79</f>
        <v>0</v>
      </c>
      <c r="Q78" s="82"/>
      <c r="R78" s="165">
        <f aca="true" t="shared" si="3" ref="R78:R79">R79</f>
        <v>0</v>
      </c>
      <c r="S78" s="82"/>
      <c r="T78" s="166">
        <f aca="true" t="shared" si="4" ref="T78:T79">T79</f>
        <v>0</v>
      </c>
      <c r="AT78" s="6" t="s">
        <v>78</v>
      </c>
      <c r="AU78" s="6" t="s">
        <v>173</v>
      </c>
      <c r="BK78" s="167">
        <f aca="true" t="shared" si="5" ref="BK78:BK79">BK79</f>
        <v>0</v>
      </c>
    </row>
    <row r="79" spans="2:63" s="168" customFormat="1" ht="36.75" customHeight="1">
      <c r="B79" s="169"/>
      <c r="C79" s="170"/>
      <c r="D79" s="229" t="s">
        <v>78</v>
      </c>
      <c r="E79" s="230" t="s">
        <v>252</v>
      </c>
      <c r="F79" s="230" t="s">
        <v>253</v>
      </c>
      <c r="G79" s="170"/>
      <c r="H79" s="170"/>
      <c r="I79" s="170"/>
      <c r="J79" s="231">
        <f t="shared" si="1"/>
        <v>0</v>
      </c>
      <c r="K79" s="170"/>
      <c r="L79" s="174"/>
      <c r="M79" s="175"/>
      <c r="N79" s="176"/>
      <c r="O79" s="176"/>
      <c r="P79" s="177">
        <f t="shared" si="2"/>
        <v>0</v>
      </c>
      <c r="Q79" s="176"/>
      <c r="R79" s="177">
        <f t="shared" si="3"/>
        <v>0</v>
      </c>
      <c r="S79" s="176"/>
      <c r="T79" s="178">
        <f t="shared" si="4"/>
        <v>0</v>
      </c>
      <c r="AR79" s="179" t="s">
        <v>217</v>
      </c>
      <c r="AT79" s="180" t="s">
        <v>78</v>
      </c>
      <c r="AU79" s="180" t="s">
        <v>79</v>
      </c>
      <c r="AY79" s="179" t="s">
        <v>192</v>
      </c>
      <c r="BK79" s="181">
        <f t="shared" si="5"/>
        <v>0</v>
      </c>
    </row>
    <row r="80" spans="1:63" ht="19.5" customHeight="1">
      <c r="A80" s="168"/>
      <c r="B80" s="169"/>
      <c r="C80" s="170"/>
      <c r="D80" s="171" t="s">
        <v>78</v>
      </c>
      <c r="E80" s="232" t="s">
        <v>254</v>
      </c>
      <c r="F80" s="232" t="s">
        <v>255</v>
      </c>
      <c r="G80" s="170"/>
      <c r="H80" s="170"/>
      <c r="I80" s="170"/>
      <c r="J80" s="233">
        <f t="shared" si="1"/>
        <v>0</v>
      </c>
      <c r="K80" s="170"/>
      <c r="L80" s="174"/>
      <c r="M80" s="175"/>
      <c r="N80" s="176"/>
      <c r="O80" s="176"/>
      <c r="P80" s="177">
        <f>SUM(P81:P82)</f>
        <v>0</v>
      </c>
      <c r="Q80" s="176"/>
      <c r="R80" s="177">
        <f>SUM(R81:R82)</f>
        <v>0</v>
      </c>
      <c r="S80" s="176"/>
      <c r="T80" s="178">
        <f>SUM(T81:T82)</f>
        <v>0</v>
      </c>
      <c r="AR80" s="179" t="s">
        <v>217</v>
      </c>
      <c r="AT80" s="180" t="s">
        <v>78</v>
      </c>
      <c r="AU80" s="180" t="s">
        <v>21</v>
      </c>
      <c r="AY80" s="179" t="s">
        <v>192</v>
      </c>
      <c r="BK80" s="181">
        <f>SUM(BK81:BK82)</f>
        <v>0</v>
      </c>
    </row>
    <row r="81" spans="2:65" s="23" customFormat="1" ht="31.5" customHeight="1">
      <c r="B81" s="24"/>
      <c r="C81" s="182" t="s">
        <v>21</v>
      </c>
      <c r="D81" s="182" t="s">
        <v>193</v>
      </c>
      <c r="E81" s="183" t="s">
        <v>256</v>
      </c>
      <c r="F81" s="184" t="s">
        <v>257</v>
      </c>
      <c r="G81" s="185" t="s">
        <v>258</v>
      </c>
      <c r="H81" s="186">
        <v>2</v>
      </c>
      <c r="I81" s="187"/>
      <c r="J81" s="187">
        <f>ROUND(I81*H81,2)</f>
        <v>0</v>
      </c>
      <c r="K81" s="184"/>
      <c r="L81" s="50"/>
      <c r="M81" s="188"/>
      <c r="N81" s="189" t="s">
        <v>50</v>
      </c>
      <c r="O81" s="190">
        <v>0</v>
      </c>
      <c r="P81" s="190">
        <f>O81*H81</f>
        <v>0</v>
      </c>
      <c r="Q81" s="190">
        <v>0</v>
      </c>
      <c r="R81" s="190">
        <f>Q81*H81</f>
        <v>0</v>
      </c>
      <c r="S81" s="190">
        <v>0</v>
      </c>
      <c r="T81" s="191">
        <f>S81*H81</f>
        <v>0</v>
      </c>
      <c r="AR81" s="6" t="s">
        <v>191</v>
      </c>
      <c r="AT81" s="6" t="s">
        <v>193</v>
      </c>
      <c r="AU81" s="6" t="s">
        <v>88</v>
      </c>
      <c r="AY81" s="6" t="s">
        <v>192</v>
      </c>
      <c r="BE81" s="192">
        <f>IF(N81="základní",J81,0)</f>
        <v>0</v>
      </c>
      <c r="BF81" s="192">
        <f>IF(N81="snížená",J81,0)</f>
        <v>0</v>
      </c>
      <c r="BG81" s="192">
        <f>IF(N81="zákl. přenesená",J81,0)</f>
        <v>0</v>
      </c>
      <c r="BH81" s="192">
        <f>IF(N81="sníž. přenesená",J81,0)</f>
        <v>0</v>
      </c>
      <c r="BI81" s="192">
        <f>IF(N81="nulová",J81,0)</f>
        <v>0</v>
      </c>
      <c r="BJ81" s="6" t="s">
        <v>21</v>
      </c>
      <c r="BK81" s="192">
        <f>ROUND(I81*H81,2)</f>
        <v>0</v>
      </c>
      <c r="BL81" s="6" t="s">
        <v>191</v>
      </c>
      <c r="BM81" s="6" t="s">
        <v>259</v>
      </c>
    </row>
    <row r="82" spans="2:51" s="208" customFormat="1" ht="13.5">
      <c r="B82" s="209"/>
      <c r="C82" s="210"/>
      <c r="D82" s="196" t="s">
        <v>210</v>
      </c>
      <c r="E82" s="234"/>
      <c r="F82" s="235" t="s">
        <v>88</v>
      </c>
      <c r="G82" s="210"/>
      <c r="H82" s="236">
        <v>2</v>
      </c>
      <c r="I82" s="210"/>
      <c r="J82" s="210"/>
      <c r="K82" s="210"/>
      <c r="L82" s="214"/>
      <c r="M82" s="237"/>
      <c r="N82" s="238"/>
      <c r="O82" s="238"/>
      <c r="P82" s="238"/>
      <c r="Q82" s="238"/>
      <c r="R82" s="238"/>
      <c r="S82" s="238"/>
      <c r="T82" s="239"/>
      <c r="AT82" s="218" t="s">
        <v>210</v>
      </c>
      <c r="AU82" s="218" t="s">
        <v>88</v>
      </c>
      <c r="AV82" s="208" t="s">
        <v>88</v>
      </c>
      <c r="AW82" s="208" t="s">
        <v>43</v>
      </c>
      <c r="AX82" s="208" t="s">
        <v>21</v>
      </c>
      <c r="AY82" s="218" t="s">
        <v>192</v>
      </c>
    </row>
    <row r="83" spans="2:12" s="23" customFormat="1" ht="6.75" customHeight="1">
      <c r="B83" s="45"/>
      <c r="C83" s="46"/>
      <c r="D83" s="46"/>
      <c r="E83" s="46"/>
      <c r="F83" s="46"/>
      <c r="G83" s="46"/>
      <c r="H83" s="46"/>
      <c r="I83" s="46"/>
      <c r="J83" s="46"/>
      <c r="K83" s="46"/>
      <c r="L83" s="50"/>
    </row>
  </sheetData>
  <sheetProtection selectLockedCells="1" selectUnlockedCells="1"/>
  <mergeCells count="9">
    <mergeCell ref="G1:H1"/>
    <mergeCell ref="L2:V2"/>
    <mergeCell ref="E7:H7"/>
    <mergeCell ref="E9:H9"/>
    <mergeCell ref="E24:H24"/>
    <mergeCell ref="E45:H45"/>
    <mergeCell ref="E47:H47"/>
    <mergeCell ref="E68:H68"/>
    <mergeCell ref="E70:H70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scale="90"/>
  <rowBreaks count="2" manualBreakCount="2">
    <brk id="39" max="255" man="1"/>
    <brk id="61" max="255" man="1"/>
  </rowBreaks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R340"/>
  <sheetViews>
    <sheetView showGridLines="0" view="pageBreakPreview" zoomScaleSheetLayoutView="100" workbookViewId="0" topLeftCell="A1">
      <pane ySplit="1" topLeftCell="A107" activePane="bottomLeft" state="frozen"/>
      <selection pane="topLeft" activeCell="A1" sqref="A1"/>
      <selection pane="bottomLeft" activeCell="I338" sqref="I338"/>
    </sheetView>
  </sheetViews>
  <sheetFormatPr defaultColWidth="8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4.8320312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2" max="12" width="8.8320312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32" max="43" width="8.83203125" style="0" customWidth="1"/>
    <col min="44" max="65" width="9.33203125" style="0" hidden="1" customWidth="1"/>
    <col min="66" max="16384" width="8.83203125" style="0" customWidth="1"/>
  </cols>
  <sheetData>
    <row r="1" spans="1:70" ht="21.75" customHeight="1">
      <c r="A1" s="2"/>
      <c r="B1" s="2"/>
      <c r="C1" s="2"/>
      <c r="D1" s="3" t="s">
        <v>1</v>
      </c>
      <c r="E1" s="2"/>
      <c r="F1" s="2"/>
      <c r="G1" s="125"/>
      <c r="H1" s="125"/>
      <c r="I1" s="2"/>
      <c r="J1" s="2"/>
      <c r="K1" s="3" t="s">
        <v>162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</row>
    <row r="2" spans="12:46" ht="36.75" customHeight="1">
      <c r="L2" s="5"/>
      <c r="M2" s="5"/>
      <c r="N2" s="5"/>
      <c r="O2" s="5"/>
      <c r="P2" s="5"/>
      <c r="Q2" s="5"/>
      <c r="R2" s="5"/>
      <c r="S2" s="5"/>
      <c r="T2" s="5"/>
      <c r="U2" s="5"/>
      <c r="V2" s="5"/>
      <c r="AT2" s="6" t="s">
        <v>96</v>
      </c>
    </row>
    <row r="3" spans="2:46" ht="6.7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6" t="s">
        <v>88</v>
      </c>
    </row>
    <row r="4" spans="2:46" ht="36.75" customHeight="1">
      <c r="B4" s="10"/>
      <c r="C4" s="11"/>
      <c r="D4" s="12" t="s">
        <v>163</v>
      </c>
      <c r="E4" s="11"/>
      <c r="F4" s="11"/>
      <c r="G4" s="11"/>
      <c r="H4" s="11"/>
      <c r="I4" s="11"/>
      <c r="J4" s="11"/>
      <c r="K4" s="13"/>
      <c r="M4" s="14" t="s">
        <v>10</v>
      </c>
      <c r="AT4" s="6" t="s">
        <v>4</v>
      </c>
    </row>
    <row r="5" spans="2:11" ht="6.75" customHeight="1">
      <c r="B5" s="10"/>
      <c r="C5" s="11"/>
      <c r="D5" s="11"/>
      <c r="E5" s="11"/>
      <c r="F5" s="11"/>
      <c r="G5" s="11"/>
      <c r="H5" s="11"/>
      <c r="I5" s="11"/>
      <c r="J5" s="11"/>
      <c r="K5" s="13"/>
    </row>
    <row r="6" spans="2:11" ht="15">
      <c r="B6" s="10"/>
      <c r="C6" s="11"/>
      <c r="D6" s="19" t="s">
        <v>14</v>
      </c>
      <c r="E6" s="11"/>
      <c r="F6" s="11"/>
      <c r="G6" s="11"/>
      <c r="H6" s="11"/>
      <c r="I6" s="11"/>
      <c r="J6" s="11"/>
      <c r="K6" s="13"/>
    </row>
    <row r="7" spans="2:11" ht="22.5" customHeight="1">
      <c r="B7" s="10"/>
      <c r="C7" s="11"/>
      <c r="D7" s="11"/>
      <c r="E7" s="126">
        <f>'Rekapitulace stavby'!K6</f>
        <v>0</v>
      </c>
      <c r="F7" s="126"/>
      <c r="G7" s="126"/>
      <c r="H7" s="126"/>
      <c r="I7" s="11"/>
      <c r="J7" s="11"/>
      <c r="K7" s="13"/>
    </row>
    <row r="8" spans="2:11" s="23" customFormat="1" ht="15">
      <c r="B8" s="24"/>
      <c r="C8" s="25"/>
      <c r="D8" s="19" t="s">
        <v>164</v>
      </c>
      <c r="E8" s="25"/>
      <c r="F8" s="25"/>
      <c r="G8" s="25"/>
      <c r="H8" s="25"/>
      <c r="I8" s="25"/>
      <c r="J8" s="25"/>
      <c r="K8" s="29"/>
    </row>
    <row r="9" spans="1:11" ht="36.75" customHeight="1">
      <c r="A9" s="23"/>
      <c r="B9" s="24"/>
      <c r="C9" s="25"/>
      <c r="D9" s="25"/>
      <c r="E9" s="62" t="s">
        <v>260</v>
      </c>
      <c r="F9" s="62"/>
      <c r="G9" s="62"/>
      <c r="H9" s="62"/>
      <c r="I9" s="25"/>
      <c r="J9" s="25"/>
      <c r="K9" s="29"/>
    </row>
    <row r="10" spans="1:11" ht="13.5">
      <c r="A10" s="23"/>
      <c r="B10" s="24"/>
      <c r="C10" s="25"/>
      <c r="D10" s="25"/>
      <c r="E10" s="25"/>
      <c r="F10" s="25"/>
      <c r="G10" s="25"/>
      <c r="H10" s="25"/>
      <c r="I10" s="25"/>
      <c r="J10" s="25"/>
      <c r="K10" s="29"/>
    </row>
    <row r="11" spans="1:11" ht="14.25" customHeight="1">
      <c r="A11" s="23"/>
      <c r="B11" s="24"/>
      <c r="C11" s="25"/>
      <c r="D11" s="19" t="s">
        <v>17</v>
      </c>
      <c r="E11" s="25"/>
      <c r="F11" s="16"/>
      <c r="G11" s="25"/>
      <c r="H11" s="25"/>
      <c r="I11" s="19" t="s">
        <v>19</v>
      </c>
      <c r="J11" s="16"/>
      <c r="K11" s="29"/>
    </row>
    <row r="12" spans="1:11" ht="14.25" customHeight="1">
      <c r="A12" s="23"/>
      <c r="B12" s="24"/>
      <c r="C12" s="25"/>
      <c r="D12" s="19" t="s">
        <v>22</v>
      </c>
      <c r="E12" s="25"/>
      <c r="F12" s="16" t="s">
        <v>39</v>
      </c>
      <c r="G12" s="25"/>
      <c r="H12" s="25"/>
      <c r="I12" s="19" t="s">
        <v>24</v>
      </c>
      <c r="J12" s="65">
        <f>'Rekapitulace stavby'!AN8</f>
        <v>0</v>
      </c>
      <c r="K12" s="29"/>
    </row>
    <row r="13" spans="1:11" ht="10.5" customHeight="1">
      <c r="A13" s="23"/>
      <c r="B13" s="24"/>
      <c r="C13" s="25"/>
      <c r="D13" s="25"/>
      <c r="E13" s="25"/>
      <c r="F13" s="25"/>
      <c r="G13" s="25"/>
      <c r="H13" s="25"/>
      <c r="I13" s="25"/>
      <c r="J13" s="25"/>
      <c r="K13" s="29"/>
    </row>
    <row r="14" spans="1:11" ht="14.25" customHeight="1">
      <c r="A14" s="23"/>
      <c r="B14" s="24"/>
      <c r="C14" s="25"/>
      <c r="D14" s="19" t="s">
        <v>32</v>
      </c>
      <c r="E14" s="25"/>
      <c r="F14" s="25"/>
      <c r="G14" s="25"/>
      <c r="H14" s="25"/>
      <c r="I14" s="19" t="s">
        <v>33</v>
      </c>
      <c r="J14" s="16">
        <f>IF('Rekapitulace stavby'!AN10="","",'Rekapitulace stavby'!AN10)</f>
        <v>0</v>
      </c>
      <c r="K14" s="29"/>
    </row>
    <row r="15" spans="1:11" ht="18" customHeight="1">
      <c r="A15" s="23"/>
      <c r="B15" s="24"/>
      <c r="C15" s="25"/>
      <c r="D15" s="25"/>
      <c r="E15" s="16">
        <f>IF('Rekapitulace stavby'!E11="","",'Rekapitulace stavby'!E11)</f>
        <v>0</v>
      </c>
      <c r="F15" s="25"/>
      <c r="G15" s="25"/>
      <c r="H15" s="25"/>
      <c r="I15" s="19" t="s">
        <v>36</v>
      </c>
      <c r="J15" s="16">
        <f>IF('Rekapitulace stavby'!AN11="","",'Rekapitulace stavby'!AN11)</f>
        <v>0</v>
      </c>
      <c r="K15" s="29"/>
    </row>
    <row r="16" spans="1:11" ht="6.75" customHeight="1">
      <c r="A16" s="23"/>
      <c r="B16" s="24"/>
      <c r="C16" s="25"/>
      <c r="D16" s="25"/>
      <c r="E16" s="25"/>
      <c r="F16" s="25"/>
      <c r="G16" s="25"/>
      <c r="H16" s="25"/>
      <c r="I16" s="25"/>
      <c r="J16" s="25"/>
      <c r="K16" s="29"/>
    </row>
    <row r="17" spans="1:11" ht="14.25" customHeight="1">
      <c r="A17" s="23"/>
      <c r="B17" s="24"/>
      <c r="C17" s="25"/>
      <c r="D17" s="19" t="s">
        <v>38</v>
      </c>
      <c r="E17" s="25"/>
      <c r="F17" s="25"/>
      <c r="G17" s="25"/>
      <c r="H17" s="25"/>
      <c r="I17" s="19" t="s">
        <v>33</v>
      </c>
      <c r="J17" s="16">
        <f>IF('Rekapitulace stavby'!AN13="Vyplň údaj","",IF('Rekapitulace stavby'!AN13="","",'Rekapitulace stavby'!AN13))</f>
        <v>0</v>
      </c>
      <c r="K17" s="29"/>
    </row>
    <row r="18" spans="1:11" ht="18" customHeight="1">
      <c r="A18" s="23"/>
      <c r="B18" s="24"/>
      <c r="C18" s="25"/>
      <c r="D18" s="25"/>
      <c r="E18" s="16">
        <f>IF('Rekapitulace stavby'!E14="Vyplň údaj","",IF('Rekapitulace stavby'!E14="","",'Rekapitulace stavby'!E14))</f>
        <v>0</v>
      </c>
      <c r="F18" s="25"/>
      <c r="G18" s="25"/>
      <c r="H18" s="25"/>
      <c r="I18" s="19" t="s">
        <v>36</v>
      </c>
      <c r="J18" s="16">
        <f>IF('Rekapitulace stavby'!AN14="Vyplň údaj","",IF('Rekapitulace stavby'!AN14="","",'Rekapitulace stavby'!AN14))</f>
        <v>0</v>
      </c>
      <c r="K18" s="29"/>
    </row>
    <row r="19" spans="1:11" ht="6.75" customHeight="1">
      <c r="A19" s="23"/>
      <c r="B19" s="24"/>
      <c r="C19" s="25"/>
      <c r="D19" s="25"/>
      <c r="E19" s="25"/>
      <c r="F19" s="25"/>
      <c r="G19" s="25"/>
      <c r="H19" s="25"/>
      <c r="I19" s="25"/>
      <c r="J19" s="25"/>
      <c r="K19" s="29"/>
    </row>
    <row r="20" spans="1:11" ht="14.25" customHeight="1">
      <c r="A20" s="23"/>
      <c r="B20" s="24"/>
      <c r="C20" s="25"/>
      <c r="D20" s="19" t="s">
        <v>40</v>
      </c>
      <c r="E20" s="25"/>
      <c r="F20" s="25"/>
      <c r="G20" s="25"/>
      <c r="H20" s="25"/>
      <c r="I20" s="19" t="s">
        <v>33</v>
      </c>
      <c r="J20" s="16">
        <f>IF('Rekapitulace stavby'!AN16="","",'Rekapitulace stavby'!AN16)</f>
        <v>0</v>
      </c>
      <c r="K20" s="29"/>
    </row>
    <row r="21" spans="1:11" ht="18" customHeight="1">
      <c r="A21" s="23"/>
      <c r="B21" s="24"/>
      <c r="C21" s="25"/>
      <c r="D21" s="25"/>
      <c r="E21" s="16">
        <f>IF('Rekapitulace stavby'!E17="","",'Rekapitulace stavby'!E17)</f>
        <v>0</v>
      </c>
      <c r="F21" s="25"/>
      <c r="G21" s="25"/>
      <c r="H21" s="25"/>
      <c r="I21" s="19" t="s">
        <v>36</v>
      </c>
      <c r="J21" s="16">
        <f>IF('Rekapitulace stavby'!AN17="","",'Rekapitulace stavby'!AN17)</f>
        <v>0</v>
      </c>
      <c r="K21" s="29"/>
    </row>
    <row r="22" spans="1:11" ht="6.75" customHeight="1">
      <c r="A22" s="23"/>
      <c r="B22" s="24"/>
      <c r="C22" s="25"/>
      <c r="D22" s="25"/>
      <c r="E22" s="25"/>
      <c r="F22" s="25"/>
      <c r="G22" s="25"/>
      <c r="H22" s="25"/>
      <c r="I22" s="25"/>
      <c r="J22" s="25"/>
      <c r="K22" s="29"/>
    </row>
    <row r="23" spans="1:11" ht="14.25" customHeight="1">
      <c r="A23" s="23"/>
      <c r="B23" s="24"/>
      <c r="C23" s="25"/>
      <c r="D23" s="19" t="s">
        <v>44</v>
      </c>
      <c r="E23" s="25"/>
      <c r="F23" s="25"/>
      <c r="G23" s="25"/>
      <c r="H23" s="25"/>
      <c r="I23" s="25"/>
      <c r="J23" s="25"/>
      <c r="K23" s="29"/>
    </row>
    <row r="24" spans="2:11" s="127" customFormat="1" ht="22.5" customHeight="1">
      <c r="B24" s="128"/>
      <c r="C24" s="129"/>
      <c r="D24" s="129"/>
      <c r="E24" s="21"/>
      <c r="F24" s="21"/>
      <c r="G24" s="21"/>
      <c r="H24" s="21"/>
      <c r="I24" s="129"/>
      <c r="J24" s="129"/>
      <c r="K24" s="130"/>
    </row>
    <row r="25" spans="2:11" s="23" customFormat="1" ht="6.75" customHeight="1">
      <c r="B25" s="24"/>
      <c r="C25" s="25"/>
      <c r="D25" s="25"/>
      <c r="E25" s="25"/>
      <c r="F25" s="25"/>
      <c r="G25" s="25"/>
      <c r="H25" s="25"/>
      <c r="I25" s="25"/>
      <c r="J25" s="25"/>
      <c r="K25" s="29"/>
    </row>
    <row r="26" spans="1:11" ht="6.75" customHeight="1">
      <c r="A26" s="23"/>
      <c r="B26" s="24"/>
      <c r="C26" s="25"/>
      <c r="D26" s="82"/>
      <c r="E26" s="82"/>
      <c r="F26" s="82"/>
      <c r="G26" s="82"/>
      <c r="H26" s="82"/>
      <c r="I26" s="82"/>
      <c r="J26" s="82"/>
      <c r="K26" s="131"/>
    </row>
    <row r="27" spans="1:11" ht="24.75" customHeight="1">
      <c r="A27" s="23"/>
      <c r="B27" s="24"/>
      <c r="C27" s="25"/>
      <c r="D27" s="132" t="s">
        <v>45</v>
      </c>
      <c r="E27" s="25"/>
      <c r="F27" s="25"/>
      <c r="G27" s="25"/>
      <c r="H27" s="25"/>
      <c r="I27" s="25"/>
      <c r="J27" s="87">
        <f>ROUND(J78,2)</f>
        <v>0</v>
      </c>
      <c r="K27" s="29"/>
    </row>
    <row r="28" spans="1:11" ht="6.75" customHeight="1">
      <c r="A28" s="23"/>
      <c r="B28" s="24"/>
      <c r="C28" s="25"/>
      <c r="D28" s="82"/>
      <c r="E28" s="82"/>
      <c r="F28" s="82"/>
      <c r="G28" s="82"/>
      <c r="H28" s="82"/>
      <c r="I28" s="82"/>
      <c r="J28" s="82"/>
      <c r="K28" s="131"/>
    </row>
    <row r="29" spans="1:11" ht="14.25" customHeight="1">
      <c r="A29" s="23"/>
      <c r="B29" s="24"/>
      <c r="C29" s="25"/>
      <c r="D29" s="25"/>
      <c r="E29" s="25"/>
      <c r="F29" s="30" t="s">
        <v>47</v>
      </c>
      <c r="G29" s="25"/>
      <c r="H29" s="25"/>
      <c r="I29" s="30" t="s">
        <v>46</v>
      </c>
      <c r="J29" s="30" t="s">
        <v>48</v>
      </c>
      <c r="K29" s="29"/>
    </row>
    <row r="30" spans="1:11" ht="14.25" customHeight="1">
      <c r="A30" s="23"/>
      <c r="B30" s="24"/>
      <c r="C30" s="25"/>
      <c r="D30" s="34" t="s">
        <v>49</v>
      </c>
      <c r="E30" s="34" t="s">
        <v>50</v>
      </c>
      <c r="F30" s="133">
        <f>ROUND(SUM(BE78:BE339),2)</f>
        <v>0</v>
      </c>
      <c r="G30" s="25"/>
      <c r="H30" s="25"/>
      <c r="I30" s="134">
        <v>0.21</v>
      </c>
      <c r="J30" s="133">
        <f>ROUND(ROUND((SUM(BE78:BE339)),2)*I30,2)</f>
        <v>0</v>
      </c>
      <c r="K30" s="29"/>
    </row>
    <row r="31" spans="1:11" ht="14.25" customHeight="1">
      <c r="A31" s="23"/>
      <c r="B31" s="24"/>
      <c r="C31" s="25"/>
      <c r="D31" s="25"/>
      <c r="E31" s="34" t="s">
        <v>51</v>
      </c>
      <c r="F31" s="133">
        <f>ROUND(SUM(BF78:BF339),2)</f>
        <v>0</v>
      </c>
      <c r="G31" s="25"/>
      <c r="H31" s="25"/>
      <c r="I31" s="134">
        <v>0.15</v>
      </c>
      <c r="J31" s="133">
        <f>ROUND(ROUND((SUM(BF78:BF339)),2)*I31,2)</f>
        <v>0</v>
      </c>
      <c r="K31" s="29"/>
    </row>
    <row r="32" spans="1:11" ht="14.25" customHeight="1" hidden="1">
      <c r="A32" s="23"/>
      <c r="B32" s="24"/>
      <c r="C32" s="25"/>
      <c r="D32" s="25"/>
      <c r="E32" s="34" t="s">
        <v>52</v>
      </c>
      <c r="F32" s="133">
        <f>ROUND(SUM(BG78:BG339),2)</f>
        <v>0</v>
      </c>
      <c r="G32" s="25"/>
      <c r="H32" s="25"/>
      <c r="I32" s="134">
        <v>0.21</v>
      </c>
      <c r="J32" s="133">
        <v>0</v>
      </c>
      <c r="K32" s="29"/>
    </row>
    <row r="33" spans="1:11" ht="14.25" customHeight="1" hidden="1">
      <c r="A33" s="23"/>
      <c r="B33" s="24"/>
      <c r="C33" s="25"/>
      <c r="D33" s="25"/>
      <c r="E33" s="34" t="s">
        <v>53</v>
      </c>
      <c r="F33" s="133">
        <f>ROUND(SUM(BH78:BH339),2)</f>
        <v>0</v>
      </c>
      <c r="G33" s="25"/>
      <c r="H33" s="25"/>
      <c r="I33" s="134">
        <v>0.15</v>
      </c>
      <c r="J33" s="133">
        <v>0</v>
      </c>
      <c r="K33" s="29"/>
    </row>
    <row r="34" spans="1:11" ht="14.25" customHeight="1" hidden="1">
      <c r="A34" s="23"/>
      <c r="B34" s="24"/>
      <c r="C34" s="25"/>
      <c r="D34" s="25"/>
      <c r="E34" s="34" t="s">
        <v>54</v>
      </c>
      <c r="F34" s="133">
        <f>ROUND(SUM(BI78:BI339),2)</f>
        <v>0</v>
      </c>
      <c r="G34" s="25"/>
      <c r="H34" s="25"/>
      <c r="I34" s="134">
        <v>0</v>
      </c>
      <c r="J34" s="133">
        <v>0</v>
      </c>
      <c r="K34" s="29"/>
    </row>
    <row r="35" spans="1:11" ht="6.75" customHeight="1">
      <c r="A35" s="23"/>
      <c r="B35" s="24"/>
      <c r="C35" s="25"/>
      <c r="D35" s="25"/>
      <c r="E35" s="25"/>
      <c r="F35" s="25"/>
      <c r="G35" s="25"/>
      <c r="H35" s="25"/>
      <c r="I35" s="25"/>
      <c r="J35" s="25"/>
      <c r="K35" s="29"/>
    </row>
    <row r="36" spans="1:11" ht="24.75" customHeight="1">
      <c r="A36" s="23"/>
      <c r="B36" s="24"/>
      <c r="C36" s="135"/>
      <c r="D36" s="136" t="s">
        <v>55</v>
      </c>
      <c r="E36" s="74"/>
      <c r="F36" s="74"/>
      <c r="G36" s="137" t="s">
        <v>56</v>
      </c>
      <c r="H36" s="138" t="s">
        <v>57</v>
      </c>
      <c r="I36" s="74"/>
      <c r="J36" s="139">
        <f>SUM(J27:J34)</f>
        <v>0</v>
      </c>
      <c r="K36" s="140"/>
    </row>
    <row r="37" spans="1:11" ht="14.25" customHeight="1">
      <c r="A37" s="23"/>
      <c r="B37" s="45"/>
      <c r="C37" s="46"/>
      <c r="D37" s="46"/>
      <c r="E37" s="46"/>
      <c r="F37" s="46"/>
      <c r="G37" s="46"/>
      <c r="H37" s="46"/>
      <c r="I37" s="46"/>
      <c r="J37" s="46"/>
      <c r="K37" s="47"/>
    </row>
    <row r="41" spans="2:11" s="23" customFormat="1" ht="6.75" customHeight="1">
      <c r="B41" s="141"/>
      <c r="C41" s="142"/>
      <c r="D41" s="142"/>
      <c r="E41" s="142"/>
      <c r="F41" s="142"/>
      <c r="G41" s="142"/>
      <c r="H41" s="142"/>
      <c r="I41" s="142"/>
      <c r="J41" s="142"/>
      <c r="K41" s="143"/>
    </row>
    <row r="42" spans="1:11" ht="36.75" customHeight="1">
      <c r="A42" s="23"/>
      <c r="B42" s="24"/>
      <c r="C42" s="12" t="s">
        <v>169</v>
      </c>
      <c r="D42" s="25"/>
      <c r="E42" s="25"/>
      <c r="F42" s="25"/>
      <c r="G42" s="25"/>
      <c r="H42" s="25"/>
      <c r="I42" s="25"/>
      <c r="J42" s="25"/>
      <c r="K42" s="29"/>
    </row>
    <row r="43" spans="1:11" ht="6.75" customHeight="1">
      <c r="A43" s="23"/>
      <c r="B43" s="24"/>
      <c r="C43" s="25"/>
      <c r="D43" s="25"/>
      <c r="E43" s="25"/>
      <c r="F43" s="25"/>
      <c r="G43" s="25"/>
      <c r="H43" s="25"/>
      <c r="I43" s="25"/>
      <c r="J43" s="25"/>
      <c r="K43" s="29"/>
    </row>
    <row r="44" spans="1:11" ht="14.25" customHeight="1">
      <c r="A44" s="23"/>
      <c r="B44" s="24"/>
      <c r="C44" s="19" t="s">
        <v>14</v>
      </c>
      <c r="D44" s="25"/>
      <c r="E44" s="25"/>
      <c r="F44" s="25"/>
      <c r="G44" s="25"/>
      <c r="H44" s="25"/>
      <c r="I44" s="25"/>
      <c r="J44" s="25"/>
      <c r="K44" s="29"/>
    </row>
    <row r="45" spans="1:11" ht="22.5" customHeight="1">
      <c r="A45" s="23"/>
      <c r="B45" s="24"/>
      <c r="C45" s="25"/>
      <c r="D45" s="25"/>
      <c r="E45" s="126">
        <f>E7</f>
        <v>0</v>
      </c>
      <c r="F45" s="126"/>
      <c r="G45" s="126"/>
      <c r="H45" s="126"/>
      <c r="I45" s="25"/>
      <c r="J45" s="25"/>
      <c r="K45" s="29"/>
    </row>
    <row r="46" spans="1:11" ht="14.25" customHeight="1">
      <c r="A46" s="23"/>
      <c r="B46" s="24"/>
      <c r="C46" s="19" t="s">
        <v>164</v>
      </c>
      <c r="D46" s="25"/>
      <c r="E46" s="25"/>
      <c r="F46" s="25"/>
      <c r="G46" s="25"/>
      <c r="H46" s="25"/>
      <c r="I46" s="25"/>
      <c r="J46" s="25"/>
      <c r="K46" s="29"/>
    </row>
    <row r="47" spans="1:11" ht="23.25" customHeight="1">
      <c r="A47" s="23"/>
      <c r="B47" s="24"/>
      <c r="C47" s="25"/>
      <c r="D47" s="25"/>
      <c r="E47" s="62">
        <f>E9</f>
        <v>0</v>
      </c>
      <c r="F47" s="62"/>
      <c r="G47" s="62"/>
      <c r="H47" s="62"/>
      <c r="I47" s="25"/>
      <c r="J47" s="25"/>
      <c r="K47" s="29"/>
    </row>
    <row r="48" spans="1:11" ht="6.75" customHeight="1">
      <c r="A48" s="23"/>
      <c r="B48" s="24"/>
      <c r="C48" s="25"/>
      <c r="D48" s="25"/>
      <c r="E48" s="25"/>
      <c r="F48" s="25"/>
      <c r="G48" s="25"/>
      <c r="H48" s="25"/>
      <c r="I48" s="25"/>
      <c r="J48" s="25"/>
      <c r="K48" s="29"/>
    </row>
    <row r="49" spans="1:11" ht="18" customHeight="1">
      <c r="A49" s="23"/>
      <c r="B49" s="24"/>
      <c r="C49" s="19" t="s">
        <v>22</v>
      </c>
      <c r="D49" s="25"/>
      <c r="E49" s="25"/>
      <c r="F49" s="16">
        <f>F12</f>
        <v>0</v>
      </c>
      <c r="G49" s="25"/>
      <c r="H49" s="25"/>
      <c r="I49" s="19" t="s">
        <v>24</v>
      </c>
      <c r="J49" s="65">
        <f>IF(J12="","",J12)</f>
        <v>0</v>
      </c>
      <c r="K49" s="29"/>
    </row>
    <row r="50" spans="1:11" ht="6.75" customHeight="1">
      <c r="A50" s="23"/>
      <c r="B50" s="24"/>
      <c r="C50" s="25"/>
      <c r="D50" s="25"/>
      <c r="E50" s="25"/>
      <c r="F50" s="25"/>
      <c r="G50" s="25"/>
      <c r="H50" s="25"/>
      <c r="I50" s="25"/>
      <c r="J50" s="25"/>
      <c r="K50" s="29"/>
    </row>
    <row r="51" spans="1:11" ht="15">
      <c r="A51" s="23"/>
      <c r="B51" s="24"/>
      <c r="C51" s="19" t="s">
        <v>32</v>
      </c>
      <c r="D51" s="25"/>
      <c r="E51" s="25"/>
      <c r="F51" s="16">
        <f>E15</f>
        <v>0</v>
      </c>
      <c r="G51" s="25"/>
      <c r="H51" s="25"/>
      <c r="I51" s="19" t="s">
        <v>40</v>
      </c>
      <c r="J51" s="16">
        <f>E21</f>
        <v>0</v>
      </c>
      <c r="K51" s="29"/>
    </row>
    <row r="52" spans="1:11" ht="14.25" customHeight="1">
      <c r="A52" s="23"/>
      <c r="B52" s="24"/>
      <c r="C52" s="19" t="s">
        <v>38</v>
      </c>
      <c r="D52" s="25"/>
      <c r="E52" s="25"/>
      <c r="F52" s="16">
        <f>IF(E18="","",E18)</f>
        <v>0</v>
      </c>
      <c r="G52" s="25"/>
      <c r="H52" s="25"/>
      <c r="I52" s="25"/>
      <c r="J52" s="25"/>
      <c r="K52" s="29"/>
    </row>
    <row r="53" spans="1:11" ht="9.75" customHeight="1">
      <c r="A53" s="23"/>
      <c r="B53" s="24"/>
      <c r="C53" s="25"/>
      <c r="D53" s="25"/>
      <c r="E53" s="25"/>
      <c r="F53" s="25"/>
      <c r="G53" s="25"/>
      <c r="H53" s="25"/>
      <c r="I53" s="25"/>
      <c r="J53" s="25"/>
      <c r="K53" s="29"/>
    </row>
    <row r="54" spans="1:11" ht="29.25" customHeight="1">
      <c r="A54" s="23"/>
      <c r="B54" s="24"/>
      <c r="C54" s="144" t="s">
        <v>170</v>
      </c>
      <c r="D54" s="135"/>
      <c r="E54" s="135"/>
      <c r="F54" s="135"/>
      <c r="G54" s="135"/>
      <c r="H54" s="135"/>
      <c r="I54" s="135"/>
      <c r="J54" s="145" t="s">
        <v>171</v>
      </c>
      <c r="K54" s="146"/>
    </row>
    <row r="55" spans="1:11" ht="9.75" customHeight="1">
      <c r="A55" s="23"/>
      <c r="B55" s="24"/>
      <c r="C55" s="25"/>
      <c r="D55" s="25"/>
      <c r="E55" s="25"/>
      <c r="F55" s="25"/>
      <c r="G55" s="25"/>
      <c r="H55" s="25"/>
      <c r="I55" s="25"/>
      <c r="J55" s="25"/>
      <c r="K55" s="29"/>
    </row>
    <row r="56" spans="1:47" ht="29.25" customHeight="1">
      <c r="A56" s="23"/>
      <c r="B56" s="24"/>
      <c r="C56" s="147" t="s">
        <v>172</v>
      </c>
      <c r="D56" s="25"/>
      <c r="E56" s="25"/>
      <c r="F56" s="25"/>
      <c r="G56" s="25"/>
      <c r="H56" s="25"/>
      <c r="I56" s="25"/>
      <c r="J56" s="87">
        <f aca="true" t="shared" si="0" ref="J56:J57">J78</f>
        <v>0</v>
      </c>
      <c r="K56" s="29"/>
      <c r="AU56" s="6" t="s">
        <v>173</v>
      </c>
    </row>
    <row r="57" spans="2:11" s="148" customFormat="1" ht="24.75" customHeight="1">
      <c r="B57" s="149"/>
      <c r="C57" s="150"/>
      <c r="D57" s="151" t="s">
        <v>261</v>
      </c>
      <c r="E57" s="152"/>
      <c r="F57" s="152"/>
      <c r="G57" s="152"/>
      <c r="H57" s="152"/>
      <c r="I57" s="152"/>
      <c r="J57" s="153">
        <f t="shared" si="0"/>
        <v>0</v>
      </c>
      <c r="K57" s="154"/>
    </row>
    <row r="58" spans="2:11" s="222" customFormat="1" ht="19.5" customHeight="1">
      <c r="B58" s="223"/>
      <c r="C58" s="224"/>
      <c r="D58" s="225" t="s">
        <v>262</v>
      </c>
      <c r="E58" s="226"/>
      <c r="F58" s="226"/>
      <c r="G58" s="226"/>
      <c r="H58" s="226"/>
      <c r="I58" s="226"/>
      <c r="J58" s="227">
        <f>J93</f>
        <v>0</v>
      </c>
      <c r="K58" s="228"/>
    </row>
    <row r="59" spans="2:11" s="23" customFormat="1" ht="21.75" customHeight="1">
      <c r="B59" s="24"/>
      <c r="C59" s="25"/>
      <c r="D59" s="25"/>
      <c r="E59" s="25"/>
      <c r="F59" s="25"/>
      <c r="G59" s="25"/>
      <c r="H59" s="25"/>
      <c r="I59" s="25"/>
      <c r="J59" s="25"/>
      <c r="K59" s="29"/>
    </row>
    <row r="60" spans="1:11" ht="6.75" customHeight="1">
      <c r="A60" s="23"/>
      <c r="B60" s="45"/>
      <c r="C60" s="46"/>
      <c r="D60" s="46"/>
      <c r="E60" s="46"/>
      <c r="F60" s="46"/>
      <c r="G60" s="46"/>
      <c r="H60" s="46"/>
      <c r="I60" s="46"/>
      <c r="J60" s="46"/>
      <c r="K60" s="47"/>
    </row>
    <row r="64" spans="2:12" s="23" customFormat="1" ht="6.75" customHeight="1">
      <c r="B64" s="48"/>
      <c r="C64" s="49"/>
      <c r="D64" s="49"/>
      <c r="E64" s="49"/>
      <c r="F64" s="49"/>
      <c r="G64" s="49"/>
      <c r="H64" s="49"/>
      <c r="I64" s="49"/>
      <c r="J64" s="49"/>
      <c r="K64" s="49"/>
      <c r="L64" s="50"/>
    </row>
    <row r="65" spans="1:12" ht="36.75" customHeight="1">
      <c r="A65" s="23"/>
      <c r="B65" s="24"/>
      <c r="C65" s="51" t="s">
        <v>175</v>
      </c>
      <c r="D65" s="52"/>
      <c r="E65" s="52"/>
      <c r="F65" s="52"/>
      <c r="G65" s="52"/>
      <c r="H65" s="52"/>
      <c r="I65" s="52"/>
      <c r="J65" s="52"/>
      <c r="K65" s="52"/>
      <c r="L65" s="50"/>
    </row>
    <row r="66" spans="1:12" ht="6.75" customHeight="1">
      <c r="A66" s="23"/>
      <c r="B66" s="24"/>
      <c r="C66" s="52"/>
      <c r="D66" s="52"/>
      <c r="E66" s="52"/>
      <c r="F66" s="52"/>
      <c r="G66" s="52"/>
      <c r="H66" s="52"/>
      <c r="I66" s="52"/>
      <c r="J66" s="52"/>
      <c r="K66" s="52"/>
      <c r="L66" s="50"/>
    </row>
    <row r="67" spans="1:12" ht="14.25" customHeight="1">
      <c r="A67" s="23"/>
      <c r="B67" s="24"/>
      <c r="C67" s="55" t="s">
        <v>14</v>
      </c>
      <c r="D67" s="52"/>
      <c r="E67" s="52"/>
      <c r="F67" s="52"/>
      <c r="G67" s="52"/>
      <c r="H67" s="52"/>
      <c r="I67" s="52"/>
      <c r="J67" s="52"/>
      <c r="K67" s="52"/>
      <c r="L67" s="50"/>
    </row>
    <row r="68" spans="1:12" ht="22.5" customHeight="1">
      <c r="A68" s="23"/>
      <c r="B68" s="24"/>
      <c r="C68" s="52"/>
      <c r="D68" s="52"/>
      <c r="E68" s="126">
        <f>E7</f>
        <v>0</v>
      </c>
      <c r="F68" s="126"/>
      <c r="G68" s="126"/>
      <c r="H68" s="126"/>
      <c r="I68" s="52"/>
      <c r="J68" s="52"/>
      <c r="K68" s="52"/>
      <c r="L68" s="50"/>
    </row>
    <row r="69" spans="1:12" ht="14.25" customHeight="1">
      <c r="A69" s="23"/>
      <c r="B69" s="24"/>
      <c r="C69" s="55" t="s">
        <v>164</v>
      </c>
      <c r="D69" s="52"/>
      <c r="E69" s="52"/>
      <c r="F69" s="52"/>
      <c r="G69" s="52"/>
      <c r="H69" s="52"/>
      <c r="I69" s="52"/>
      <c r="J69" s="52"/>
      <c r="K69" s="52"/>
      <c r="L69" s="50"/>
    </row>
    <row r="70" spans="1:12" ht="23.25" customHeight="1">
      <c r="A70" s="23"/>
      <c r="B70" s="24"/>
      <c r="C70" s="52"/>
      <c r="D70" s="52"/>
      <c r="E70" s="62">
        <f>E9</f>
        <v>0</v>
      </c>
      <c r="F70" s="62"/>
      <c r="G70" s="62"/>
      <c r="H70" s="62"/>
      <c r="I70" s="52"/>
      <c r="J70" s="52"/>
      <c r="K70" s="52"/>
      <c r="L70" s="50"/>
    </row>
    <row r="71" spans="1:12" ht="6.75" customHeight="1">
      <c r="A71" s="23"/>
      <c r="B71" s="24"/>
      <c r="C71" s="52"/>
      <c r="D71" s="52"/>
      <c r="E71" s="52"/>
      <c r="F71" s="52"/>
      <c r="G71" s="52"/>
      <c r="H71" s="52"/>
      <c r="I71" s="52"/>
      <c r="J71" s="52"/>
      <c r="K71" s="52"/>
      <c r="L71" s="50"/>
    </row>
    <row r="72" spans="1:12" ht="18" customHeight="1">
      <c r="A72" s="23"/>
      <c r="B72" s="24"/>
      <c r="C72" s="55" t="s">
        <v>22</v>
      </c>
      <c r="D72" s="52"/>
      <c r="E72" s="52"/>
      <c r="F72" s="155">
        <f>F12</f>
        <v>0</v>
      </c>
      <c r="G72" s="52"/>
      <c r="H72" s="52"/>
      <c r="I72" s="55" t="s">
        <v>24</v>
      </c>
      <c r="J72" s="156">
        <f>IF(J12="","",J12)</f>
        <v>0</v>
      </c>
      <c r="K72" s="52"/>
      <c r="L72" s="50"/>
    </row>
    <row r="73" spans="1:12" ht="6.75" customHeight="1">
      <c r="A73" s="23"/>
      <c r="B73" s="24"/>
      <c r="C73" s="52"/>
      <c r="D73" s="52"/>
      <c r="E73" s="52"/>
      <c r="F73" s="52"/>
      <c r="G73" s="52"/>
      <c r="H73" s="52"/>
      <c r="I73" s="52"/>
      <c r="J73" s="52"/>
      <c r="K73" s="52"/>
      <c r="L73" s="50"/>
    </row>
    <row r="74" spans="1:12" ht="15">
      <c r="A74" s="23"/>
      <c r="B74" s="24"/>
      <c r="C74" s="55" t="s">
        <v>32</v>
      </c>
      <c r="D74" s="52"/>
      <c r="E74" s="52"/>
      <c r="F74" s="155">
        <f>E15</f>
        <v>0</v>
      </c>
      <c r="G74" s="52"/>
      <c r="H74" s="52"/>
      <c r="I74" s="55" t="s">
        <v>40</v>
      </c>
      <c r="J74" s="155">
        <f>E21</f>
        <v>0</v>
      </c>
      <c r="K74" s="52"/>
      <c r="L74" s="50"/>
    </row>
    <row r="75" spans="1:12" ht="14.25" customHeight="1">
      <c r="A75" s="23"/>
      <c r="B75" s="24"/>
      <c r="C75" s="55" t="s">
        <v>38</v>
      </c>
      <c r="D75" s="52"/>
      <c r="E75" s="52"/>
      <c r="F75" s="155">
        <f>IF(E18="","",E18)</f>
        <v>0</v>
      </c>
      <c r="G75" s="52"/>
      <c r="H75" s="52"/>
      <c r="I75" s="52"/>
      <c r="J75" s="52"/>
      <c r="K75" s="52"/>
      <c r="L75" s="50"/>
    </row>
    <row r="76" spans="1:12" ht="9.75" customHeight="1">
      <c r="A76" s="23"/>
      <c r="B76" s="24"/>
      <c r="C76" s="52"/>
      <c r="D76" s="52"/>
      <c r="E76" s="52"/>
      <c r="F76" s="52"/>
      <c r="G76" s="52"/>
      <c r="H76" s="52"/>
      <c r="I76" s="52"/>
      <c r="J76" s="52"/>
      <c r="K76" s="52"/>
      <c r="L76" s="50"/>
    </row>
    <row r="77" spans="2:20" s="157" customFormat="1" ht="29.25" customHeight="1">
      <c r="B77" s="158"/>
      <c r="C77" s="159" t="s">
        <v>176</v>
      </c>
      <c r="D77" s="160" t="s">
        <v>64</v>
      </c>
      <c r="E77" s="160" t="s">
        <v>60</v>
      </c>
      <c r="F77" s="160" t="s">
        <v>177</v>
      </c>
      <c r="G77" s="160" t="s">
        <v>178</v>
      </c>
      <c r="H77" s="160" t="s">
        <v>179</v>
      </c>
      <c r="I77" s="161" t="s">
        <v>180</v>
      </c>
      <c r="J77" s="160" t="s">
        <v>171</v>
      </c>
      <c r="K77" s="162" t="s">
        <v>181</v>
      </c>
      <c r="L77" s="163"/>
      <c r="M77" s="78" t="s">
        <v>182</v>
      </c>
      <c r="N77" s="79" t="s">
        <v>49</v>
      </c>
      <c r="O77" s="79" t="s">
        <v>183</v>
      </c>
      <c r="P77" s="79" t="s">
        <v>184</v>
      </c>
      <c r="Q77" s="79" t="s">
        <v>185</v>
      </c>
      <c r="R77" s="79" t="s">
        <v>186</v>
      </c>
      <c r="S77" s="79" t="s">
        <v>187</v>
      </c>
      <c r="T77" s="80" t="s">
        <v>188</v>
      </c>
    </row>
    <row r="78" spans="2:63" s="23" customFormat="1" ht="29.25" customHeight="1">
      <c r="B78" s="24"/>
      <c r="C78" s="84" t="s">
        <v>172</v>
      </c>
      <c r="D78" s="52"/>
      <c r="E78" s="52"/>
      <c r="F78" s="52"/>
      <c r="G78" s="52"/>
      <c r="H78" s="52"/>
      <c r="I78" s="52"/>
      <c r="J78" s="164">
        <f aca="true" t="shared" si="1" ref="J78:J79">BK78</f>
        <v>0</v>
      </c>
      <c r="K78" s="52"/>
      <c r="L78" s="50"/>
      <c r="M78" s="81"/>
      <c r="N78" s="82"/>
      <c r="O78" s="82"/>
      <c r="P78" s="165">
        <f>P79</f>
        <v>3575.3637020000006</v>
      </c>
      <c r="Q78" s="82"/>
      <c r="R78" s="165">
        <f>R79</f>
        <v>0.11356</v>
      </c>
      <c r="S78" s="82"/>
      <c r="T78" s="166">
        <f>T79</f>
        <v>0</v>
      </c>
      <c r="AT78" s="6" t="s">
        <v>78</v>
      </c>
      <c r="AU78" s="6" t="s">
        <v>173</v>
      </c>
      <c r="BK78" s="167">
        <f>BK79</f>
        <v>0</v>
      </c>
    </row>
    <row r="79" spans="2:63" s="168" customFormat="1" ht="36.75" customHeight="1">
      <c r="B79" s="169"/>
      <c r="C79" s="170"/>
      <c r="D79" s="171" t="s">
        <v>78</v>
      </c>
      <c r="E79" s="172" t="s">
        <v>263</v>
      </c>
      <c r="F79" s="172" t="s">
        <v>264</v>
      </c>
      <c r="G79" s="170"/>
      <c r="H79" s="170"/>
      <c r="I79" s="170"/>
      <c r="J79" s="173">
        <f t="shared" si="1"/>
        <v>0</v>
      </c>
      <c r="K79" s="170"/>
      <c r="L79" s="174"/>
      <c r="M79" s="175"/>
      <c r="N79" s="176"/>
      <c r="O79" s="176"/>
      <c r="P79" s="177">
        <f>P80+SUM(P81:P93)</f>
        <v>3575.3637020000006</v>
      </c>
      <c r="Q79" s="176"/>
      <c r="R79" s="177">
        <f>R80+SUM(R81:R93)</f>
        <v>0.11356</v>
      </c>
      <c r="S79" s="176"/>
      <c r="T79" s="178">
        <f>T80+SUM(T81:T93)</f>
        <v>0</v>
      </c>
      <c r="AR79" s="179" t="s">
        <v>21</v>
      </c>
      <c r="AT79" s="180" t="s">
        <v>78</v>
      </c>
      <c r="AU79" s="180" t="s">
        <v>79</v>
      </c>
      <c r="AY79" s="179" t="s">
        <v>192</v>
      </c>
      <c r="BK79" s="181">
        <f>BK80+SUM(BK81:BK93)</f>
        <v>0</v>
      </c>
    </row>
    <row r="80" spans="2:65" s="23" customFormat="1" ht="22.5" customHeight="1">
      <c r="B80" s="24"/>
      <c r="C80" s="182" t="s">
        <v>88</v>
      </c>
      <c r="D80" s="182" t="s">
        <v>193</v>
      </c>
      <c r="E80" s="183" t="s">
        <v>265</v>
      </c>
      <c r="F80" s="184" t="s">
        <v>266</v>
      </c>
      <c r="G80" s="185" t="s">
        <v>267</v>
      </c>
      <c r="H80" s="186">
        <v>94.08</v>
      </c>
      <c r="I80" s="187"/>
      <c r="J80" s="187">
        <f>ROUND(I80*H80,2)</f>
        <v>0</v>
      </c>
      <c r="K80" s="184" t="s">
        <v>197</v>
      </c>
      <c r="L80" s="50"/>
      <c r="M80" s="188"/>
      <c r="N80" s="189" t="s">
        <v>50</v>
      </c>
      <c r="O80" s="190">
        <v>2.317</v>
      </c>
      <c r="P80" s="190">
        <f>O80*H80</f>
        <v>217.98336</v>
      </c>
      <c r="Q80" s="190">
        <v>0</v>
      </c>
      <c r="R80" s="190">
        <f>Q80*H80</f>
        <v>0</v>
      </c>
      <c r="S80" s="190">
        <v>0</v>
      </c>
      <c r="T80" s="191">
        <f>S80*H80</f>
        <v>0</v>
      </c>
      <c r="AR80" s="6" t="s">
        <v>191</v>
      </c>
      <c r="AT80" s="6" t="s">
        <v>193</v>
      </c>
      <c r="AU80" s="6" t="s">
        <v>21</v>
      </c>
      <c r="AY80" s="6" t="s">
        <v>192</v>
      </c>
      <c r="BE80" s="192">
        <f>IF(N80="základní",J80,0)</f>
        <v>0</v>
      </c>
      <c r="BF80" s="192">
        <f>IF(N80="snížená",J80,0)</f>
        <v>0</v>
      </c>
      <c r="BG80" s="192">
        <f>IF(N80="zákl. přenesená",J80,0)</f>
        <v>0</v>
      </c>
      <c r="BH80" s="192">
        <f>IF(N80="sníž. přenesená",J80,0)</f>
        <v>0</v>
      </c>
      <c r="BI80" s="192">
        <f>IF(N80="nulová",J80,0)</f>
        <v>0</v>
      </c>
      <c r="BJ80" s="6" t="s">
        <v>21</v>
      </c>
      <c r="BK80" s="192">
        <f>ROUND(I80*H80,2)</f>
        <v>0</v>
      </c>
      <c r="BL80" s="6" t="s">
        <v>191</v>
      </c>
      <c r="BM80" s="6" t="s">
        <v>268</v>
      </c>
    </row>
    <row r="81" spans="1:47" ht="23.25">
      <c r="A81" s="23"/>
      <c r="B81" s="24"/>
      <c r="C81" s="52"/>
      <c r="D81" s="196" t="s">
        <v>199</v>
      </c>
      <c r="E81" s="52"/>
      <c r="F81" s="197" t="s">
        <v>269</v>
      </c>
      <c r="G81" s="52"/>
      <c r="H81" s="52"/>
      <c r="I81" s="52"/>
      <c r="J81" s="52"/>
      <c r="K81" s="52"/>
      <c r="L81" s="50"/>
      <c r="M81" s="195"/>
      <c r="N81" s="25"/>
      <c r="O81" s="25"/>
      <c r="P81" s="25"/>
      <c r="Q81" s="25"/>
      <c r="R81" s="25"/>
      <c r="S81" s="25"/>
      <c r="T81" s="72"/>
      <c r="AT81" s="6" t="s">
        <v>199</v>
      </c>
      <c r="AU81" s="6" t="s">
        <v>21</v>
      </c>
    </row>
    <row r="82" spans="2:51" s="198" customFormat="1" ht="12.75">
      <c r="B82" s="199"/>
      <c r="C82" s="200"/>
      <c r="D82" s="196" t="s">
        <v>210</v>
      </c>
      <c r="E82" s="201"/>
      <c r="F82" s="202" t="s">
        <v>270</v>
      </c>
      <c r="G82" s="200"/>
      <c r="H82" s="201"/>
      <c r="I82" s="200"/>
      <c r="J82" s="200"/>
      <c r="K82" s="200"/>
      <c r="L82" s="203"/>
      <c r="M82" s="204"/>
      <c r="N82" s="205"/>
      <c r="O82" s="205"/>
      <c r="P82" s="205"/>
      <c r="Q82" s="205"/>
      <c r="R82" s="205"/>
      <c r="S82" s="205"/>
      <c r="T82" s="206"/>
      <c r="AT82" s="207" t="s">
        <v>210</v>
      </c>
      <c r="AU82" s="207" t="s">
        <v>21</v>
      </c>
      <c r="AV82" s="198" t="s">
        <v>21</v>
      </c>
      <c r="AW82" s="198" t="s">
        <v>43</v>
      </c>
      <c r="AX82" s="198" t="s">
        <v>79</v>
      </c>
      <c r="AY82" s="207" t="s">
        <v>192</v>
      </c>
    </row>
    <row r="83" spans="2:51" s="208" customFormat="1" ht="12.75">
      <c r="B83" s="209"/>
      <c r="C83" s="210"/>
      <c r="D83" s="196" t="s">
        <v>210</v>
      </c>
      <c r="E83" s="234"/>
      <c r="F83" s="235" t="s">
        <v>271</v>
      </c>
      <c r="G83" s="210"/>
      <c r="H83" s="236">
        <v>16.92</v>
      </c>
      <c r="I83" s="210"/>
      <c r="J83" s="210"/>
      <c r="K83" s="210"/>
      <c r="L83" s="214"/>
      <c r="M83" s="215"/>
      <c r="N83" s="216"/>
      <c r="O83" s="216"/>
      <c r="P83" s="216"/>
      <c r="Q83" s="216"/>
      <c r="R83" s="216"/>
      <c r="S83" s="216"/>
      <c r="T83" s="217"/>
      <c r="AT83" s="218" t="s">
        <v>210</v>
      </c>
      <c r="AU83" s="218" t="s">
        <v>21</v>
      </c>
      <c r="AV83" s="208" t="s">
        <v>88</v>
      </c>
      <c r="AW83" s="208" t="s">
        <v>43</v>
      </c>
      <c r="AX83" s="208" t="s">
        <v>79</v>
      </c>
      <c r="AY83" s="218" t="s">
        <v>192</v>
      </c>
    </row>
    <row r="84" spans="2:51" s="198" customFormat="1" ht="12.75">
      <c r="B84" s="199"/>
      <c r="C84" s="200"/>
      <c r="D84" s="196" t="s">
        <v>210</v>
      </c>
      <c r="E84" s="201"/>
      <c r="F84" s="202" t="s">
        <v>272</v>
      </c>
      <c r="G84" s="200"/>
      <c r="H84" s="201"/>
      <c r="I84" s="200"/>
      <c r="J84" s="200"/>
      <c r="K84" s="200"/>
      <c r="L84" s="203"/>
      <c r="M84" s="204"/>
      <c r="N84" s="205"/>
      <c r="O84" s="205"/>
      <c r="P84" s="205"/>
      <c r="Q84" s="205"/>
      <c r="R84" s="205"/>
      <c r="S84" s="205"/>
      <c r="T84" s="206"/>
      <c r="AT84" s="207" t="s">
        <v>210</v>
      </c>
      <c r="AU84" s="207" t="s">
        <v>21</v>
      </c>
      <c r="AV84" s="198" t="s">
        <v>21</v>
      </c>
      <c r="AW84" s="198" t="s">
        <v>43</v>
      </c>
      <c r="AX84" s="198" t="s">
        <v>79</v>
      </c>
      <c r="AY84" s="207" t="s">
        <v>192</v>
      </c>
    </row>
    <row r="85" spans="2:51" s="208" customFormat="1" ht="12.75">
      <c r="B85" s="209"/>
      <c r="C85" s="210"/>
      <c r="D85" s="196" t="s">
        <v>210</v>
      </c>
      <c r="E85" s="234"/>
      <c r="F85" s="235" t="s">
        <v>273</v>
      </c>
      <c r="G85" s="210"/>
      <c r="H85" s="236">
        <v>38.43</v>
      </c>
      <c r="I85" s="210"/>
      <c r="J85" s="210"/>
      <c r="K85" s="210"/>
      <c r="L85" s="214"/>
      <c r="M85" s="215"/>
      <c r="N85" s="216"/>
      <c r="O85" s="216"/>
      <c r="P85" s="216"/>
      <c r="Q85" s="216"/>
      <c r="R85" s="216"/>
      <c r="S85" s="216"/>
      <c r="T85" s="217"/>
      <c r="AT85" s="218" t="s">
        <v>210</v>
      </c>
      <c r="AU85" s="218" t="s">
        <v>21</v>
      </c>
      <c r="AV85" s="208" t="s">
        <v>88</v>
      </c>
      <c r="AW85" s="208" t="s">
        <v>43</v>
      </c>
      <c r="AX85" s="208" t="s">
        <v>79</v>
      </c>
      <c r="AY85" s="218" t="s">
        <v>192</v>
      </c>
    </row>
    <row r="86" spans="2:51" s="198" customFormat="1" ht="12.75">
      <c r="B86" s="199"/>
      <c r="C86" s="200"/>
      <c r="D86" s="196" t="s">
        <v>210</v>
      </c>
      <c r="E86" s="201"/>
      <c r="F86" s="202" t="s">
        <v>274</v>
      </c>
      <c r="G86" s="200"/>
      <c r="H86" s="201"/>
      <c r="I86" s="200"/>
      <c r="J86" s="200"/>
      <c r="K86" s="200"/>
      <c r="L86" s="203"/>
      <c r="M86" s="204"/>
      <c r="N86" s="205"/>
      <c r="O86" s="205"/>
      <c r="P86" s="205"/>
      <c r="Q86" s="205"/>
      <c r="R86" s="205"/>
      <c r="S86" s="205"/>
      <c r="T86" s="206"/>
      <c r="AT86" s="207" t="s">
        <v>210</v>
      </c>
      <c r="AU86" s="207" t="s">
        <v>21</v>
      </c>
      <c r="AV86" s="198" t="s">
        <v>21</v>
      </c>
      <c r="AW86" s="198" t="s">
        <v>43</v>
      </c>
      <c r="AX86" s="198" t="s">
        <v>79</v>
      </c>
      <c r="AY86" s="207" t="s">
        <v>192</v>
      </c>
    </row>
    <row r="87" spans="2:51" s="208" customFormat="1" ht="12.75">
      <c r="B87" s="209"/>
      <c r="C87" s="210"/>
      <c r="D87" s="196" t="s">
        <v>210</v>
      </c>
      <c r="E87" s="234"/>
      <c r="F87" s="235" t="s">
        <v>275</v>
      </c>
      <c r="G87" s="210"/>
      <c r="H87" s="236">
        <v>32.4</v>
      </c>
      <c r="I87" s="210"/>
      <c r="J87" s="210"/>
      <c r="K87" s="210"/>
      <c r="L87" s="214"/>
      <c r="M87" s="215"/>
      <c r="N87" s="216"/>
      <c r="O87" s="216"/>
      <c r="P87" s="216"/>
      <c r="Q87" s="216"/>
      <c r="R87" s="216"/>
      <c r="S87" s="216"/>
      <c r="T87" s="217"/>
      <c r="AT87" s="218" t="s">
        <v>210</v>
      </c>
      <c r="AU87" s="218" t="s">
        <v>21</v>
      </c>
      <c r="AV87" s="208" t="s">
        <v>88</v>
      </c>
      <c r="AW87" s="208" t="s">
        <v>43</v>
      </c>
      <c r="AX87" s="208" t="s">
        <v>79</v>
      </c>
      <c r="AY87" s="218" t="s">
        <v>192</v>
      </c>
    </row>
    <row r="88" spans="2:51" s="198" customFormat="1" ht="12.75">
      <c r="B88" s="199"/>
      <c r="C88" s="200"/>
      <c r="D88" s="196" t="s">
        <v>210</v>
      </c>
      <c r="E88" s="201"/>
      <c r="F88" s="202" t="s">
        <v>276</v>
      </c>
      <c r="G88" s="200"/>
      <c r="H88" s="201"/>
      <c r="I88" s="200"/>
      <c r="J88" s="200"/>
      <c r="K88" s="200"/>
      <c r="L88" s="203"/>
      <c r="M88" s="204"/>
      <c r="N88" s="205"/>
      <c r="O88" s="205"/>
      <c r="P88" s="205"/>
      <c r="Q88" s="205"/>
      <c r="R88" s="205"/>
      <c r="S88" s="205"/>
      <c r="T88" s="206"/>
      <c r="AT88" s="207" t="s">
        <v>210</v>
      </c>
      <c r="AU88" s="207" t="s">
        <v>21</v>
      </c>
      <c r="AV88" s="198" t="s">
        <v>21</v>
      </c>
      <c r="AW88" s="198" t="s">
        <v>43</v>
      </c>
      <c r="AX88" s="198" t="s">
        <v>79</v>
      </c>
      <c r="AY88" s="207" t="s">
        <v>192</v>
      </c>
    </row>
    <row r="89" spans="2:51" s="208" customFormat="1" ht="12.75">
      <c r="B89" s="209"/>
      <c r="C89" s="210"/>
      <c r="D89" s="196" t="s">
        <v>210</v>
      </c>
      <c r="E89" s="234"/>
      <c r="F89" s="235" t="s">
        <v>277</v>
      </c>
      <c r="G89" s="210"/>
      <c r="H89" s="236">
        <v>5</v>
      </c>
      <c r="I89" s="210"/>
      <c r="J89" s="210"/>
      <c r="K89" s="210"/>
      <c r="L89" s="214"/>
      <c r="M89" s="215"/>
      <c r="N89" s="216"/>
      <c r="O89" s="216"/>
      <c r="P89" s="216"/>
      <c r="Q89" s="216"/>
      <c r="R89" s="216"/>
      <c r="S89" s="216"/>
      <c r="T89" s="217"/>
      <c r="AT89" s="218" t="s">
        <v>210</v>
      </c>
      <c r="AU89" s="218" t="s">
        <v>21</v>
      </c>
      <c r="AV89" s="208" t="s">
        <v>88</v>
      </c>
      <c r="AW89" s="208" t="s">
        <v>43</v>
      </c>
      <c r="AX89" s="208" t="s">
        <v>79</v>
      </c>
      <c r="AY89" s="218" t="s">
        <v>192</v>
      </c>
    </row>
    <row r="90" spans="2:51" s="198" customFormat="1" ht="12.75">
      <c r="B90" s="199"/>
      <c r="C90" s="200"/>
      <c r="D90" s="196" t="s">
        <v>210</v>
      </c>
      <c r="E90" s="201"/>
      <c r="F90" s="202" t="s">
        <v>278</v>
      </c>
      <c r="G90" s="200"/>
      <c r="H90" s="201"/>
      <c r="I90" s="200"/>
      <c r="J90" s="200"/>
      <c r="K90" s="200"/>
      <c r="L90" s="203"/>
      <c r="M90" s="204"/>
      <c r="N90" s="205"/>
      <c r="O90" s="205"/>
      <c r="P90" s="205"/>
      <c r="Q90" s="205"/>
      <c r="R90" s="205"/>
      <c r="S90" s="205"/>
      <c r="T90" s="206"/>
      <c r="AT90" s="207" t="s">
        <v>210</v>
      </c>
      <c r="AU90" s="207" t="s">
        <v>21</v>
      </c>
      <c r="AV90" s="198" t="s">
        <v>21</v>
      </c>
      <c r="AW90" s="198" t="s">
        <v>43</v>
      </c>
      <c r="AX90" s="198" t="s">
        <v>79</v>
      </c>
      <c r="AY90" s="207" t="s">
        <v>192</v>
      </c>
    </row>
    <row r="91" spans="2:51" s="208" customFormat="1" ht="12.75">
      <c r="B91" s="209"/>
      <c r="C91" s="210"/>
      <c r="D91" s="196" t="s">
        <v>210</v>
      </c>
      <c r="E91" s="234"/>
      <c r="F91" s="235" t="s">
        <v>279</v>
      </c>
      <c r="G91" s="210"/>
      <c r="H91" s="236">
        <v>1.33</v>
      </c>
      <c r="I91" s="210"/>
      <c r="J91" s="210"/>
      <c r="K91" s="210"/>
      <c r="L91" s="214"/>
      <c r="M91" s="215"/>
      <c r="N91" s="216"/>
      <c r="O91" s="216"/>
      <c r="P91" s="216"/>
      <c r="Q91" s="216"/>
      <c r="R91" s="216"/>
      <c r="S91" s="216"/>
      <c r="T91" s="217"/>
      <c r="AT91" s="218" t="s">
        <v>210</v>
      </c>
      <c r="AU91" s="218" t="s">
        <v>21</v>
      </c>
      <c r="AV91" s="208" t="s">
        <v>88</v>
      </c>
      <c r="AW91" s="208" t="s">
        <v>43</v>
      </c>
      <c r="AX91" s="208" t="s">
        <v>79</v>
      </c>
      <c r="AY91" s="218" t="s">
        <v>192</v>
      </c>
    </row>
    <row r="92" spans="2:51" s="240" customFormat="1" ht="12.75">
      <c r="B92" s="241"/>
      <c r="C92" s="242"/>
      <c r="D92" s="196" t="s">
        <v>210</v>
      </c>
      <c r="E92" s="243"/>
      <c r="F92" s="244" t="s">
        <v>280</v>
      </c>
      <c r="G92" s="242"/>
      <c r="H92" s="245">
        <v>94.08</v>
      </c>
      <c r="I92" s="242"/>
      <c r="J92" s="242"/>
      <c r="K92" s="242"/>
      <c r="L92" s="246"/>
      <c r="M92" s="247"/>
      <c r="N92" s="248"/>
      <c r="O92" s="248"/>
      <c r="P92" s="248"/>
      <c r="Q92" s="248"/>
      <c r="R92" s="248"/>
      <c r="S92" s="248"/>
      <c r="T92" s="249"/>
      <c r="AT92" s="250" t="s">
        <v>210</v>
      </c>
      <c r="AU92" s="250" t="s">
        <v>21</v>
      </c>
      <c r="AV92" s="240" t="s">
        <v>191</v>
      </c>
      <c r="AW92" s="240" t="s">
        <v>43</v>
      </c>
      <c r="AX92" s="240" t="s">
        <v>21</v>
      </c>
      <c r="AY92" s="250" t="s">
        <v>192</v>
      </c>
    </row>
    <row r="93" spans="2:63" s="168" customFormat="1" ht="29.25" customHeight="1">
      <c r="B93" s="169"/>
      <c r="C93" s="170"/>
      <c r="D93" s="171" t="s">
        <v>78</v>
      </c>
      <c r="E93" s="232" t="s">
        <v>21</v>
      </c>
      <c r="F93" s="232" t="s">
        <v>281</v>
      </c>
      <c r="G93" s="170"/>
      <c r="H93" s="170"/>
      <c r="I93" s="170"/>
      <c r="J93" s="233">
        <f>BK93</f>
        <v>0</v>
      </c>
      <c r="K93" s="170"/>
      <c r="L93" s="174"/>
      <c r="M93" s="175"/>
      <c r="N93" s="176"/>
      <c r="O93" s="176"/>
      <c r="P93" s="177">
        <f>SUM(P94:P339)</f>
        <v>3357.3803420000004</v>
      </c>
      <c r="Q93" s="176"/>
      <c r="R93" s="177">
        <f>SUM(R94:R339)</f>
        <v>0.11356</v>
      </c>
      <c r="S93" s="176"/>
      <c r="T93" s="178">
        <f>SUM(T94:T339)</f>
        <v>0</v>
      </c>
      <c r="AR93" s="179" t="s">
        <v>21</v>
      </c>
      <c r="AT93" s="180" t="s">
        <v>78</v>
      </c>
      <c r="AU93" s="180" t="s">
        <v>21</v>
      </c>
      <c r="AY93" s="179" t="s">
        <v>192</v>
      </c>
      <c r="BK93" s="181">
        <f>SUM(BK94:BK339)</f>
        <v>0</v>
      </c>
    </row>
    <row r="94" spans="2:65" s="23" customFormat="1" ht="22.5" customHeight="1">
      <c r="B94" s="24"/>
      <c r="C94" s="182" t="s">
        <v>205</v>
      </c>
      <c r="D94" s="182" t="s">
        <v>193</v>
      </c>
      <c r="E94" s="183" t="s">
        <v>282</v>
      </c>
      <c r="F94" s="184" t="s">
        <v>283</v>
      </c>
      <c r="G94" s="185" t="s">
        <v>284</v>
      </c>
      <c r="H94" s="186">
        <v>19</v>
      </c>
      <c r="I94" s="187"/>
      <c r="J94" s="187">
        <f>ROUND(I94*H94,2)</f>
        <v>0</v>
      </c>
      <c r="K94" s="184" t="s">
        <v>197</v>
      </c>
      <c r="L94" s="50"/>
      <c r="M94" s="188"/>
      <c r="N94" s="189" t="s">
        <v>50</v>
      </c>
      <c r="O94" s="190">
        <v>0.49</v>
      </c>
      <c r="P94" s="190">
        <f>O94*H94</f>
        <v>9.31</v>
      </c>
      <c r="Q94" s="190">
        <v>0</v>
      </c>
      <c r="R94" s="190">
        <f>Q94*H94</f>
        <v>0</v>
      </c>
      <c r="S94" s="190">
        <v>0</v>
      </c>
      <c r="T94" s="191">
        <f>S94*H94</f>
        <v>0</v>
      </c>
      <c r="AR94" s="6" t="s">
        <v>191</v>
      </c>
      <c r="AT94" s="6" t="s">
        <v>193</v>
      </c>
      <c r="AU94" s="6" t="s">
        <v>88</v>
      </c>
      <c r="AY94" s="6" t="s">
        <v>192</v>
      </c>
      <c r="BE94" s="192">
        <f>IF(N94="základní",J94,0)</f>
        <v>0</v>
      </c>
      <c r="BF94" s="192">
        <f>IF(N94="snížená",J94,0)</f>
        <v>0</v>
      </c>
      <c r="BG94" s="192">
        <f>IF(N94="zákl. přenesená",J94,0)</f>
        <v>0</v>
      </c>
      <c r="BH94" s="192">
        <f>IF(N94="sníž. přenesená",J94,0)</f>
        <v>0</v>
      </c>
      <c r="BI94" s="192">
        <f>IF(N94="nulová",J94,0)</f>
        <v>0</v>
      </c>
      <c r="BJ94" s="6" t="s">
        <v>21</v>
      </c>
      <c r="BK94" s="192">
        <f>ROUND(I94*H94,2)</f>
        <v>0</v>
      </c>
      <c r="BL94" s="6" t="s">
        <v>191</v>
      </c>
      <c r="BM94" s="6" t="s">
        <v>285</v>
      </c>
    </row>
    <row r="95" spans="1:47" ht="23.25">
      <c r="A95" s="23"/>
      <c r="B95" s="24"/>
      <c r="C95" s="52"/>
      <c r="D95" s="196" t="s">
        <v>199</v>
      </c>
      <c r="E95" s="52"/>
      <c r="F95" s="197" t="s">
        <v>286</v>
      </c>
      <c r="G95" s="52"/>
      <c r="H95" s="52"/>
      <c r="I95" s="52"/>
      <c r="J95" s="52"/>
      <c r="K95" s="52"/>
      <c r="L95" s="50"/>
      <c r="M95" s="195"/>
      <c r="N95" s="25"/>
      <c r="O95" s="25"/>
      <c r="P95" s="25"/>
      <c r="Q95" s="25"/>
      <c r="R95" s="25"/>
      <c r="S95" s="25"/>
      <c r="T95" s="72"/>
      <c r="AT95" s="6" t="s">
        <v>199</v>
      </c>
      <c r="AU95" s="6" t="s">
        <v>88</v>
      </c>
    </row>
    <row r="96" spans="2:51" s="198" customFormat="1" ht="12.75">
      <c r="B96" s="199"/>
      <c r="C96" s="200"/>
      <c r="D96" s="196" t="s">
        <v>210</v>
      </c>
      <c r="E96" s="201"/>
      <c r="F96" s="202" t="s">
        <v>287</v>
      </c>
      <c r="G96" s="200"/>
      <c r="H96" s="201"/>
      <c r="I96" s="200"/>
      <c r="J96" s="200"/>
      <c r="K96" s="200"/>
      <c r="L96" s="203"/>
      <c r="M96" s="204"/>
      <c r="N96" s="205"/>
      <c r="O96" s="205"/>
      <c r="P96" s="205"/>
      <c r="Q96" s="205"/>
      <c r="R96" s="205"/>
      <c r="S96" s="205"/>
      <c r="T96" s="206"/>
      <c r="AT96" s="207" t="s">
        <v>210</v>
      </c>
      <c r="AU96" s="207" t="s">
        <v>88</v>
      </c>
      <c r="AV96" s="198" t="s">
        <v>21</v>
      </c>
      <c r="AW96" s="198" t="s">
        <v>43</v>
      </c>
      <c r="AX96" s="198" t="s">
        <v>79</v>
      </c>
      <c r="AY96" s="207" t="s">
        <v>192</v>
      </c>
    </row>
    <row r="97" spans="2:51" s="198" customFormat="1" ht="12.75">
      <c r="B97" s="199"/>
      <c r="C97" s="200"/>
      <c r="D97" s="196" t="s">
        <v>210</v>
      </c>
      <c r="E97" s="201"/>
      <c r="F97" s="202" t="s">
        <v>288</v>
      </c>
      <c r="G97" s="200"/>
      <c r="H97" s="201"/>
      <c r="I97" s="200"/>
      <c r="J97" s="200"/>
      <c r="K97" s="200"/>
      <c r="L97" s="203"/>
      <c r="M97" s="204"/>
      <c r="N97" s="205"/>
      <c r="O97" s="205"/>
      <c r="P97" s="205"/>
      <c r="Q97" s="205"/>
      <c r="R97" s="205"/>
      <c r="S97" s="205"/>
      <c r="T97" s="206"/>
      <c r="AT97" s="207" t="s">
        <v>210</v>
      </c>
      <c r="AU97" s="207" t="s">
        <v>88</v>
      </c>
      <c r="AV97" s="198" t="s">
        <v>21</v>
      </c>
      <c r="AW97" s="198" t="s">
        <v>43</v>
      </c>
      <c r="AX97" s="198" t="s">
        <v>79</v>
      </c>
      <c r="AY97" s="207" t="s">
        <v>192</v>
      </c>
    </row>
    <row r="98" spans="2:51" s="198" customFormat="1" ht="12.75">
      <c r="B98" s="199"/>
      <c r="C98" s="200"/>
      <c r="D98" s="196" t="s">
        <v>210</v>
      </c>
      <c r="E98" s="201"/>
      <c r="F98" s="202" t="s">
        <v>289</v>
      </c>
      <c r="G98" s="200"/>
      <c r="H98" s="201"/>
      <c r="I98" s="200"/>
      <c r="J98" s="200"/>
      <c r="K98" s="200"/>
      <c r="L98" s="203"/>
      <c r="M98" s="204"/>
      <c r="N98" s="205"/>
      <c r="O98" s="205"/>
      <c r="P98" s="205"/>
      <c r="Q98" s="205"/>
      <c r="R98" s="205"/>
      <c r="S98" s="205"/>
      <c r="T98" s="206"/>
      <c r="AT98" s="207" t="s">
        <v>210</v>
      </c>
      <c r="AU98" s="207" t="s">
        <v>88</v>
      </c>
      <c r="AV98" s="198" t="s">
        <v>21</v>
      </c>
      <c r="AW98" s="198" t="s">
        <v>43</v>
      </c>
      <c r="AX98" s="198" t="s">
        <v>79</v>
      </c>
      <c r="AY98" s="207" t="s">
        <v>192</v>
      </c>
    </row>
    <row r="99" spans="2:51" s="198" customFormat="1" ht="12.75">
      <c r="B99" s="199"/>
      <c r="C99" s="200"/>
      <c r="D99" s="196" t="s">
        <v>210</v>
      </c>
      <c r="E99" s="201"/>
      <c r="F99" s="202" t="s">
        <v>290</v>
      </c>
      <c r="G99" s="200"/>
      <c r="H99" s="201"/>
      <c r="I99" s="200"/>
      <c r="J99" s="200"/>
      <c r="K99" s="200"/>
      <c r="L99" s="203"/>
      <c r="M99" s="204"/>
      <c r="N99" s="205"/>
      <c r="O99" s="205"/>
      <c r="P99" s="205"/>
      <c r="Q99" s="205"/>
      <c r="R99" s="205"/>
      <c r="S99" s="205"/>
      <c r="T99" s="206"/>
      <c r="AT99" s="207" t="s">
        <v>210</v>
      </c>
      <c r="AU99" s="207" t="s">
        <v>88</v>
      </c>
      <c r="AV99" s="198" t="s">
        <v>21</v>
      </c>
      <c r="AW99" s="198" t="s">
        <v>43</v>
      </c>
      <c r="AX99" s="198" t="s">
        <v>79</v>
      </c>
      <c r="AY99" s="207" t="s">
        <v>192</v>
      </c>
    </row>
    <row r="100" spans="2:51" s="198" customFormat="1" ht="12.75">
      <c r="B100" s="199"/>
      <c r="C100" s="200"/>
      <c r="D100" s="196" t="s">
        <v>210</v>
      </c>
      <c r="E100" s="201"/>
      <c r="F100" s="202" t="s">
        <v>291</v>
      </c>
      <c r="G100" s="200"/>
      <c r="H100" s="201"/>
      <c r="I100" s="200"/>
      <c r="J100" s="200"/>
      <c r="K100" s="200"/>
      <c r="L100" s="203"/>
      <c r="M100" s="204"/>
      <c r="N100" s="205"/>
      <c r="O100" s="205"/>
      <c r="P100" s="205"/>
      <c r="Q100" s="205"/>
      <c r="R100" s="205"/>
      <c r="S100" s="205"/>
      <c r="T100" s="206"/>
      <c r="AT100" s="207" t="s">
        <v>210</v>
      </c>
      <c r="AU100" s="207" t="s">
        <v>88</v>
      </c>
      <c r="AV100" s="198" t="s">
        <v>21</v>
      </c>
      <c r="AW100" s="198" t="s">
        <v>43</v>
      </c>
      <c r="AX100" s="198" t="s">
        <v>79</v>
      </c>
      <c r="AY100" s="207" t="s">
        <v>192</v>
      </c>
    </row>
    <row r="101" spans="2:51" s="208" customFormat="1" ht="12.75">
      <c r="B101" s="209"/>
      <c r="C101" s="210"/>
      <c r="D101" s="193" t="s">
        <v>210</v>
      </c>
      <c r="E101" s="211"/>
      <c r="F101" s="212" t="s">
        <v>292</v>
      </c>
      <c r="G101" s="210"/>
      <c r="H101" s="213">
        <v>19</v>
      </c>
      <c r="I101" s="210"/>
      <c r="J101" s="210"/>
      <c r="K101" s="210"/>
      <c r="L101" s="214"/>
      <c r="M101" s="215"/>
      <c r="N101" s="216"/>
      <c r="O101" s="216"/>
      <c r="P101" s="216"/>
      <c r="Q101" s="216"/>
      <c r="R101" s="216"/>
      <c r="S101" s="216"/>
      <c r="T101" s="217"/>
      <c r="AT101" s="218" t="s">
        <v>210</v>
      </c>
      <c r="AU101" s="218" t="s">
        <v>88</v>
      </c>
      <c r="AV101" s="208" t="s">
        <v>88</v>
      </c>
      <c r="AW101" s="208" t="s">
        <v>43</v>
      </c>
      <c r="AX101" s="208" t="s">
        <v>21</v>
      </c>
      <c r="AY101" s="218" t="s">
        <v>192</v>
      </c>
    </row>
    <row r="102" spans="2:65" s="23" customFormat="1" ht="22.5" customHeight="1">
      <c r="B102" s="24"/>
      <c r="C102" s="182" t="s">
        <v>191</v>
      </c>
      <c r="D102" s="182" t="s">
        <v>193</v>
      </c>
      <c r="E102" s="183" t="s">
        <v>293</v>
      </c>
      <c r="F102" s="184" t="s">
        <v>294</v>
      </c>
      <c r="G102" s="185" t="s">
        <v>284</v>
      </c>
      <c r="H102" s="186">
        <v>25</v>
      </c>
      <c r="I102" s="187"/>
      <c r="J102" s="187">
        <f>ROUND(I102*H102,2)</f>
        <v>0</v>
      </c>
      <c r="K102" s="184" t="s">
        <v>197</v>
      </c>
      <c r="L102" s="50"/>
      <c r="M102" s="188"/>
      <c r="N102" s="189" t="s">
        <v>50</v>
      </c>
      <c r="O102" s="190">
        <v>0.88</v>
      </c>
      <c r="P102" s="190">
        <f>O102*H102</f>
        <v>22</v>
      </c>
      <c r="Q102" s="190">
        <v>0</v>
      </c>
      <c r="R102" s="190">
        <f>Q102*H102</f>
        <v>0</v>
      </c>
      <c r="S102" s="190">
        <v>0</v>
      </c>
      <c r="T102" s="191">
        <f>S102*H102</f>
        <v>0</v>
      </c>
      <c r="AR102" s="6" t="s">
        <v>191</v>
      </c>
      <c r="AT102" s="6" t="s">
        <v>193</v>
      </c>
      <c r="AU102" s="6" t="s">
        <v>88</v>
      </c>
      <c r="AY102" s="6" t="s">
        <v>192</v>
      </c>
      <c r="BE102" s="192">
        <f>IF(N102="základní",J102,0)</f>
        <v>0</v>
      </c>
      <c r="BF102" s="192">
        <f>IF(N102="snížená",J102,0)</f>
        <v>0</v>
      </c>
      <c r="BG102" s="192">
        <f>IF(N102="zákl. přenesená",J102,0)</f>
        <v>0</v>
      </c>
      <c r="BH102" s="192">
        <f>IF(N102="sníž. přenesená",J102,0)</f>
        <v>0</v>
      </c>
      <c r="BI102" s="192">
        <f>IF(N102="nulová",J102,0)</f>
        <v>0</v>
      </c>
      <c r="BJ102" s="6" t="s">
        <v>21</v>
      </c>
      <c r="BK102" s="192">
        <f>ROUND(I102*H102,2)</f>
        <v>0</v>
      </c>
      <c r="BL102" s="6" t="s">
        <v>191</v>
      </c>
      <c r="BM102" s="6" t="s">
        <v>295</v>
      </c>
    </row>
    <row r="103" spans="1:47" ht="23.25">
      <c r="A103" s="23"/>
      <c r="B103" s="24"/>
      <c r="C103" s="52"/>
      <c r="D103" s="196" t="s">
        <v>199</v>
      </c>
      <c r="E103" s="52"/>
      <c r="F103" s="197" t="s">
        <v>296</v>
      </c>
      <c r="G103" s="52"/>
      <c r="H103" s="52"/>
      <c r="I103" s="52"/>
      <c r="J103" s="52"/>
      <c r="K103" s="52"/>
      <c r="L103" s="50"/>
      <c r="M103" s="195"/>
      <c r="N103" s="25"/>
      <c r="O103" s="25"/>
      <c r="P103" s="25"/>
      <c r="Q103" s="25"/>
      <c r="R103" s="25"/>
      <c r="S103" s="25"/>
      <c r="T103" s="72"/>
      <c r="AT103" s="6" t="s">
        <v>199</v>
      </c>
      <c r="AU103" s="6" t="s">
        <v>88</v>
      </c>
    </row>
    <row r="104" spans="2:51" s="198" customFormat="1" ht="12.75">
      <c r="B104" s="199"/>
      <c r="C104" s="200"/>
      <c r="D104" s="196" t="s">
        <v>210</v>
      </c>
      <c r="E104" s="201"/>
      <c r="F104" s="202" t="s">
        <v>287</v>
      </c>
      <c r="G104" s="200"/>
      <c r="H104" s="201"/>
      <c r="I104" s="200"/>
      <c r="J104" s="200"/>
      <c r="K104" s="200"/>
      <c r="L104" s="203"/>
      <c r="M104" s="204"/>
      <c r="N104" s="205"/>
      <c r="O104" s="205"/>
      <c r="P104" s="205"/>
      <c r="Q104" s="205"/>
      <c r="R104" s="205"/>
      <c r="S104" s="205"/>
      <c r="T104" s="206"/>
      <c r="AT104" s="207" t="s">
        <v>210</v>
      </c>
      <c r="AU104" s="207" t="s">
        <v>88</v>
      </c>
      <c r="AV104" s="198" t="s">
        <v>21</v>
      </c>
      <c r="AW104" s="198" t="s">
        <v>43</v>
      </c>
      <c r="AX104" s="198" t="s">
        <v>79</v>
      </c>
      <c r="AY104" s="207" t="s">
        <v>192</v>
      </c>
    </row>
    <row r="105" spans="2:51" s="198" customFormat="1" ht="12.75">
      <c r="B105" s="199"/>
      <c r="C105" s="200"/>
      <c r="D105" s="196" t="s">
        <v>210</v>
      </c>
      <c r="E105" s="201"/>
      <c r="F105" s="202" t="s">
        <v>297</v>
      </c>
      <c r="G105" s="200"/>
      <c r="H105" s="201"/>
      <c r="I105" s="200"/>
      <c r="J105" s="200"/>
      <c r="K105" s="200"/>
      <c r="L105" s="203"/>
      <c r="M105" s="204"/>
      <c r="N105" s="205"/>
      <c r="O105" s="205"/>
      <c r="P105" s="205"/>
      <c r="Q105" s="205"/>
      <c r="R105" s="205"/>
      <c r="S105" s="205"/>
      <c r="T105" s="206"/>
      <c r="AT105" s="207" t="s">
        <v>210</v>
      </c>
      <c r="AU105" s="207" t="s">
        <v>88</v>
      </c>
      <c r="AV105" s="198" t="s">
        <v>21</v>
      </c>
      <c r="AW105" s="198" t="s">
        <v>43</v>
      </c>
      <c r="AX105" s="198" t="s">
        <v>79</v>
      </c>
      <c r="AY105" s="207" t="s">
        <v>192</v>
      </c>
    </row>
    <row r="106" spans="2:51" s="198" customFormat="1" ht="12.75">
      <c r="B106" s="199"/>
      <c r="C106" s="200"/>
      <c r="D106" s="196" t="s">
        <v>210</v>
      </c>
      <c r="E106" s="201"/>
      <c r="F106" s="202" t="s">
        <v>298</v>
      </c>
      <c r="G106" s="200"/>
      <c r="H106" s="201"/>
      <c r="I106" s="200"/>
      <c r="J106" s="200"/>
      <c r="K106" s="200"/>
      <c r="L106" s="203"/>
      <c r="M106" s="204"/>
      <c r="N106" s="205"/>
      <c r="O106" s="205"/>
      <c r="P106" s="205"/>
      <c r="Q106" s="205"/>
      <c r="R106" s="205"/>
      <c r="S106" s="205"/>
      <c r="T106" s="206"/>
      <c r="AT106" s="207" t="s">
        <v>210</v>
      </c>
      <c r="AU106" s="207" t="s">
        <v>88</v>
      </c>
      <c r="AV106" s="198" t="s">
        <v>21</v>
      </c>
      <c r="AW106" s="198" t="s">
        <v>43</v>
      </c>
      <c r="AX106" s="198" t="s">
        <v>79</v>
      </c>
      <c r="AY106" s="207" t="s">
        <v>192</v>
      </c>
    </row>
    <row r="107" spans="2:51" s="198" customFormat="1" ht="12.75">
      <c r="B107" s="199"/>
      <c r="C107" s="200"/>
      <c r="D107" s="196" t="s">
        <v>210</v>
      </c>
      <c r="E107" s="201"/>
      <c r="F107" s="202" t="s">
        <v>290</v>
      </c>
      <c r="G107" s="200"/>
      <c r="H107" s="201"/>
      <c r="I107" s="200"/>
      <c r="J107" s="200"/>
      <c r="K107" s="200"/>
      <c r="L107" s="203"/>
      <c r="M107" s="204"/>
      <c r="N107" s="205"/>
      <c r="O107" s="205"/>
      <c r="P107" s="205"/>
      <c r="Q107" s="205"/>
      <c r="R107" s="205"/>
      <c r="S107" s="205"/>
      <c r="T107" s="206"/>
      <c r="AT107" s="207" t="s">
        <v>210</v>
      </c>
      <c r="AU107" s="207" t="s">
        <v>88</v>
      </c>
      <c r="AV107" s="198" t="s">
        <v>21</v>
      </c>
      <c r="AW107" s="198" t="s">
        <v>43</v>
      </c>
      <c r="AX107" s="198" t="s">
        <v>79</v>
      </c>
      <c r="AY107" s="207" t="s">
        <v>192</v>
      </c>
    </row>
    <row r="108" spans="2:51" s="198" customFormat="1" ht="12.75">
      <c r="B108" s="199"/>
      <c r="C108" s="200"/>
      <c r="D108" s="196" t="s">
        <v>210</v>
      </c>
      <c r="E108" s="201"/>
      <c r="F108" s="202" t="s">
        <v>299</v>
      </c>
      <c r="G108" s="200"/>
      <c r="H108" s="201"/>
      <c r="I108" s="200"/>
      <c r="J108" s="200"/>
      <c r="K108" s="200"/>
      <c r="L108" s="203"/>
      <c r="M108" s="204"/>
      <c r="N108" s="205"/>
      <c r="O108" s="205"/>
      <c r="P108" s="205"/>
      <c r="Q108" s="205"/>
      <c r="R108" s="205"/>
      <c r="S108" s="205"/>
      <c r="T108" s="206"/>
      <c r="AT108" s="207" t="s">
        <v>210</v>
      </c>
      <c r="AU108" s="207" t="s">
        <v>88</v>
      </c>
      <c r="AV108" s="198" t="s">
        <v>21</v>
      </c>
      <c r="AW108" s="198" t="s">
        <v>43</v>
      </c>
      <c r="AX108" s="198" t="s">
        <v>79</v>
      </c>
      <c r="AY108" s="207" t="s">
        <v>192</v>
      </c>
    </row>
    <row r="109" spans="2:51" s="208" customFormat="1" ht="12.75">
      <c r="B109" s="209"/>
      <c r="C109" s="210"/>
      <c r="D109" s="193" t="s">
        <v>210</v>
      </c>
      <c r="E109" s="211"/>
      <c r="F109" s="212" t="s">
        <v>300</v>
      </c>
      <c r="G109" s="210"/>
      <c r="H109" s="213">
        <v>25</v>
      </c>
      <c r="I109" s="210"/>
      <c r="J109" s="210"/>
      <c r="K109" s="210"/>
      <c r="L109" s="214"/>
      <c r="M109" s="215"/>
      <c r="N109" s="216"/>
      <c r="O109" s="216"/>
      <c r="P109" s="216"/>
      <c r="Q109" s="216"/>
      <c r="R109" s="216"/>
      <c r="S109" s="216"/>
      <c r="T109" s="217"/>
      <c r="AT109" s="218" t="s">
        <v>210</v>
      </c>
      <c r="AU109" s="218" t="s">
        <v>88</v>
      </c>
      <c r="AV109" s="208" t="s">
        <v>88</v>
      </c>
      <c r="AW109" s="208" t="s">
        <v>43</v>
      </c>
      <c r="AX109" s="208" t="s">
        <v>21</v>
      </c>
      <c r="AY109" s="218" t="s">
        <v>192</v>
      </c>
    </row>
    <row r="110" spans="2:65" s="23" customFormat="1" ht="22.5" customHeight="1">
      <c r="B110" s="24"/>
      <c r="C110" s="182" t="s">
        <v>217</v>
      </c>
      <c r="D110" s="182" t="s">
        <v>193</v>
      </c>
      <c r="E110" s="183" t="s">
        <v>301</v>
      </c>
      <c r="F110" s="184" t="s">
        <v>302</v>
      </c>
      <c r="G110" s="185" t="s">
        <v>284</v>
      </c>
      <c r="H110" s="186">
        <v>81</v>
      </c>
      <c r="I110" s="187"/>
      <c r="J110" s="187">
        <f>ROUND(I110*H110,2)</f>
        <v>0</v>
      </c>
      <c r="K110" s="184" t="s">
        <v>197</v>
      </c>
      <c r="L110" s="50"/>
      <c r="M110" s="188"/>
      <c r="N110" s="189" t="s">
        <v>50</v>
      </c>
      <c r="O110" s="190">
        <v>1.42</v>
      </c>
      <c r="P110" s="190">
        <f>O110*H110</f>
        <v>115.02</v>
      </c>
      <c r="Q110" s="190">
        <v>0</v>
      </c>
      <c r="R110" s="190">
        <f>Q110*H110</f>
        <v>0</v>
      </c>
      <c r="S110" s="190">
        <v>0</v>
      </c>
      <c r="T110" s="191">
        <f>S110*H110</f>
        <v>0</v>
      </c>
      <c r="AR110" s="6" t="s">
        <v>191</v>
      </c>
      <c r="AT110" s="6" t="s">
        <v>193</v>
      </c>
      <c r="AU110" s="6" t="s">
        <v>88</v>
      </c>
      <c r="AY110" s="6" t="s">
        <v>192</v>
      </c>
      <c r="BE110" s="192">
        <f>IF(N110="základní",J110,0)</f>
        <v>0</v>
      </c>
      <c r="BF110" s="192">
        <f>IF(N110="snížená",J110,0)</f>
        <v>0</v>
      </c>
      <c r="BG110" s="192">
        <f>IF(N110="zákl. přenesená",J110,0)</f>
        <v>0</v>
      </c>
      <c r="BH110" s="192">
        <f>IF(N110="sníž. přenesená",J110,0)</f>
        <v>0</v>
      </c>
      <c r="BI110" s="192">
        <f>IF(N110="nulová",J110,0)</f>
        <v>0</v>
      </c>
      <c r="BJ110" s="6" t="s">
        <v>21</v>
      </c>
      <c r="BK110" s="192">
        <f>ROUND(I110*H110,2)</f>
        <v>0</v>
      </c>
      <c r="BL110" s="6" t="s">
        <v>191</v>
      </c>
      <c r="BM110" s="6" t="s">
        <v>303</v>
      </c>
    </row>
    <row r="111" spans="1:47" ht="23.25">
      <c r="A111" s="23"/>
      <c r="B111" s="24"/>
      <c r="C111" s="52"/>
      <c r="D111" s="196" t="s">
        <v>199</v>
      </c>
      <c r="E111" s="52"/>
      <c r="F111" s="197" t="s">
        <v>304</v>
      </c>
      <c r="G111" s="52"/>
      <c r="H111" s="52"/>
      <c r="I111" s="52"/>
      <c r="J111" s="52"/>
      <c r="K111" s="52"/>
      <c r="L111" s="50"/>
      <c r="M111" s="195"/>
      <c r="N111" s="25"/>
      <c r="O111" s="25"/>
      <c r="P111" s="25"/>
      <c r="Q111" s="25"/>
      <c r="R111" s="25"/>
      <c r="S111" s="25"/>
      <c r="T111" s="72"/>
      <c r="AT111" s="6" t="s">
        <v>199</v>
      </c>
      <c r="AU111" s="6" t="s">
        <v>88</v>
      </c>
    </row>
    <row r="112" spans="2:51" s="198" customFormat="1" ht="12.75">
      <c r="B112" s="199"/>
      <c r="C112" s="200"/>
      <c r="D112" s="196" t="s">
        <v>210</v>
      </c>
      <c r="E112" s="201"/>
      <c r="F112" s="202" t="s">
        <v>287</v>
      </c>
      <c r="G112" s="200"/>
      <c r="H112" s="201"/>
      <c r="I112" s="200"/>
      <c r="J112" s="200"/>
      <c r="K112" s="200"/>
      <c r="L112" s="203"/>
      <c r="M112" s="204"/>
      <c r="N112" s="205"/>
      <c r="O112" s="205"/>
      <c r="P112" s="205"/>
      <c r="Q112" s="205"/>
      <c r="R112" s="205"/>
      <c r="S112" s="205"/>
      <c r="T112" s="206"/>
      <c r="AT112" s="207" t="s">
        <v>210</v>
      </c>
      <c r="AU112" s="207" t="s">
        <v>88</v>
      </c>
      <c r="AV112" s="198" t="s">
        <v>21</v>
      </c>
      <c r="AW112" s="198" t="s">
        <v>43</v>
      </c>
      <c r="AX112" s="198" t="s">
        <v>79</v>
      </c>
      <c r="AY112" s="207" t="s">
        <v>192</v>
      </c>
    </row>
    <row r="113" spans="2:51" s="198" customFormat="1" ht="12.75">
      <c r="B113" s="199"/>
      <c r="C113" s="200"/>
      <c r="D113" s="196" t="s">
        <v>210</v>
      </c>
      <c r="E113" s="201"/>
      <c r="F113" s="202" t="s">
        <v>288</v>
      </c>
      <c r="G113" s="200"/>
      <c r="H113" s="201"/>
      <c r="I113" s="200"/>
      <c r="J113" s="200"/>
      <c r="K113" s="200"/>
      <c r="L113" s="203"/>
      <c r="M113" s="204"/>
      <c r="N113" s="205"/>
      <c r="O113" s="205"/>
      <c r="P113" s="205"/>
      <c r="Q113" s="205"/>
      <c r="R113" s="205"/>
      <c r="S113" s="205"/>
      <c r="T113" s="206"/>
      <c r="AT113" s="207" t="s">
        <v>210</v>
      </c>
      <c r="AU113" s="207" t="s">
        <v>88</v>
      </c>
      <c r="AV113" s="198" t="s">
        <v>21</v>
      </c>
      <c r="AW113" s="198" t="s">
        <v>43</v>
      </c>
      <c r="AX113" s="198" t="s">
        <v>79</v>
      </c>
      <c r="AY113" s="207" t="s">
        <v>192</v>
      </c>
    </row>
    <row r="114" spans="2:51" s="198" customFormat="1" ht="36.75">
      <c r="B114" s="199"/>
      <c r="C114" s="200"/>
      <c r="D114" s="196" t="s">
        <v>210</v>
      </c>
      <c r="E114" s="201"/>
      <c r="F114" s="202" t="s">
        <v>305</v>
      </c>
      <c r="G114" s="200"/>
      <c r="H114" s="201"/>
      <c r="I114" s="200"/>
      <c r="J114" s="200"/>
      <c r="K114" s="200"/>
      <c r="L114" s="203"/>
      <c r="M114" s="204"/>
      <c r="N114" s="205"/>
      <c r="O114" s="205"/>
      <c r="P114" s="205"/>
      <c r="Q114" s="205"/>
      <c r="R114" s="205"/>
      <c r="S114" s="205"/>
      <c r="T114" s="206"/>
      <c r="AT114" s="207" t="s">
        <v>210</v>
      </c>
      <c r="AU114" s="207" t="s">
        <v>88</v>
      </c>
      <c r="AV114" s="198" t="s">
        <v>21</v>
      </c>
      <c r="AW114" s="198" t="s">
        <v>43</v>
      </c>
      <c r="AX114" s="198" t="s">
        <v>79</v>
      </c>
      <c r="AY114" s="207" t="s">
        <v>192</v>
      </c>
    </row>
    <row r="115" spans="2:51" s="198" customFormat="1" ht="12.75">
      <c r="B115" s="199"/>
      <c r="C115" s="200"/>
      <c r="D115" s="196" t="s">
        <v>210</v>
      </c>
      <c r="E115" s="201"/>
      <c r="F115" s="202" t="s">
        <v>306</v>
      </c>
      <c r="G115" s="200"/>
      <c r="H115" s="201"/>
      <c r="I115" s="200"/>
      <c r="J115" s="200"/>
      <c r="K115" s="200"/>
      <c r="L115" s="203"/>
      <c r="M115" s="204"/>
      <c r="N115" s="205"/>
      <c r="O115" s="205"/>
      <c r="P115" s="205"/>
      <c r="Q115" s="205"/>
      <c r="R115" s="205"/>
      <c r="S115" s="205"/>
      <c r="T115" s="206"/>
      <c r="AT115" s="207" t="s">
        <v>210</v>
      </c>
      <c r="AU115" s="207" t="s">
        <v>88</v>
      </c>
      <c r="AV115" s="198" t="s">
        <v>21</v>
      </c>
      <c r="AW115" s="198" t="s">
        <v>43</v>
      </c>
      <c r="AX115" s="198" t="s">
        <v>79</v>
      </c>
      <c r="AY115" s="207" t="s">
        <v>192</v>
      </c>
    </row>
    <row r="116" spans="2:51" s="198" customFormat="1" ht="12.75">
      <c r="B116" s="199"/>
      <c r="C116" s="200"/>
      <c r="D116" s="196" t="s">
        <v>210</v>
      </c>
      <c r="E116" s="201"/>
      <c r="F116" s="202" t="s">
        <v>290</v>
      </c>
      <c r="G116" s="200"/>
      <c r="H116" s="201"/>
      <c r="I116" s="200"/>
      <c r="J116" s="200"/>
      <c r="K116" s="200"/>
      <c r="L116" s="203"/>
      <c r="M116" s="204"/>
      <c r="N116" s="205"/>
      <c r="O116" s="205"/>
      <c r="P116" s="205"/>
      <c r="Q116" s="205"/>
      <c r="R116" s="205"/>
      <c r="S116" s="205"/>
      <c r="T116" s="206"/>
      <c r="AT116" s="207" t="s">
        <v>210</v>
      </c>
      <c r="AU116" s="207" t="s">
        <v>88</v>
      </c>
      <c r="AV116" s="198" t="s">
        <v>21</v>
      </c>
      <c r="AW116" s="198" t="s">
        <v>43</v>
      </c>
      <c r="AX116" s="198" t="s">
        <v>79</v>
      </c>
      <c r="AY116" s="207" t="s">
        <v>192</v>
      </c>
    </row>
    <row r="117" spans="2:51" s="198" customFormat="1" ht="24.75">
      <c r="B117" s="199"/>
      <c r="C117" s="200"/>
      <c r="D117" s="196" t="s">
        <v>210</v>
      </c>
      <c r="E117" s="201"/>
      <c r="F117" s="202" t="s">
        <v>307</v>
      </c>
      <c r="G117" s="200"/>
      <c r="H117" s="201"/>
      <c r="I117" s="200"/>
      <c r="J117" s="200"/>
      <c r="K117" s="200"/>
      <c r="L117" s="203"/>
      <c r="M117" s="204"/>
      <c r="N117" s="205"/>
      <c r="O117" s="205"/>
      <c r="P117" s="205"/>
      <c r="Q117" s="205"/>
      <c r="R117" s="205"/>
      <c r="S117" s="205"/>
      <c r="T117" s="206"/>
      <c r="AT117" s="207" t="s">
        <v>210</v>
      </c>
      <c r="AU117" s="207" t="s">
        <v>88</v>
      </c>
      <c r="AV117" s="198" t="s">
        <v>21</v>
      </c>
      <c r="AW117" s="198" t="s">
        <v>43</v>
      </c>
      <c r="AX117" s="198" t="s">
        <v>79</v>
      </c>
      <c r="AY117" s="207" t="s">
        <v>192</v>
      </c>
    </row>
    <row r="118" spans="2:51" s="208" customFormat="1" ht="12.75">
      <c r="B118" s="209"/>
      <c r="C118" s="210"/>
      <c r="D118" s="193" t="s">
        <v>210</v>
      </c>
      <c r="E118" s="211"/>
      <c r="F118" s="212" t="s">
        <v>308</v>
      </c>
      <c r="G118" s="210"/>
      <c r="H118" s="213">
        <v>81</v>
      </c>
      <c r="I118" s="210"/>
      <c r="J118" s="210"/>
      <c r="K118" s="210"/>
      <c r="L118" s="214"/>
      <c r="M118" s="215"/>
      <c r="N118" s="216"/>
      <c r="O118" s="216"/>
      <c r="P118" s="216"/>
      <c r="Q118" s="216"/>
      <c r="R118" s="216"/>
      <c r="S118" s="216"/>
      <c r="T118" s="217"/>
      <c r="AT118" s="218" t="s">
        <v>210</v>
      </c>
      <c r="AU118" s="218" t="s">
        <v>88</v>
      </c>
      <c r="AV118" s="208" t="s">
        <v>88</v>
      </c>
      <c r="AW118" s="208" t="s">
        <v>43</v>
      </c>
      <c r="AX118" s="208" t="s">
        <v>21</v>
      </c>
      <c r="AY118" s="218" t="s">
        <v>192</v>
      </c>
    </row>
    <row r="119" spans="2:65" s="23" customFormat="1" ht="22.5" customHeight="1">
      <c r="B119" s="24"/>
      <c r="C119" s="182" t="s">
        <v>223</v>
      </c>
      <c r="D119" s="182" t="s">
        <v>193</v>
      </c>
      <c r="E119" s="183" t="s">
        <v>309</v>
      </c>
      <c r="F119" s="184" t="s">
        <v>310</v>
      </c>
      <c r="G119" s="185" t="s">
        <v>284</v>
      </c>
      <c r="H119" s="186">
        <v>61</v>
      </c>
      <c r="I119" s="187"/>
      <c r="J119" s="187">
        <f>ROUND(I119*H119,2)</f>
        <v>0</v>
      </c>
      <c r="K119" s="184" t="s">
        <v>197</v>
      </c>
      <c r="L119" s="50"/>
      <c r="M119" s="188"/>
      <c r="N119" s="189" t="s">
        <v>50</v>
      </c>
      <c r="O119" s="190">
        <v>2.02</v>
      </c>
      <c r="P119" s="190">
        <f>O119*H119</f>
        <v>123.22</v>
      </c>
      <c r="Q119" s="190">
        <v>0</v>
      </c>
      <c r="R119" s="190">
        <f>Q119*H119</f>
        <v>0</v>
      </c>
      <c r="S119" s="190">
        <v>0</v>
      </c>
      <c r="T119" s="191">
        <f>S119*H119</f>
        <v>0</v>
      </c>
      <c r="AR119" s="6" t="s">
        <v>191</v>
      </c>
      <c r="AT119" s="6" t="s">
        <v>193</v>
      </c>
      <c r="AU119" s="6" t="s">
        <v>88</v>
      </c>
      <c r="AY119" s="6" t="s">
        <v>192</v>
      </c>
      <c r="BE119" s="192">
        <f>IF(N119="základní",J119,0)</f>
        <v>0</v>
      </c>
      <c r="BF119" s="192">
        <f>IF(N119="snížená",J119,0)</f>
        <v>0</v>
      </c>
      <c r="BG119" s="192">
        <f>IF(N119="zákl. přenesená",J119,0)</f>
        <v>0</v>
      </c>
      <c r="BH119" s="192">
        <f>IF(N119="sníž. přenesená",J119,0)</f>
        <v>0</v>
      </c>
      <c r="BI119" s="192">
        <f>IF(N119="nulová",J119,0)</f>
        <v>0</v>
      </c>
      <c r="BJ119" s="6" t="s">
        <v>21</v>
      </c>
      <c r="BK119" s="192">
        <f>ROUND(I119*H119,2)</f>
        <v>0</v>
      </c>
      <c r="BL119" s="6" t="s">
        <v>191</v>
      </c>
      <c r="BM119" s="6" t="s">
        <v>311</v>
      </c>
    </row>
    <row r="120" spans="1:47" ht="23.25">
      <c r="A120" s="23"/>
      <c r="B120" s="24"/>
      <c r="C120" s="52"/>
      <c r="D120" s="196" t="s">
        <v>199</v>
      </c>
      <c r="E120" s="52"/>
      <c r="F120" s="197" t="s">
        <v>312</v>
      </c>
      <c r="G120" s="52"/>
      <c r="H120" s="52"/>
      <c r="I120" s="52"/>
      <c r="J120" s="52"/>
      <c r="K120" s="52"/>
      <c r="L120" s="50"/>
      <c r="M120" s="195"/>
      <c r="N120" s="25"/>
      <c r="O120" s="25"/>
      <c r="P120" s="25"/>
      <c r="Q120" s="25"/>
      <c r="R120" s="25"/>
      <c r="S120" s="25"/>
      <c r="T120" s="72"/>
      <c r="AT120" s="6" t="s">
        <v>199</v>
      </c>
      <c r="AU120" s="6" t="s">
        <v>88</v>
      </c>
    </row>
    <row r="121" spans="2:51" s="198" customFormat="1" ht="12.75">
      <c r="B121" s="199"/>
      <c r="C121" s="200"/>
      <c r="D121" s="196" t="s">
        <v>210</v>
      </c>
      <c r="E121" s="201"/>
      <c r="F121" s="202" t="s">
        <v>287</v>
      </c>
      <c r="G121" s="200"/>
      <c r="H121" s="201"/>
      <c r="I121" s="200"/>
      <c r="J121" s="200"/>
      <c r="K121" s="200"/>
      <c r="L121" s="203"/>
      <c r="M121" s="204"/>
      <c r="N121" s="205"/>
      <c r="O121" s="205"/>
      <c r="P121" s="205"/>
      <c r="Q121" s="205"/>
      <c r="R121" s="205"/>
      <c r="S121" s="205"/>
      <c r="T121" s="206"/>
      <c r="AT121" s="207" t="s">
        <v>210</v>
      </c>
      <c r="AU121" s="207" t="s">
        <v>88</v>
      </c>
      <c r="AV121" s="198" t="s">
        <v>21</v>
      </c>
      <c r="AW121" s="198" t="s">
        <v>43</v>
      </c>
      <c r="AX121" s="198" t="s">
        <v>79</v>
      </c>
      <c r="AY121" s="207" t="s">
        <v>192</v>
      </c>
    </row>
    <row r="122" spans="2:51" s="198" customFormat="1" ht="12.75">
      <c r="B122" s="199"/>
      <c r="C122" s="200"/>
      <c r="D122" s="196" t="s">
        <v>210</v>
      </c>
      <c r="E122" s="201"/>
      <c r="F122" s="202" t="s">
        <v>288</v>
      </c>
      <c r="G122" s="200"/>
      <c r="H122" s="201"/>
      <c r="I122" s="200"/>
      <c r="J122" s="200"/>
      <c r="K122" s="200"/>
      <c r="L122" s="203"/>
      <c r="M122" s="204"/>
      <c r="N122" s="205"/>
      <c r="O122" s="205"/>
      <c r="P122" s="205"/>
      <c r="Q122" s="205"/>
      <c r="R122" s="205"/>
      <c r="S122" s="205"/>
      <c r="T122" s="206"/>
      <c r="AT122" s="207" t="s">
        <v>210</v>
      </c>
      <c r="AU122" s="207" t="s">
        <v>88</v>
      </c>
      <c r="AV122" s="198" t="s">
        <v>21</v>
      </c>
      <c r="AW122" s="198" t="s">
        <v>43</v>
      </c>
      <c r="AX122" s="198" t="s">
        <v>79</v>
      </c>
      <c r="AY122" s="207" t="s">
        <v>192</v>
      </c>
    </row>
    <row r="123" spans="2:51" s="198" customFormat="1" ht="24.75">
      <c r="B123" s="199"/>
      <c r="C123" s="200"/>
      <c r="D123" s="196" t="s">
        <v>210</v>
      </c>
      <c r="E123" s="201"/>
      <c r="F123" s="202" t="s">
        <v>313</v>
      </c>
      <c r="G123" s="200"/>
      <c r="H123" s="201"/>
      <c r="I123" s="200"/>
      <c r="J123" s="200"/>
      <c r="K123" s="200"/>
      <c r="L123" s="203"/>
      <c r="M123" s="204"/>
      <c r="N123" s="205"/>
      <c r="O123" s="205"/>
      <c r="P123" s="205"/>
      <c r="Q123" s="205"/>
      <c r="R123" s="205"/>
      <c r="S123" s="205"/>
      <c r="T123" s="206"/>
      <c r="AT123" s="207" t="s">
        <v>210</v>
      </c>
      <c r="AU123" s="207" t="s">
        <v>88</v>
      </c>
      <c r="AV123" s="198" t="s">
        <v>21</v>
      </c>
      <c r="AW123" s="198" t="s">
        <v>43</v>
      </c>
      <c r="AX123" s="198" t="s">
        <v>79</v>
      </c>
      <c r="AY123" s="207" t="s">
        <v>192</v>
      </c>
    </row>
    <row r="124" spans="2:51" s="198" customFormat="1" ht="12.75">
      <c r="B124" s="199"/>
      <c r="C124" s="200"/>
      <c r="D124" s="196" t="s">
        <v>210</v>
      </c>
      <c r="E124" s="201"/>
      <c r="F124" s="202" t="s">
        <v>290</v>
      </c>
      <c r="G124" s="200"/>
      <c r="H124" s="201"/>
      <c r="I124" s="200"/>
      <c r="J124" s="200"/>
      <c r="K124" s="200"/>
      <c r="L124" s="203"/>
      <c r="M124" s="204"/>
      <c r="N124" s="205"/>
      <c r="O124" s="205"/>
      <c r="P124" s="205"/>
      <c r="Q124" s="205"/>
      <c r="R124" s="205"/>
      <c r="S124" s="205"/>
      <c r="T124" s="206"/>
      <c r="AT124" s="207" t="s">
        <v>210</v>
      </c>
      <c r="AU124" s="207" t="s">
        <v>88</v>
      </c>
      <c r="AV124" s="198" t="s">
        <v>21</v>
      </c>
      <c r="AW124" s="198" t="s">
        <v>43</v>
      </c>
      <c r="AX124" s="198" t="s">
        <v>79</v>
      </c>
      <c r="AY124" s="207" t="s">
        <v>192</v>
      </c>
    </row>
    <row r="125" spans="2:51" s="198" customFormat="1" ht="24.75">
      <c r="B125" s="199"/>
      <c r="C125" s="200"/>
      <c r="D125" s="196" t="s">
        <v>210</v>
      </c>
      <c r="E125" s="201"/>
      <c r="F125" s="202" t="s">
        <v>314</v>
      </c>
      <c r="G125" s="200"/>
      <c r="H125" s="201"/>
      <c r="I125" s="200"/>
      <c r="J125" s="200"/>
      <c r="K125" s="200"/>
      <c r="L125" s="203"/>
      <c r="M125" s="204"/>
      <c r="N125" s="205"/>
      <c r="O125" s="205"/>
      <c r="P125" s="205"/>
      <c r="Q125" s="205"/>
      <c r="R125" s="205"/>
      <c r="S125" s="205"/>
      <c r="T125" s="206"/>
      <c r="AT125" s="207" t="s">
        <v>210</v>
      </c>
      <c r="AU125" s="207" t="s">
        <v>88</v>
      </c>
      <c r="AV125" s="198" t="s">
        <v>21</v>
      </c>
      <c r="AW125" s="198" t="s">
        <v>43</v>
      </c>
      <c r="AX125" s="198" t="s">
        <v>79</v>
      </c>
      <c r="AY125" s="207" t="s">
        <v>192</v>
      </c>
    </row>
    <row r="126" spans="2:51" s="208" customFormat="1" ht="12.75">
      <c r="B126" s="209"/>
      <c r="C126" s="210"/>
      <c r="D126" s="193" t="s">
        <v>210</v>
      </c>
      <c r="E126" s="211"/>
      <c r="F126" s="212" t="s">
        <v>315</v>
      </c>
      <c r="G126" s="210"/>
      <c r="H126" s="213">
        <v>61</v>
      </c>
      <c r="I126" s="210"/>
      <c r="J126" s="210"/>
      <c r="K126" s="210"/>
      <c r="L126" s="214"/>
      <c r="M126" s="215"/>
      <c r="N126" s="216"/>
      <c r="O126" s="216"/>
      <c r="P126" s="216"/>
      <c r="Q126" s="216"/>
      <c r="R126" s="216"/>
      <c r="S126" s="216"/>
      <c r="T126" s="217"/>
      <c r="AT126" s="218" t="s">
        <v>210</v>
      </c>
      <c r="AU126" s="218" t="s">
        <v>88</v>
      </c>
      <c r="AV126" s="208" t="s">
        <v>88</v>
      </c>
      <c r="AW126" s="208" t="s">
        <v>43</v>
      </c>
      <c r="AX126" s="208" t="s">
        <v>21</v>
      </c>
      <c r="AY126" s="218" t="s">
        <v>192</v>
      </c>
    </row>
    <row r="127" spans="2:65" s="23" customFormat="1" ht="22.5" customHeight="1">
      <c r="B127" s="24"/>
      <c r="C127" s="182" t="s">
        <v>229</v>
      </c>
      <c r="D127" s="182" t="s">
        <v>193</v>
      </c>
      <c r="E127" s="183" t="s">
        <v>316</v>
      </c>
      <c r="F127" s="184" t="s">
        <v>317</v>
      </c>
      <c r="G127" s="185" t="s">
        <v>284</v>
      </c>
      <c r="H127" s="186">
        <v>18</v>
      </c>
      <c r="I127" s="187"/>
      <c r="J127" s="187">
        <f>ROUND(I127*H127,2)</f>
        <v>0</v>
      </c>
      <c r="K127" s="184" t="s">
        <v>197</v>
      </c>
      <c r="L127" s="50"/>
      <c r="M127" s="188"/>
      <c r="N127" s="189" t="s">
        <v>50</v>
      </c>
      <c r="O127" s="190">
        <v>3.63</v>
      </c>
      <c r="P127" s="190">
        <f>O127*H127</f>
        <v>65.34</v>
      </c>
      <c r="Q127" s="190">
        <v>0</v>
      </c>
      <c r="R127" s="190">
        <f>Q127*H127</f>
        <v>0</v>
      </c>
      <c r="S127" s="190">
        <v>0</v>
      </c>
      <c r="T127" s="191">
        <f>S127*H127</f>
        <v>0</v>
      </c>
      <c r="AR127" s="6" t="s">
        <v>191</v>
      </c>
      <c r="AT127" s="6" t="s">
        <v>193</v>
      </c>
      <c r="AU127" s="6" t="s">
        <v>88</v>
      </c>
      <c r="AY127" s="6" t="s">
        <v>192</v>
      </c>
      <c r="BE127" s="192">
        <f>IF(N127="základní",J127,0)</f>
        <v>0</v>
      </c>
      <c r="BF127" s="192">
        <f>IF(N127="snížená",J127,0)</f>
        <v>0</v>
      </c>
      <c r="BG127" s="192">
        <f>IF(N127="zákl. přenesená",J127,0)</f>
        <v>0</v>
      </c>
      <c r="BH127" s="192">
        <f>IF(N127="sníž. přenesená",J127,0)</f>
        <v>0</v>
      </c>
      <c r="BI127" s="192">
        <f>IF(N127="nulová",J127,0)</f>
        <v>0</v>
      </c>
      <c r="BJ127" s="6" t="s">
        <v>21</v>
      </c>
      <c r="BK127" s="192">
        <f>ROUND(I127*H127,2)</f>
        <v>0</v>
      </c>
      <c r="BL127" s="6" t="s">
        <v>191</v>
      </c>
      <c r="BM127" s="6" t="s">
        <v>318</v>
      </c>
    </row>
    <row r="128" spans="1:47" ht="23.25">
      <c r="A128" s="23"/>
      <c r="B128" s="24"/>
      <c r="C128" s="52"/>
      <c r="D128" s="196" t="s">
        <v>199</v>
      </c>
      <c r="E128" s="52"/>
      <c r="F128" s="197" t="s">
        <v>319</v>
      </c>
      <c r="G128" s="52"/>
      <c r="H128" s="52"/>
      <c r="I128" s="52"/>
      <c r="J128" s="52"/>
      <c r="K128" s="52"/>
      <c r="L128" s="50"/>
      <c r="M128" s="195"/>
      <c r="N128" s="25"/>
      <c r="O128" s="25"/>
      <c r="P128" s="25"/>
      <c r="Q128" s="25"/>
      <c r="R128" s="25"/>
      <c r="S128" s="25"/>
      <c r="T128" s="72"/>
      <c r="AT128" s="6" t="s">
        <v>199</v>
      </c>
      <c r="AU128" s="6" t="s">
        <v>88</v>
      </c>
    </row>
    <row r="129" spans="2:51" s="198" customFormat="1" ht="12.75">
      <c r="B129" s="199"/>
      <c r="C129" s="200"/>
      <c r="D129" s="196" t="s">
        <v>210</v>
      </c>
      <c r="E129" s="201"/>
      <c r="F129" s="202" t="s">
        <v>287</v>
      </c>
      <c r="G129" s="200"/>
      <c r="H129" s="201"/>
      <c r="I129" s="200"/>
      <c r="J129" s="200"/>
      <c r="K129" s="200"/>
      <c r="L129" s="203"/>
      <c r="M129" s="204"/>
      <c r="N129" s="205"/>
      <c r="O129" s="205"/>
      <c r="P129" s="205"/>
      <c r="Q129" s="205"/>
      <c r="R129" s="205"/>
      <c r="S129" s="205"/>
      <c r="T129" s="206"/>
      <c r="AT129" s="207" t="s">
        <v>210</v>
      </c>
      <c r="AU129" s="207" t="s">
        <v>88</v>
      </c>
      <c r="AV129" s="198" t="s">
        <v>21</v>
      </c>
      <c r="AW129" s="198" t="s">
        <v>43</v>
      </c>
      <c r="AX129" s="198" t="s">
        <v>79</v>
      </c>
      <c r="AY129" s="207" t="s">
        <v>192</v>
      </c>
    </row>
    <row r="130" spans="2:51" s="198" customFormat="1" ht="12.75">
      <c r="B130" s="199"/>
      <c r="C130" s="200"/>
      <c r="D130" s="196" t="s">
        <v>210</v>
      </c>
      <c r="E130" s="201"/>
      <c r="F130" s="202" t="s">
        <v>290</v>
      </c>
      <c r="G130" s="200"/>
      <c r="H130" s="201"/>
      <c r="I130" s="200"/>
      <c r="J130" s="200"/>
      <c r="K130" s="200"/>
      <c r="L130" s="203"/>
      <c r="M130" s="204"/>
      <c r="N130" s="205"/>
      <c r="O130" s="205"/>
      <c r="P130" s="205"/>
      <c r="Q130" s="205"/>
      <c r="R130" s="205"/>
      <c r="S130" s="205"/>
      <c r="T130" s="206"/>
      <c r="AT130" s="207" t="s">
        <v>210</v>
      </c>
      <c r="AU130" s="207" t="s">
        <v>88</v>
      </c>
      <c r="AV130" s="198" t="s">
        <v>21</v>
      </c>
      <c r="AW130" s="198" t="s">
        <v>43</v>
      </c>
      <c r="AX130" s="198" t="s">
        <v>79</v>
      </c>
      <c r="AY130" s="207" t="s">
        <v>192</v>
      </c>
    </row>
    <row r="131" spans="2:51" s="198" customFormat="1" ht="12.75">
      <c r="B131" s="199"/>
      <c r="C131" s="200"/>
      <c r="D131" s="196" t="s">
        <v>210</v>
      </c>
      <c r="E131" s="201"/>
      <c r="F131" s="202" t="s">
        <v>320</v>
      </c>
      <c r="G131" s="200"/>
      <c r="H131" s="201"/>
      <c r="I131" s="200"/>
      <c r="J131" s="200"/>
      <c r="K131" s="200"/>
      <c r="L131" s="203"/>
      <c r="M131" s="204"/>
      <c r="N131" s="205"/>
      <c r="O131" s="205"/>
      <c r="P131" s="205"/>
      <c r="Q131" s="205"/>
      <c r="R131" s="205"/>
      <c r="S131" s="205"/>
      <c r="T131" s="206"/>
      <c r="AT131" s="207" t="s">
        <v>210</v>
      </c>
      <c r="AU131" s="207" t="s">
        <v>88</v>
      </c>
      <c r="AV131" s="198" t="s">
        <v>21</v>
      </c>
      <c r="AW131" s="198" t="s">
        <v>43</v>
      </c>
      <c r="AX131" s="198" t="s">
        <v>79</v>
      </c>
      <c r="AY131" s="207" t="s">
        <v>192</v>
      </c>
    </row>
    <row r="132" spans="2:51" s="198" customFormat="1" ht="12.75">
      <c r="B132" s="199"/>
      <c r="C132" s="200"/>
      <c r="D132" s="196" t="s">
        <v>210</v>
      </c>
      <c r="E132" s="201"/>
      <c r="F132" s="202" t="s">
        <v>288</v>
      </c>
      <c r="G132" s="200"/>
      <c r="H132" s="201"/>
      <c r="I132" s="200"/>
      <c r="J132" s="200"/>
      <c r="K132" s="200"/>
      <c r="L132" s="203"/>
      <c r="M132" s="204"/>
      <c r="N132" s="205"/>
      <c r="O132" s="205"/>
      <c r="P132" s="205"/>
      <c r="Q132" s="205"/>
      <c r="R132" s="205"/>
      <c r="S132" s="205"/>
      <c r="T132" s="206"/>
      <c r="AT132" s="207" t="s">
        <v>210</v>
      </c>
      <c r="AU132" s="207" t="s">
        <v>88</v>
      </c>
      <c r="AV132" s="198" t="s">
        <v>21</v>
      </c>
      <c r="AW132" s="198" t="s">
        <v>43</v>
      </c>
      <c r="AX132" s="198" t="s">
        <v>79</v>
      </c>
      <c r="AY132" s="207" t="s">
        <v>192</v>
      </c>
    </row>
    <row r="133" spans="2:51" s="198" customFormat="1" ht="12.75">
      <c r="B133" s="199"/>
      <c r="C133" s="200"/>
      <c r="D133" s="196" t="s">
        <v>210</v>
      </c>
      <c r="E133" s="201"/>
      <c r="F133" s="202" t="s">
        <v>321</v>
      </c>
      <c r="G133" s="200"/>
      <c r="H133" s="201"/>
      <c r="I133" s="200"/>
      <c r="J133" s="200"/>
      <c r="K133" s="200"/>
      <c r="L133" s="203"/>
      <c r="M133" s="204"/>
      <c r="N133" s="205"/>
      <c r="O133" s="205"/>
      <c r="P133" s="205"/>
      <c r="Q133" s="205"/>
      <c r="R133" s="205"/>
      <c r="S133" s="205"/>
      <c r="T133" s="206"/>
      <c r="AT133" s="207" t="s">
        <v>210</v>
      </c>
      <c r="AU133" s="207" t="s">
        <v>88</v>
      </c>
      <c r="AV133" s="198" t="s">
        <v>21</v>
      </c>
      <c r="AW133" s="198" t="s">
        <v>43</v>
      </c>
      <c r="AX133" s="198" t="s">
        <v>79</v>
      </c>
      <c r="AY133" s="207" t="s">
        <v>192</v>
      </c>
    </row>
    <row r="134" spans="2:51" s="208" customFormat="1" ht="12.75">
      <c r="B134" s="209"/>
      <c r="C134" s="210"/>
      <c r="D134" s="193" t="s">
        <v>210</v>
      </c>
      <c r="E134" s="211"/>
      <c r="F134" s="212" t="s">
        <v>322</v>
      </c>
      <c r="G134" s="210"/>
      <c r="H134" s="213">
        <v>18</v>
      </c>
      <c r="I134" s="210"/>
      <c r="J134" s="210"/>
      <c r="K134" s="210"/>
      <c r="L134" s="214"/>
      <c r="M134" s="215"/>
      <c r="N134" s="216"/>
      <c r="O134" s="216"/>
      <c r="P134" s="216"/>
      <c r="Q134" s="216"/>
      <c r="R134" s="216"/>
      <c r="S134" s="216"/>
      <c r="T134" s="217"/>
      <c r="AT134" s="218" t="s">
        <v>210</v>
      </c>
      <c r="AU134" s="218" t="s">
        <v>88</v>
      </c>
      <c r="AV134" s="208" t="s">
        <v>88</v>
      </c>
      <c r="AW134" s="208" t="s">
        <v>43</v>
      </c>
      <c r="AX134" s="208" t="s">
        <v>21</v>
      </c>
      <c r="AY134" s="218" t="s">
        <v>192</v>
      </c>
    </row>
    <row r="135" spans="2:65" s="23" customFormat="1" ht="22.5" customHeight="1">
      <c r="B135" s="24"/>
      <c r="C135" s="182" t="s">
        <v>323</v>
      </c>
      <c r="D135" s="182" t="s">
        <v>193</v>
      </c>
      <c r="E135" s="183" t="s">
        <v>324</v>
      </c>
      <c r="F135" s="184" t="s">
        <v>325</v>
      </c>
      <c r="G135" s="185" t="s">
        <v>284</v>
      </c>
      <c r="H135" s="186">
        <v>2</v>
      </c>
      <c r="I135" s="187"/>
      <c r="J135" s="187">
        <f>ROUND(I135*H135,2)</f>
        <v>0</v>
      </c>
      <c r="K135" s="184" t="s">
        <v>197</v>
      </c>
      <c r="L135" s="50"/>
      <c r="M135" s="188"/>
      <c r="N135" s="189" t="s">
        <v>50</v>
      </c>
      <c r="O135" s="190">
        <v>0.88</v>
      </c>
      <c r="P135" s="190">
        <f>O135*H135</f>
        <v>1.76</v>
      </c>
      <c r="Q135" s="190">
        <v>0</v>
      </c>
      <c r="R135" s="190">
        <f>Q135*H135</f>
        <v>0</v>
      </c>
      <c r="S135" s="190">
        <v>0</v>
      </c>
      <c r="T135" s="191">
        <f>S135*H135</f>
        <v>0</v>
      </c>
      <c r="AR135" s="6" t="s">
        <v>191</v>
      </c>
      <c r="AT135" s="6" t="s">
        <v>193</v>
      </c>
      <c r="AU135" s="6" t="s">
        <v>88</v>
      </c>
      <c r="AY135" s="6" t="s">
        <v>192</v>
      </c>
      <c r="BE135" s="192">
        <f>IF(N135="základní",J135,0)</f>
        <v>0</v>
      </c>
      <c r="BF135" s="192">
        <f>IF(N135="snížená",J135,0)</f>
        <v>0</v>
      </c>
      <c r="BG135" s="192">
        <f>IF(N135="zákl. přenesená",J135,0)</f>
        <v>0</v>
      </c>
      <c r="BH135" s="192">
        <f>IF(N135="sníž. přenesená",J135,0)</f>
        <v>0</v>
      </c>
      <c r="BI135" s="192">
        <f>IF(N135="nulová",J135,0)</f>
        <v>0</v>
      </c>
      <c r="BJ135" s="6" t="s">
        <v>21</v>
      </c>
      <c r="BK135" s="192">
        <f>ROUND(I135*H135,2)</f>
        <v>0</v>
      </c>
      <c r="BL135" s="6" t="s">
        <v>191</v>
      </c>
      <c r="BM135" s="6" t="s">
        <v>326</v>
      </c>
    </row>
    <row r="136" spans="1:47" ht="23.25">
      <c r="A136" s="23"/>
      <c r="B136" s="24"/>
      <c r="C136" s="52"/>
      <c r="D136" s="196" t="s">
        <v>199</v>
      </c>
      <c r="E136" s="52"/>
      <c r="F136" s="197" t="s">
        <v>327</v>
      </c>
      <c r="G136" s="52"/>
      <c r="H136" s="52"/>
      <c r="I136" s="52"/>
      <c r="J136" s="52"/>
      <c r="K136" s="52"/>
      <c r="L136" s="50"/>
      <c r="M136" s="195"/>
      <c r="N136" s="25"/>
      <c r="O136" s="25"/>
      <c r="P136" s="25"/>
      <c r="Q136" s="25"/>
      <c r="R136" s="25"/>
      <c r="S136" s="25"/>
      <c r="T136" s="72"/>
      <c r="AT136" s="6" t="s">
        <v>199</v>
      </c>
      <c r="AU136" s="6" t="s">
        <v>88</v>
      </c>
    </row>
    <row r="137" spans="2:51" s="198" customFormat="1" ht="12.75">
      <c r="B137" s="199"/>
      <c r="C137" s="200"/>
      <c r="D137" s="196" t="s">
        <v>210</v>
      </c>
      <c r="E137" s="201"/>
      <c r="F137" s="202" t="s">
        <v>287</v>
      </c>
      <c r="G137" s="200"/>
      <c r="H137" s="201"/>
      <c r="I137" s="200"/>
      <c r="J137" s="200"/>
      <c r="K137" s="200"/>
      <c r="L137" s="203"/>
      <c r="M137" s="204"/>
      <c r="N137" s="205"/>
      <c r="O137" s="205"/>
      <c r="P137" s="205"/>
      <c r="Q137" s="205"/>
      <c r="R137" s="205"/>
      <c r="S137" s="205"/>
      <c r="T137" s="206"/>
      <c r="AT137" s="207" t="s">
        <v>210</v>
      </c>
      <c r="AU137" s="207" t="s">
        <v>88</v>
      </c>
      <c r="AV137" s="198" t="s">
        <v>21</v>
      </c>
      <c r="AW137" s="198" t="s">
        <v>43</v>
      </c>
      <c r="AX137" s="198" t="s">
        <v>79</v>
      </c>
      <c r="AY137" s="207" t="s">
        <v>192</v>
      </c>
    </row>
    <row r="138" spans="2:51" s="198" customFormat="1" ht="12.75">
      <c r="B138" s="199"/>
      <c r="C138" s="200"/>
      <c r="D138" s="196" t="s">
        <v>210</v>
      </c>
      <c r="E138" s="201"/>
      <c r="F138" s="202" t="s">
        <v>328</v>
      </c>
      <c r="G138" s="200"/>
      <c r="H138" s="201"/>
      <c r="I138" s="200"/>
      <c r="J138" s="200"/>
      <c r="K138" s="200"/>
      <c r="L138" s="203"/>
      <c r="M138" s="204"/>
      <c r="N138" s="205"/>
      <c r="O138" s="205"/>
      <c r="P138" s="205"/>
      <c r="Q138" s="205"/>
      <c r="R138" s="205"/>
      <c r="S138" s="205"/>
      <c r="T138" s="206"/>
      <c r="AT138" s="207" t="s">
        <v>210</v>
      </c>
      <c r="AU138" s="207" t="s">
        <v>88</v>
      </c>
      <c r="AV138" s="198" t="s">
        <v>21</v>
      </c>
      <c r="AW138" s="198" t="s">
        <v>43</v>
      </c>
      <c r="AX138" s="198" t="s">
        <v>79</v>
      </c>
      <c r="AY138" s="207" t="s">
        <v>192</v>
      </c>
    </row>
    <row r="139" spans="2:51" s="208" customFormat="1" ht="12.75">
      <c r="B139" s="209"/>
      <c r="C139" s="210"/>
      <c r="D139" s="193" t="s">
        <v>210</v>
      </c>
      <c r="E139" s="211"/>
      <c r="F139" s="212" t="s">
        <v>88</v>
      </c>
      <c r="G139" s="210"/>
      <c r="H139" s="213">
        <v>2</v>
      </c>
      <c r="I139" s="210"/>
      <c r="J139" s="210"/>
      <c r="K139" s="210"/>
      <c r="L139" s="214"/>
      <c r="M139" s="215"/>
      <c r="N139" s="216"/>
      <c r="O139" s="216"/>
      <c r="P139" s="216"/>
      <c r="Q139" s="216"/>
      <c r="R139" s="216"/>
      <c r="S139" s="216"/>
      <c r="T139" s="217"/>
      <c r="AT139" s="218" t="s">
        <v>210</v>
      </c>
      <c r="AU139" s="218" t="s">
        <v>88</v>
      </c>
      <c r="AV139" s="208" t="s">
        <v>88</v>
      </c>
      <c r="AW139" s="208" t="s">
        <v>43</v>
      </c>
      <c r="AX139" s="208" t="s">
        <v>21</v>
      </c>
      <c r="AY139" s="218" t="s">
        <v>192</v>
      </c>
    </row>
    <row r="140" spans="2:65" s="23" customFormat="1" ht="22.5" customHeight="1">
      <c r="B140" s="24"/>
      <c r="C140" s="182" t="s">
        <v>329</v>
      </c>
      <c r="D140" s="182" t="s">
        <v>193</v>
      </c>
      <c r="E140" s="183" t="s">
        <v>330</v>
      </c>
      <c r="F140" s="184" t="s">
        <v>331</v>
      </c>
      <c r="G140" s="185" t="s">
        <v>284</v>
      </c>
      <c r="H140" s="186">
        <v>2</v>
      </c>
      <c r="I140" s="187"/>
      <c r="J140" s="187">
        <f>ROUND(I140*H140,2)</f>
        <v>0</v>
      </c>
      <c r="K140" s="184" t="s">
        <v>197</v>
      </c>
      <c r="L140" s="50"/>
      <c r="M140" s="188"/>
      <c r="N140" s="189" t="s">
        <v>50</v>
      </c>
      <c r="O140" s="190">
        <v>2.268</v>
      </c>
      <c r="P140" s="190">
        <f>O140*H140</f>
        <v>4.536</v>
      </c>
      <c r="Q140" s="190">
        <v>0</v>
      </c>
      <c r="R140" s="190">
        <f>Q140*H140</f>
        <v>0</v>
      </c>
      <c r="S140" s="190">
        <v>0</v>
      </c>
      <c r="T140" s="191">
        <f>S140*H140</f>
        <v>0</v>
      </c>
      <c r="AR140" s="6" t="s">
        <v>191</v>
      </c>
      <c r="AT140" s="6" t="s">
        <v>193</v>
      </c>
      <c r="AU140" s="6" t="s">
        <v>88</v>
      </c>
      <c r="AY140" s="6" t="s">
        <v>192</v>
      </c>
      <c r="BE140" s="192">
        <f>IF(N140="základní",J140,0)</f>
        <v>0</v>
      </c>
      <c r="BF140" s="192">
        <f>IF(N140="snížená",J140,0)</f>
        <v>0</v>
      </c>
      <c r="BG140" s="192">
        <f>IF(N140="zákl. přenesená",J140,0)</f>
        <v>0</v>
      </c>
      <c r="BH140" s="192">
        <f>IF(N140="sníž. přenesená",J140,0)</f>
        <v>0</v>
      </c>
      <c r="BI140" s="192">
        <f>IF(N140="nulová",J140,0)</f>
        <v>0</v>
      </c>
      <c r="BJ140" s="6" t="s">
        <v>21</v>
      </c>
      <c r="BK140" s="192">
        <f>ROUND(I140*H140,2)</f>
        <v>0</v>
      </c>
      <c r="BL140" s="6" t="s">
        <v>191</v>
      </c>
      <c r="BM140" s="6" t="s">
        <v>332</v>
      </c>
    </row>
    <row r="141" spans="1:47" ht="23.25">
      <c r="A141" s="23"/>
      <c r="B141" s="24"/>
      <c r="C141" s="52"/>
      <c r="D141" s="196" t="s">
        <v>199</v>
      </c>
      <c r="E141" s="52"/>
      <c r="F141" s="197" t="s">
        <v>333</v>
      </c>
      <c r="G141" s="52"/>
      <c r="H141" s="52"/>
      <c r="I141" s="52"/>
      <c r="J141" s="52"/>
      <c r="K141" s="52"/>
      <c r="L141" s="50"/>
      <c r="M141" s="195"/>
      <c r="N141" s="25"/>
      <c r="O141" s="25"/>
      <c r="P141" s="25"/>
      <c r="Q141" s="25"/>
      <c r="R141" s="25"/>
      <c r="S141" s="25"/>
      <c r="T141" s="72"/>
      <c r="AT141" s="6" t="s">
        <v>199</v>
      </c>
      <c r="AU141" s="6" t="s">
        <v>88</v>
      </c>
    </row>
    <row r="142" spans="2:51" s="198" customFormat="1" ht="12.75">
      <c r="B142" s="199"/>
      <c r="C142" s="200"/>
      <c r="D142" s="196" t="s">
        <v>210</v>
      </c>
      <c r="E142" s="201"/>
      <c r="F142" s="202" t="s">
        <v>287</v>
      </c>
      <c r="G142" s="200"/>
      <c r="H142" s="201"/>
      <c r="I142" s="200"/>
      <c r="J142" s="200"/>
      <c r="K142" s="200"/>
      <c r="L142" s="203"/>
      <c r="M142" s="204"/>
      <c r="N142" s="205"/>
      <c r="O142" s="205"/>
      <c r="P142" s="205"/>
      <c r="Q142" s="205"/>
      <c r="R142" s="205"/>
      <c r="S142" s="205"/>
      <c r="T142" s="206"/>
      <c r="AT142" s="207" t="s">
        <v>210</v>
      </c>
      <c r="AU142" s="207" t="s">
        <v>88</v>
      </c>
      <c r="AV142" s="198" t="s">
        <v>21</v>
      </c>
      <c r="AW142" s="198" t="s">
        <v>43</v>
      </c>
      <c r="AX142" s="198" t="s">
        <v>79</v>
      </c>
      <c r="AY142" s="207" t="s">
        <v>192</v>
      </c>
    </row>
    <row r="143" spans="2:51" s="198" customFormat="1" ht="12.75">
      <c r="B143" s="199"/>
      <c r="C143" s="200"/>
      <c r="D143" s="196" t="s">
        <v>210</v>
      </c>
      <c r="E143" s="201"/>
      <c r="F143" s="202" t="s">
        <v>334</v>
      </c>
      <c r="G143" s="200"/>
      <c r="H143" s="201"/>
      <c r="I143" s="200"/>
      <c r="J143" s="200"/>
      <c r="K143" s="200"/>
      <c r="L143" s="203"/>
      <c r="M143" s="204"/>
      <c r="N143" s="205"/>
      <c r="O143" s="205"/>
      <c r="P143" s="205"/>
      <c r="Q143" s="205"/>
      <c r="R143" s="205"/>
      <c r="S143" s="205"/>
      <c r="T143" s="206"/>
      <c r="AT143" s="207" t="s">
        <v>210</v>
      </c>
      <c r="AU143" s="207" t="s">
        <v>88</v>
      </c>
      <c r="AV143" s="198" t="s">
        <v>21</v>
      </c>
      <c r="AW143" s="198" t="s">
        <v>43</v>
      </c>
      <c r="AX143" s="198" t="s">
        <v>79</v>
      </c>
      <c r="AY143" s="207" t="s">
        <v>192</v>
      </c>
    </row>
    <row r="144" spans="2:51" s="208" customFormat="1" ht="12.75">
      <c r="B144" s="209"/>
      <c r="C144" s="210"/>
      <c r="D144" s="193" t="s">
        <v>210</v>
      </c>
      <c r="E144" s="211"/>
      <c r="F144" s="212" t="s">
        <v>88</v>
      </c>
      <c r="G144" s="210"/>
      <c r="H144" s="213">
        <v>2</v>
      </c>
      <c r="I144" s="210"/>
      <c r="J144" s="210"/>
      <c r="K144" s="210"/>
      <c r="L144" s="214"/>
      <c r="M144" s="215"/>
      <c r="N144" s="216"/>
      <c r="O144" s="216"/>
      <c r="P144" s="216"/>
      <c r="Q144" s="216"/>
      <c r="R144" s="216"/>
      <c r="S144" s="216"/>
      <c r="T144" s="217"/>
      <c r="AT144" s="218" t="s">
        <v>210</v>
      </c>
      <c r="AU144" s="218" t="s">
        <v>88</v>
      </c>
      <c r="AV144" s="208" t="s">
        <v>88</v>
      </c>
      <c r="AW144" s="208" t="s">
        <v>43</v>
      </c>
      <c r="AX144" s="208" t="s">
        <v>21</v>
      </c>
      <c r="AY144" s="218" t="s">
        <v>192</v>
      </c>
    </row>
    <row r="145" spans="2:65" s="23" customFormat="1" ht="22.5" customHeight="1">
      <c r="B145" s="24"/>
      <c r="C145" s="182" t="s">
        <v>26</v>
      </c>
      <c r="D145" s="182" t="s">
        <v>193</v>
      </c>
      <c r="E145" s="183" t="s">
        <v>335</v>
      </c>
      <c r="F145" s="184" t="s">
        <v>336</v>
      </c>
      <c r="G145" s="185" t="s">
        <v>284</v>
      </c>
      <c r="H145" s="186">
        <v>19</v>
      </c>
      <c r="I145" s="187"/>
      <c r="J145" s="187">
        <f>ROUND(I145*H145,2)</f>
        <v>0</v>
      </c>
      <c r="K145" s="184" t="s">
        <v>197</v>
      </c>
      <c r="L145" s="50"/>
      <c r="M145" s="188"/>
      <c r="N145" s="189" t="s">
        <v>50</v>
      </c>
      <c r="O145" s="190">
        <v>0.659</v>
      </c>
      <c r="P145" s="190">
        <f>O145*H145</f>
        <v>12.521</v>
      </c>
      <c r="Q145" s="190">
        <v>5E-05</v>
      </c>
      <c r="R145" s="190">
        <f>Q145*H145</f>
        <v>0.00095</v>
      </c>
      <c r="S145" s="190">
        <v>0</v>
      </c>
      <c r="T145" s="191">
        <f>S145*H145</f>
        <v>0</v>
      </c>
      <c r="AR145" s="6" t="s">
        <v>191</v>
      </c>
      <c r="AT145" s="6" t="s">
        <v>193</v>
      </c>
      <c r="AU145" s="6" t="s">
        <v>88</v>
      </c>
      <c r="AY145" s="6" t="s">
        <v>192</v>
      </c>
      <c r="BE145" s="192">
        <f>IF(N145="základní",J145,0)</f>
        <v>0</v>
      </c>
      <c r="BF145" s="192">
        <f>IF(N145="snížená",J145,0)</f>
        <v>0</v>
      </c>
      <c r="BG145" s="192">
        <f>IF(N145="zákl. přenesená",J145,0)</f>
        <v>0</v>
      </c>
      <c r="BH145" s="192">
        <f>IF(N145="sníž. přenesená",J145,0)</f>
        <v>0</v>
      </c>
      <c r="BI145" s="192">
        <f>IF(N145="nulová",J145,0)</f>
        <v>0</v>
      </c>
      <c r="BJ145" s="6" t="s">
        <v>21</v>
      </c>
      <c r="BK145" s="192">
        <f>ROUND(I145*H145,2)</f>
        <v>0</v>
      </c>
      <c r="BL145" s="6" t="s">
        <v>191</v>
      </c>
      <c r="BM145" s="6" t="s">
        <v>337</v>
      </c>
    </row>
    <row r="146" spans="1:47" ht="23.25">
      <c r="A146" s="23"/>
      <c r="B146" s="24"/>
      <c r="C146" s="52"/>
      <c r="D146" s="196" t="s">
        <v>199</v>
      </c>
      <c r="E146" s="52"/>
      <c r="F146" s="197" t="s">
        <v>338</v>
      </c>
      <c r="G146" s="52"/>
      <c r="H146" s="52"/>
      <c r="I146" s="52"/>
      <c r="J146" s="52"/>
      <c r="K146" s="52"/>
      <c r="L146" s="50"/>
      <c r="M146" s="195"/>
      <c r="N146" s="25"/>
      <c r="O146" s="25"/>
      <c r="P146" s="25"/>
      <c r="Q146" s="25"/>
      <c r="R146" s="25"/>
      <c r="S146" s="25"/>
      <c r="T146" s="72"/>
      <c r="AT146" s="6" t="s">
        <v>199</v>
      </c>
      <c r="AU146" s="6" t="s">
        <v>88</v>
      </c>
    </row>
    <row r="147" spans="2:51" s="198" customFormat="1" ht="12.75">
      <c r="B147" s="199"/>
      <c r="C147" s="200"/>
      <c r="D147" s="196" t="s">
        <v>210</v>
      </c>
      <c r="E147" s="201"/>
      <c r="F147" s="202" t="s">
        <v>288</v>
      </c>
      <c r="G147" s="200"/>
      <c r="H147" s="201"/>
      <c r="I147" s="200"/>
      <c r="J147" s="200"/>
      <c r="K147" s="200"/>
      <c r="L147" s="203"/>
      <c r="M147" s="204"/>
      <c r="N147" s="205"/>
      <c r="O147" s="205"/>
      <c r="P147" s="205"/>
      <c r="Q147" s="205"/>
      <c r="R147" s="205"/>
      <c r="S147" s="205"/>
      <c r="T147" s="206"/>
      <c r="AT147" s="207" t="s">
        <v>210</v>
      </c>
      <c r="AU147" s="207" t="s">
        <v>88</v>
      </c>
      <c r="AV147" s="198" t="s">
        <v>21</v>
      </c>
      <c r="AW147" s="198" t="s">
        <v>43</v>
      </c>
      <c r="AX147" s="198" t="s">
        <v>79</v>
      </c>
      <c r="AY147" s="207" t="s">
        <v>192</v>
      </c>
    </row>
    <row r="148" spans="2:51" s="198" customFormat="1" ht="12.75">
      <c r="B148" s="199"/>
      <c r="C148" s="200"/>
      <c r="D148" s="196" t="s">
        <v>210</v>
      </c>
      <c r="E148" s="201"/>
      <c r="F148" s="202" t="s">
        <v>289</v>
      </c>
      <c r="G148" s="200"/>
      <c r="H148" s="201"/>
      <c r="I148" s="200"/>
      <c r="J148" s="200"/>
      <c r="K148" s="200"/>
      <c r="L148" s="203"/>
      <c r="M148" s="204"/>
      <c r="N148" s="205"/>
      <c r="O148" s="205"/>
      <c r="P148" s="205"/>
      <c r="Q148" s="205"/>
      <c r="R148" s="205"/>
      <c r="S148" s="205"/>
      <c r="T148" s="206"/>
      <c r="AT148" s="207" t="s">
        <v>210</v>
      </c>
      <c r="AU148" s="207" t="s">
        <v>88</v>
      </c>
      <c r="AV148" s="198" t="s">
        <v>21</v>
      </c>
      <c r="AW148" s="198" t="s">
        <v>43</v>
      </c>
      <c r="AX148" s="198" t="s">
        <v>79</v>
      </c>
      <c r="AY148" s="207" t="s">
        <v>192</v>
      </c>
    </row>
    <row r="149" spans="2:51" s="198" customFormat="1" ht="12.75">
      <c r="B149" s="199"/>
      <c r="C149" s="200"/>
      <c r="D149" s="196" t="s">
        <v>210</v>
      </c>
      <c r="E149" s="201"/>
      <c r="F149" s="202" t="s">
        <v>290</v>
      </c>
      <c r="G149" s="200"/>
      <c r="H149" s="201"/>
      <c r="I149" s="200"/>
      <c r="J149" s="200"/>
      <c r="K149" s="200"/>
      <c r="L149" s="203"/>
      <c r="M149" s="204"/>
      <c r="N149" s="205"/>
      <c r="O149" s="205"/>
      <c r="P149" s="205"/>
      <c r="Q149" s="205"/>
      <c r="R149" s="205"/>
      <c r="S149" s="205"/>
      <c r="T149" s="206"/>
      <c r="AT149" s="207" t="s">
        <v>210</v>
      </c>
      <c r="AU149" s="207" t="s">
        <v>88</v>
      </c>
      <c r="AV149" s="198" t="s">
        <v>21</v>
      </c>
      <c r="AW149" s="198" t="s">
        <v>43</v>
      </c>
      <c r="AX149" s="198" t="s">
        <v>79</v>
      </c>
      <c r="AY149" s="207" t="s">
        <v>192</v>
      </c>
    </row>
    <row r="150" spans="2:51" s="198" customFormat="1" ht="12.75">
      <c r="B150" s="199"/>
      <c r="C150" s="200"/>
      <c r="D150" s="196" t="s">
        <v>210</v>
      </c>
      <c r="E150" s="201"/>
      <c r="F150" s="202" t="s">
        <v>291</v>
      </c>
      <c r="G150" s="200"/>
      <c r="H150" s="201"/>
      <c r="I150" s="200"/>
      <c r="J150" s="200"/>
      <c r="K150" s="200"/>
      <c r="L150" s="203"/>
      <c r="M150" s="204"/>
      <c r="N150" s="205"/>
      <c r="O150" s="205"/>
      <c r="P150" s="205"/>
      <c r="Q150" s="205"/>
      <c r="R150" s="205"/>
      <c r="S150" s="205"/>
      <c r="T150" s="206"/>
      <c r="AT150" s="207" t="s">
        <v>210</v>
      </c>
      <c r="AU150" s="207" t="s">
        <v>88</v>
      </c>
      <c r="AV150" s="198" t="s">
        <v>21</v>
      </c>
      <c r="AW150" s="198" t="s">
        <v>43</v>
      </c>
      <c r="AX150" s="198" t="s">
        <v>79</v>
      </c>
      <c r="AY150" s="207" t="s">
        <v>192</v>
      </c>
    </row>
    <row r="151" spans="2:51" s="208" customFormat="1" ht="12.75">
      <c r="B151" s="209"/>
      <c r="C151" s="210"/>
      <c r="D151" s="193" t="s">
        <v>210</v>
      </c>
      <c r="E151" s="211"/>
      <c r="F151" s="212" t="s">
        <v>292</v>
      </c>
      <c r="G151" s="210"/>
      <c r="H151" s="213">
        <v>19</v>
      </c>
      <c r="I151" s="210"/>
      <c r="J151" s="210"/>
      <c r="K151" s="210"/>
      <c r="L151" s="214"/>
      <c r="M151" s="215"/>
      <c r="N151" s="216"/>
      <c r="O151" s="216"/>
      <c r="P151" s="216"/>
      <c r="Q151" s="216"/>
      <c r="R151" s="216"/>
      <c r="S151" s="216"/>
      <c r="T151" s="217"/>
      <c r="AT151" s="218" t="s">
        <v>210</v>
      </c>
      <c r="AU151" s="218" t="s">
        <v>88</v>
      </c>
      <c r="AV151" s="208" t="s">
        <v>88</v>
      </c>
      <c r="AW151" s="208" t="s">
        <v>43</v>
      </c>
      <c r="AX151" s="208" t="s">
        <v>21</v>
      </c>
      <c r="AY151" s="218" t="s">
        <v>192</v>
      </c>
    </row>
    <row r="152" spans="2:65" s="23" customFormat="1" ht="22.5" customHeight="1">
      <c r="B152" s="24"/>
      <c r="C152" s="182" t="s">
        <v>339</v>
      </c>
      <c r="D152" s="182" t="s">
        <v>193</v>
      </c>
      <c r="E152" s="183" t="s">
        <v>340</v>
      </c>
      <c r="F152" s="184" t="s">
        <v>341</v>
      </c>
      <c r="G152" s="185" t="s">
        <v>284</v>
      </c>
      <c r="H152" s="186">
        <v>25</v>
      </c>
      <c r="I152" s="187"/>
      <c r="J152" s="187">
        <f>ROUND(I152*H152,2)</f>
        <v>0</v>
      </c>
      <c r="K152" s="184" t="s">
        <v>197</v>
      </c>
      <c r="L152" s="50"/>
      <c r="M152" s="188"/>
      <c r="N152" s="189" t="s">
        <v>50</v>
      </c>
      <c r="O152" s="190">
        <v>1.655</v>
      </c>
      <c r="P152" s="190">
        <f>O152*H152</f>
        <v>41.375</v>
      </c>
      <c r="Q152" s="190">
        <v>5E-05</v>
      </c>
      <c r="R152" s="190">
        <f>Q152*H152</f>
        <v>0.00125</v>
      </c>
      <c r="S152" s="190">
        <v>0</v>
      </c>
      <c r="T152" s="191">
        <f>S152*H152</f>
        <v>0</v>
      </c>
      <c r="AR152" s="6" t="s">
        <v>191</v>
      </c>
      <c r="AT152" s="6" t="s">
        <v>193</v>
      </c>
      <c r="AU152" s="6" t="s">
        <v>88</v>
      </c>
      <c r="AY152" s="6" t="s">
        <v>192</v>
      </c>
      <c r="BE152" s="192">
        <f>IF(N152="základní",J152,0)</f>
        <v>0</v>
      </c>
      <c r="BF152" s="192">
        <f>IF(N152="snížená",J152,0)</f>
        <v>0</v>
      </c>
      <c r="BG152" s="192">
        <f>IF(N152="zákl. přenesená",J152,0)</f>
        <v>0</v>
      </c>
      <c r="BH152" s="192">
        <f>IF(N152="sníž. přenesená",J152,0)</f>
        <v>0</v>
      </c>
      <c r="BI152" s="192">
        <f>IF(N152="nulová",J152,0)</f>
        <v>0</v>
      </c>
      <c r="BJ152" s="6" t="s">
        <v>21</v>
      </c>
      <c r="BK152" s="192">
        <f>ROUND(I152*H152,2)</f>
        <v>0</v>
      </c>
      <c r="BL152" s="6" t="s">
        <v>191</v>
      </c>
      <c r="BM152" s="6" t="s">
        <v>342</v>
      </c>
    </row>
    <row r="153" spans="1:47" ht="23.25">
      <c r="A153" s="23"/>
      <c r="B153" s="24"/>
      <c r="C153" s="52"/>
      <c r="D153" s="196" t="s">
        <v>199</v>
      </c>
      <c r="E153" s="52"/>
      <c r="F153" s="197" t="s">
        <v>343</v>
      </c>
      <c r="G153" s="52"/>
      <c r="H153" s="52"/>
      <c r="I153" s="52"/>
      <c r="J153" s="52"/>
      <c r="K153" s="52"/>
      <c r="L153" s="50"/>
      <c r="M153" s="195"/>
      <c r="N153" s="25"/>
      <c r="O153" s="25"/>
      <c r="P153" s="25"/>
      <c r="Q153" s="25"/>
      <c r="R153" s="25"/>
      <c r="S153" s="25"/>
      <c r="T153" s="72"/>
      <c r="AT153" s="6" t="s">
        <v>199</v>
      </c>
      <c r="AU153" s="6" t="s">
        <v>88</v>
      </c>
    </row>
    <row r="154" spans="2:51" s="198" customFormat="1" ht="12.75">
      <c r="B154" s="199"/>
      <c r="C154" s="200"/>
      <c r="D154" s="196" t="s">
        <v>210</v>
      </c>
      <c r="E154" s="201"/>
      <c r="F154" s="202" t="s">
        <v>297</v>
      </c>
      <c r="G154" s="200"/>
      <c r="H154" s="201"/>
      <c r="I154" s="200"/>
      <c r="J154" s="200"/>
      <c r="K154" s="200"/>
      <c r="L154" s="203"/>
      <c r="M154" s="204"/>
      <c r="N154" s="205"/>
      <c r="O154" s="205"/>
      <c r="P154" s="205"/>
      <c r="Q154" s="205"/>
      <c r="R154" s="205"/>
      <c r="S154" s="205"/>
      <c r="T154" s="206"/>
      <c r="AT154" s="207" t="s">
        <v>210</v>
      </c>
      <c r="AU154" s="207" t="s">
        <v>88</v>
      </c>
      <c r="AV154" s="198" t="s">
        <v>21</v>
      </c>
      <c r="AW154" s="198" t="s">
        <v>43</v>
      </c>
      <c r="AX154" s="198" t="s">
        <v>79</v>
      </c>
      <c r="AY154" s="207" t="s">
        <v>192</v>
      </c>
    </row>
    <row r="155" spans="2:51" s="198" customFormat="1" ht="12.75">
      <c r="B155" s="199"/>
      <c r="C155" s="200"/>
      <c r="D155" s="196" t="s">
        <v>210</v>
      </c>
      <c r="E155" s="201"/>
      <c r="F155" s="202" t="s">
        <v>298</v>
      </c>
      <c r="G155" s="200"/>
      <c r="H155" s="201"/>
      <c r="I155" s="200"/>
      <c r="J155" s="200"/>
      <c r="K155" s="200"/>
      <c r="L155" s="203"/>
      <c r="M155" s="204"/>
      <c r="N155" s="205"/>
      <c r="O155" s="205"/>
      <c r="P155" s="205"/>
      <c r="Q155" s="205"/>
      <c r="R155" s="205"/>
      <c r="S155" s="205"/>
      <c r="T155" s="206"/>
      <c r="AT155" s="207" t="s">
        <v>210</v>
      </c>
      <c r="AU155" s="207" t="s">
        <v>88</v>
      </c>
      <c r="AV155" s="198" t="s">
        <v>21</v>
      </c>
      <c r="AW155" s="198" t="s">
        <v>43</v>
      </c>
      <c r="AX155" s="198" t="s">
        <v>79</v>
      </c>
      <c r="AY155" s="207" t="s">
        <v>192</v>
      </c>
    </row>
    <row r="156" spans="2:51" s="198" customFormat="1" ht="12.75">
      <c r="B156" s="199"/>
      <c r="C156" s="200"/>
      <c r="D156" s="196" t="s">
        <v>210</v>
      </c>
      <c r="E156" s="201"/>
      <c r="F156" s="202" t="s">
        <v>290</v>
      </c>
      <c r="G156" s="200"/>
      <c r="H156" s="201"/>
      <c r="I156" s="200"/>
      <c r="J156" s="200"/>
      <c r="K156" s="200"/>
      <c r="L156" s="203"/>
      <c r="M156" s="204"/>
      <c r="N156" s="205"/>
      <c r="O156" s="205"/>
      <c r="P156" s="205"/>
      <c r="Q156" s="205"/>
      <c r="R156" s="205"/>
      <c r="S156" s="205"/>
      <c r="T156" s="206"/>
      <c r="AT156" s="207" t="s">
        <v>210</v>
      </c>
      <c r="AU156" s="207" t="s">
        <v>88</v>
      </c>
      <c r="AV156" s="198" t="s">
        <v>21</v>
      </c>
      <c r="AW156" s="198" t="s">
        <v>43</v>
      </c>
      <c r="AX156" s="198" t="s">
        <v>79</v>
      </c>
      <c r="AY156" s="207" t="s">
        <v>192</v>
      </c>
    </row>
    <row r="157" spans="2:51" s="198" customFormat="1" ht="12.75">
      <c r="B157" s="199"/>
      <c r="C157" s="200"/>
      <c r="D157" s="196" t="s">
        <v>210</v>
      </c>
      <c r="E157" s="201"/>
      <c r="F157" s="202" t="s">
        <v>299</v>
      </c>
      <c r="G157" s="200"/>
      <c r="H157" s="201"/>
      <c r="I157" s="200"/>
      <c r="J157" s="200"/>
      <c r="K157" s="200"/>
      <c r="L157" s="203"/>
      <c r="M157" s="204"/>
      <c r="N157" s="205"/>
      <c r="O157" s="205"/>
      <c r="P157" s="205"/>
      <c r="Q157" s="205"/>
      <c r="R157" s="205"/>
      <c r="S157" s="205"/>
      <c r="T157" s="206"/>
      <c r="AT157" s="207" t="s">
        <v>210</v>
      </c>
      <c r="AU157" s="207" t="s">
        <v>88</v>
      </c>
      <c r="AV157" s="198" t="s">
        <v>21</v>
      </c>
      <c r="AW157" s="198" t="s">
        <v>43</v>
      </c>
      <c r="AX157" s="198" t="s">
        <v>79</v>
      </c>
      <c r="AY157" s="207" t="s">
        <v>192</v>
      </c>
    </row>
    <row r="158" spans="2:51" s="208" customFormat="1" ht="12.75">
      <c r="B158" s="209"/>
      <c r="C158" s="210"/>
      <c r="D158" s="193" t="s">
        <v>210</v>
      </c>
      <c r="E158" s="211"/>
      <c r="F158" s="212" t="s">
        <v>300</v>
      </c>
      <c r="G158" s="210"/>
      <c r="H158" s="213">
        <v>25</v>
      </c>
      <c r="I158" s="210"/>
      <c r="J158" s="210"/>
      <c r="K158" s="210"/>
      <c r="L158" s="214"/>
      <c r="M158" s="215"/>
      <c r="N158" s="216"/>
      <c r="O158" s="216"/>
      <c r="P158" s="216"/>
      <c r="Q158" s="216"/>
      <c r="R158" s="216"/>
      <c r="S158" s="216"/>
      <c r="T158" s="217"/>
      <c r="AT158" s="218" t="s">
        <v>210</v>
      </c>
      <c r="AU158" s="218" t="s">
        <v>88</v>
      </c>
      <c r="AV158" s="208" t="s">
        <v>88</v>
      </c>
      <c r="AW158" s="208" t="s">
        <v>43</v>
      </c>
      <c r="AX158" s="208" t="s">
        <v>21</v>
      </c>
      <c r="AY158" s="218" t="s">
        <v>192</v>
      </c>
    </row>
    <row r="159" spans="2:65" s="23" customFormat="1" ht="22.5" customHeight="1">
      <c r="B159" s="24"/>
      <c r="C159" s="182" t="s">
        <v>344</v>
      </c>
      <c r="D159" s="182" t="s">
        <v>193</v>
      </c>
      <c r="E159" s="183" t="s">
        <v>345</v>
      </c>
      <c r="F159" s="184" t="s">
        <v>346</v>
      </c>
      <c r="G159" s="185" t="s">
        <v>284</v>
      </c>
      <c r="H159" s="186">
        <v>81</v>
      </c>
      <c r="I159" s="187"/>
      <c r="J159" s="187">
        <f>ROUND(I159*H159,2)</f>
        <v>0</v>
      </c>
      <c r="K159" s="184" t="s">
        <v>197</v>
      </c>
      <c r="L159" s="50"/>
      <c r="M159" s="188"/>
      <c r="N159" s="189" t="s">
        <v>50</v>
      </c>
      <c r="O159" s="190">
        <v>2.5620000000000003</v>
      </c>
      <c r="P159" s="190">
        <f>O159*H159</f>
        <v>207.52200000000002</v>
      </c>
      <c r="Q159" s="190">
        <v>9E-05</v>
      </c>
      <c r="R159" s="190">
        <f>Q159*H159</f>
        <v>0.0072900000000000005</v>
      </c>
      <c r="S159" s="190">
        <v>0</v>
      </c>
      <c r="T159" s="191">
        <f>S159*H159</f>
        <v>0</v>
      </c>
      <c r="AR159" s="6" t="s">
        <v>191</v>
      </c>
      <c r="AT159" s="6" t="s">
        <v>193</v>
      </c>
      <c r="AU159" s="6" t="s">
        <v>88</v>
      </c>
      <c r="AY159" s="6" t="s">
        <v>192</v>
      </c>
      <c r="BE159" s="192">
        <f>IF(N159="základní",J159,0)</f>
        <v>0</v>
      </c>
      <c r="BF159" s="192">
        <f>IF(N159="snížená",J159,0)</f>
        <v>0</v>
      </c>
      <c r="BG159" s="192">
        <f>IF(N159="zákl. přenesená",J159,0)</f>
        <v>0</v>
      </c>
      <c r="BH159" s="192">
        <f>IF(N159="sníž. přenesená",J159,0)</f>
        <v>0</v>
      </c>
      <c r="BI159" s="192">
        <f>IF(N159="nulová",J159,0)</f>
        <v>0</v>
      </c>
      <c r="BJ159" s="6" t="s">
        <v>21</v>
      </c>
      <c r="BK159" s="192">
        <f>ROUND(I159*H159,2)</f>
        <v>0</v>
      </c>
      <c r="BL159" s="6" t="s">
        <v>191</v>
      </c>
      <c r="BM159" s="6" t="s">
        <v>347</v>
      </c>
    </row>
    <row r="160" spans="1:47" ht="23.25">
      <c r="A160" s="23"/>
      <c r="B160" s="24"/>
      <c r="C160" s="52"/>
      <c r="D160" s="196" t="s">
        <v>199</v>
      </c>
      <c r="E160" s="52"/>
      <c r="F160" s="197" t="s">
        <v>348</v>
      </c>
      <c r="G160" s="52"/>
      <c r="H160" s="52"/>
      <c r="I160" s="52"/>
      <c r="J160" s="52"/>
      <c r="K160" s="52"/>
      <c r="L160" s="50"/>
      <c r="M160" s="195"/>
      <c r="N160" s="25"/>
      <c r="O160" s="25"/>
      <c r="P160" s="25"/>
      <c r="Q160" s="25"/>
      <c r="R160" s="25"/>
      <c r="S160" s="25"/>
      <c r="T160" s="72"/>
      <c r="AT160" s="6" t="s">
        <v>199</v>
      </c>
      <c r="AU160" s="6" t="s">
        <v>88</v>
      </c>
    </row>
    <row r="161" spans="2:51" s="198" customFormat="1" ht="12.75">
      <c r="B161" s="199"/>
      <c r="C161" s="200"/>
      <c r="D161" s="196" t="s">
        <v>210</v>
      </c>
      <c r="E161" s="201"/>
      <c r="F161" s="202" t="s">
        <v>288</v>
      </c>
      <c r="G161" s="200"/>
      <c r="H161" s="201"/>
      <c r="I161" s="200"/>
      <c r="J161" s="200"/>
      <c r="K161" s="200"/>
      <c r="L161" s="203"/>
      <c r="M161" s="204"/>
      <c r="N161" s="205"/>
      <c r="O161" s="205"/>
      <c r="P161" s="205"/>
      <c r="Q161" s="205"/>
      <c r="R161" s="205"/>
      <c r="S161" s="205"/>
      <c r="T161" s="206"/>
      <c r="AT161" s="207" t="s">
        <v>210</v>
      </c>
      <c r="AU161" s="207" t="s">
        <v>88</v>
      </c>
      <c r="AV161" s="198" t="s">
        <v>21</v>
      </c>
      <c r="AW161" s="198" t="s">
        <v>43</v>
      </c>
      <c r="AX161" s="198" t="s">
        <v>79</v>
      </c>
      <c r="AY161" s="207" t="s">
        <v>192</v>
      </c>
    </row>
    <row r="162" spans="2:51" s="198" customFormat="1" ht="36.75">
      <c r="B162" s="199"/>
      <c r="C162" s="200"/>
      <c r="D162" s="196" t="s">
        <v>210</v>
      </c>
      <c r="E162" s="201"/>
      <c r="F162" s="202" t="s">
        <v>305</v>
      </c>
      <c r="G162" s="200"/>
      <c r="H162" s="201"/>
      <c r="I162" s="200"/>
      <c r="J162" s="200"/>
      <c r="K162" s="200"/>
      <c r="L162" s="203"/>
      <c r="M162" s="204"/>
      <c r="N162" s="205"/>
      <c r="O162" s="205"/>
      <c r="P162" s="205"/>
      <c r="Q162" s="205"/>
      <c r="R162" s="205"/>
      <c r="S162" s="205"/>
      <c r="T162" s="206"/>
      <c r="AT162" s="207" t="s">
        <v>210</v>
      </c>
      <c r="AU162" s="207" t="s">
        <v>88</v>
      </c>
      <c r="AV162" s="198" t="s">
        <v>21</v>
      </c>
      <c r="AW162" s="198" t="s">
        <v>43</v>
      </c>
      <c r="AX162" s="198" t="s">
        <v>79</v>
      </c>
      <c r="AY162" s="207" t="s">
        <v>192</v>
      </c>
    </row>
    <row r="163" spans="2:51" s="198" customFormat="1" ht="12.75">
      <c r="B163" s="199"/>
      <c r="C163" s="200"/>
      <c r="D163" s="196" t="s">
        <v>210</v>
      </c>
      <c r="E163" s="201"/>
      <c r="F163" s="202" t="s">
        <v>306</v>
      </c>
      <c r="G163" s="200"/>
      <c r="H163" s="201"/>
      <c r="I163" s="200"/>
      <c r="J163" s="200"/>
      <c r="K163" s="200"/>
      <c r="L163" s="203"/>
      <c r="M163" s="204"/>
      <c r="N163" s="205"/>
      <c r="O163" s="205"/>
      <c r="P163" s="205"/>
      <c r="Q163" s="205"/>
      <c r="R163" s="205"/>
      <c r="S163" s="205"/>
      <c r="T163" s="206"/>
      <c r="AT163" s="207" t="s">
        <v>210</v>
      </c>
      <c r="AU163" s="207" t="s">
        <v>88</v>
      </c>
      <c r="AV163" s="198" t="s">
        <v>21</v>
      </c>
      <c r="AW163" s="198" t="s">
        <v>43</v>
      </c>
      <c r="AX163" s="198" t="s">
        <v>79</v>
      </c>
      <c r="AY163" s="207" t="s">
        <v>192</v>
      </c>
    </row>
    <row r="164" spans="2:51" s="198" customFormat="1" ht="12.75">
      <c r="B164" s="199"/>
      <c r="C164" s="200"/>
      <c r="D164" s="196" t="s">
        <v>210</v>
      </c>
      <c r="E164" s="201"/>
      <c r="F164" s="202" t="s">
        <v>290</v>
      </c>
      <c r="G164" s="200"/>
      <c r="H164" s="201"/>
      <c r="I164" s="200"/>
      <c r="J164" s="200"/>
      <c r="K164" s="200"/>
      <c r="L164" s="203"/>
      <c r="M164" s="204"/>
      <c r="N164" s="205"/>
      <c r="O164" s="205"/>
      <c r="P164" s="205"/>
      <c r="Q164" s="205"/>
      <c r="R164" s="205"/>
      <c r="S164" s="205"/>
      <c r="T164" s="206"/>
      <c r="AT164" s="207" t="s">
        <v>210</v>
      </c>
      <c r="AU164" s="207" t="s">
        <v>88</v>
      </c>
      <c r="AV164" s="198" t="s">
        <v>21</v>
      </c>
      <c r="AW164" s="198" t="s">
        <v>43</v>
      </c>
      <c r="AX164" s="198" t="s">
        <v>79</v>
      </c>
      <c r="AY164" s="207" t="s">
        <v>192</v>
      </c>
    </row>
    <row r="165" spans="2:51" s="198" customFormat="1" ht="24.75">
      <c r="B165" s="199"/>
      <c r="C165" s="200"/>
      <c r="D165" s="196" t="s">
        <v>210</v>
      </c>
      <c r="E165" s="201"/>
      <c r="F165" s="202" t="s">
        <v>307</v>
      </c>
      <c r="G165" s="200"/>
      <c r="H165" s="201"/>
      <c r="I165" s="200"/>
      <c r="J165" s="200"/>
      <c r="K165" s="200"/>
      <c r="L165" s="203"/>
      <c r="M165" s="204"/>
      <c r="N165" s="205"/>
      <c r="O165" s="205"/>
      <c r="P165" s="205"/>
      <c r="Q165" s="205"/>
      <c r="R165" s="205"/>
      <c r="S165" s="205"/>
      <c r="T165" s="206"/>
      <c r="AT165" s="207" t="s">
        <v>210</v>
      </c>
      <c r="AU165" s="207" t="s">
        <v>88</v>
      </c>
      <c r="AV165" s="198" t="s">
        <v>21</v>
      </c>
      <c r="AW165" s="198" t="s">
        <v>43</v>
      </c>
      <c r="AX165" s="198" t="s">
        <v>79</v>
      </c>
      <c r="AY165" s="207" t="s">
        <v>192</v>
      </c>
    </row>
    <row r="166" spans="2:51" s="208" customFormat="1" ht="12.75">
      <c r="B166" s="209"/>
      <c r="C166" s="210"/>
      <c r="D166" s="193" t="s">
        <v>210</v>
      </c>
      <c r="E166" s="211"/>
      <c r="F166" s="212" t="s">
        <v>308</v>
      </c>
      <c r="G166" s="210"/>
      <c r="H166" s="213">
        <v>81</v>
      </c>
      <c r="I166" s="210"/>
      <c r="J166" s="210"/>
      <c r="K166" s="210"/>
      <c r="L166" s="214"/>
      <c r="M166" s="215"/>
      <c r="N166" s="216"/>
      <c r="O166" s="216"/>
      <c r="P166" s="216"/>
      <c r="Q166" s="216"/>
      <c r="R166" s="216"/>
      <c r="S166" s="216"/>
      <c r="T166" s="217"/>
      <c r="AT166" s="218" t="s">
        <v>210</v>
      </c>
      <c r="AU166" s="218" t="s">
        <v>88</v>
      </c>
      <c r="AV166" s="208" t="s">
        <v>88</v>
      </c>
      <c r="AW166" s="208" t="s">
        <v>43</v>
      </c>
      <c r="AX166" s="208" t="s">
        <v>21</v>
      </c>
      <c r="AY166" s="218" t="s">
        <v>192</v>
      </c>
    </row>
    <row r="167" spans="2:65" s="23" customFormat="1" ht="22.5" customHeight="1">
      <c r="B167" s="24"/>
      <c r="C167" s="182" t="s">
        <v>349</v>
      </c>
      <c r="D167" s="182" t="s">
        <v>193</v>
      </c>
      <c r="E167" s="183" t="s">
        <v>350</v>
      </c>
      <c r="F167" s="184" t="s">
        <v>351</v>
      </c>
      <c r="G167" s="185" t="s">
        <v>284</v>
      </c>
      <c r="H167" s="186">
        <v>61</v>
      </c>
      <c r="I167" s="187"/>
      <c r="J167" s="187">
        <f>ROUND(I167*H167,2)</f>
        <v>0</v>
      </c>
      <c r="K167" s="184" t="s">
        <v>197</v>
      </c>
      <c r="L167" s="50"/>
      <c r="M167" s="188"/>
      <c r="N167" s="189" t="s">
        <v>50</v>
      </c>
      <c r="O167" s="190">
        <v>4.553</v>
      </c>
      <c r="P167" s="190">
        <f>O167*H167</f>
        <v>277.733</v>
      </c>
      <c r="Q167" s="190">
        <v>9E-05</v>
      </c>
      <c r="R167" s="190">
        <f>Q167*H167</f>
        <v>0.00549</v>
      </c>
      <c r="S167" s="190">
        <v>0</v>
      </c>
      <c r="T167" s="191">
        <f>S167*H167</f>
        <v>0</v>
      </c>
      <c r="AR167" s="6" t="s">
        <v>191</v>
      </c>
      <c r="AT167" s="6" t="s">
        <v>193</v>
      </c>
      <c r="AU167" s="6" t="s">
        <v>88</v>
      </c>
      <c r="AY167" s="6" t="s">
        <v>192</v>
      </c>
      <c r="BE167" s="192">
        <f>IF(N167="základní",J167,0)</f>
        <v>0</v>
      </c>
      <c r="BF167" s="192">
        <f>IF(N167="snížená",J167,0)</f>
        <v>0</v>
      </c>
      <c r="BG167" s="192">
        <f>IF(N167="zákl. přenesená",J167,0)</f>
        <v>0</v>
      </c>
      <c r="BH167" s="192">
        <f>IF(N167="sníž. přenesená",J167,0)</f>
        <v>0</v>
      </c>
      <c r="BI167" s="192">
        <f>IF(N167="nulová",J167,0)</f>
        <v>0</v>
      </c>
      <c r="BJ167" s="6" t="s">
        <v>21</v>
      </c>
      <c r="BK167" s="192">
        <f>ROUND(I167*H167,2)</f>
        <v>0</v>
      </c>
      <c r="BL167" s="6" t="s">
        <v>191</v>
      </c>
      <c r="BM167" s="6" t="s">
        <v>352</v>
      </c>
    </row>
    <row r="168" spans="1:47" ht="23.25">
      <c r="A168" s="23"/>
      <c r="B168" s="24"/>
      <c r="C168" s="52"/>
      <c r="D168" s="196" t="s">
        <v>199</v>
      </c>
      <c r="E168" s="52"/>
      <c r="F168" s="197" t="s">
        <v>353</v>
      </c>
      <c r="G168" s="52"/>
      <c r="H168" s="52"/>
      <c r="I168" s="52"/>
      <c r="J168" s="52"/>
      <c r="K168" s="52"/>
      <c r="L168" s="50"/>
      <c r="M168" s="195"/>
      <c r="N168" s="25"/>
      <c r="O168" s="25"/>
      <c r="P168" s="25"/>
      <c r="Q168" s="25"/>
      <c r="R168" s="25"/>
      <c r="S168" s="25"/>
      <c r="T168" s="72"/>
      <c r="AT168" s="6" t="s">
        <v>199</v>
      </c>
      <c r="AU168" s="6" t="s">
        <v>88</v>
      </c>
    </row>
    <row r="169" spans="2:51" s="198" customFormat="1" ht="12.75">
      <c r="B169" s="199"/>
      <c r="C169" s="200"/>
      <c r="D169" s="196" t="s">
        <v>210</v>
      </c>
      <c r="E169" s="201"/>
      <c r="F169" s="202" t="s">
        <v>288</v>
      </c>
      <c r="G169" s="200"/>
      <c r="H169" s="201"/>
      <c r="I169" s="200"/>
      <c r="J169" s="200"/>
      <c r="K169" s="200"/>
      <c r="L169" s="203"/>
      <c r="M169" s="204"/>
      <c r="N169" s="205"/>
      <c r="O169" s="205"/>
      <c r="P169" s="205"/>
      <c r="Q169" s="205"/>
      <c r="R169" s="205"/>
      <c r="S169" s="205"/>
      <c r="T169" s="206"/>
      <c r="AT169" s="207" t="s">
        <v>210</v>
      </c>
      <c r="AU169" s="207" t="s">
        <v>88</v>
      </c>
      <c r="AV169" s="198" t="s">
        <v>21</v>
      </c>
      <c r="AW169" s="198" t="s">
        <v>43</v>
      </c>
      <c r="AX169" s="198" t="s">
        <v>79</v>
      </c>
      <c r="AY169" s="207" t="s">
        <v>192</v>
      </c>
    </row>
    <row r="170" spans="2:51" s="198" customFormat="1" ht="24.75">
      <c r="B170" s="199"/>
      <c r="C170" s="200"/>
      <c r="D170" s="196" t="s">
        <v>210</v>
      </c>
      <c r="E170" s="201"/>
      <c r="F170" s="202" t="s">
        <v>313</v>
      </c>
      <c r="G170" s="200"/>
      <c r="H170" s="201"/>
      <c r="I170" s="200"/>
      <c r="J170" s="200"/>
      <c r="K170" s="200"/>
      <c r="L170" s="203"/>
      <c r="M170" s="204"/>
      <c r="N170" s="205"/>
      <c r="O170" s="205"/>
      <c r="P170" s="205"/>
      <c r="Q170" s="205"/>
      <c r="R170" s="205"/>
      <c r="S170" s="205"/>
      <c r="T170" s="206"/>
      <c r="AT170" s="207" t="s">
        <v>210</v>
      </c>
      <c r="AU170" s="207" t="s">
        <v>88</v>
      </c>
      <c r="AV170" s="198" t="s">
        <v>21</v>
      </c>
      <c r="AW170" s="198" t="s">
        <v>43</v>
      </c>
      <c r="AX170" s="198" t="s">
        <v>79</v>
      </c>
      <c r="AY170" s="207" t="s">
        <v>192</v>
      </c>
    </row>
    <row r="171" spans="2:51" s="198" customFormat="1" ht="12.75">
      <c r="B171" s="199"/>
      <c r="C171" s="200"/>
      <c r="D171" s="196" t="s">
        <v>210</v>
      </c>
      <c r="E171" s="201"/>
      <c r="F171" s="202" t="s">
        <v>290</v>
      </c>
      <c r="G171" s="200"/>
      <c r="H171" s="201"/>
      <c r="I171" s="200"/>
      <c r="J171" s="200"/>
      <c r="K171" s="200"/>
      <c r="L171" s="203"/>
      <c r="M171" s="204"/>
      <c r="N171" s="205"/>
      <c r="O171" s="205"/>
      <c r="P171" s="205"/>
      <c r="Q171" s="205"/>
      <c r="R171" s="205"/>
      <c r="S171" s="205"/>
      <c r="T171" s="206"/>
      <c r="AT171" s="207" t="s">
        <v>210</v>
      </c>
      <c r="AU171" s="207" t="s">
        <v>88</v>
      </c>
      <c r="AV171" s="198" t="s">
        <v>21</v>
      </c>
      <c r="AW171" s="198" t="s">
        <v>43</v>
      </c>
      <c r="AX171" s="198" t="s">
        <v>79</v>
      </c>
      <c r="AY171" s="207" t="s">
        <v>192</v>
      </c>
    </row>
    <row r="172" spans="2:51" s="198" customFormat="1" ht="24.75">
      <c r="B172" s="199"/>
      <c r="C172" s="200"/>
      <c r="D172" s="196" t="s">
        <v>210</v>
      </c>
      <c r="E172" s="201"/>
      <c r="F172" s="202" t="s">
        <v>314</v>
      </c>
      <c r="G172" s="200"/>
      <c r="H172" s="201"/>
      <c r="I172" s="200"/>
      <c r="J172" s="200"/>
      <c r="K172" s="200"/>
      <c r="L172" s="203"/>
      <c r="M172" s="204"/>
      <c r="N172" s="205"/>
      <c r="O172" s="205"/>
      <c r="P172" s="205"/>
      <c r="Q172" s="205"/>
      <c r="R172" s="205"/>
      <c r="S172" s="205"/>
      <c r="T172" s="206"/>
      <c r="AT172" s="207" t="s">
        <v>210</v>
      </c>
      <c r="AU172" s="207" t="s">
        <v>88</v>
      </c>
      <c r="AV172" s="198" t="s">
        <v>21</v>
      </c>
      <c r="AW172" s="198" t="s">
        <v>43</v>
      </c>
      <c r="AX172" s="198" t="s">
        <v>79</v>
      </c>
      <c r="AY172" s="207" t="s">
        <v>192</v>
      </c>
    </row>
    <row r="173" spans="2:51" s="208" customFormat="1" ht="12.75">
      <c r="B173" s="209"/>
      <c r="C173" s="210"/>
      <c r="D173" s="193" t="s">
        <v>210</v>
      </c>
      <c r="E173" s="211"/>
      <c r="F173" s="212" t="s">
        <v>315</v>
      </c>
      <c r="G173" s="210"/>
      <c r="H173" s="213">
        <v>61</v>
      </c>
      <c r="I173" s="210"/>
      <c r="J173" s="210"/>
      <c r="K173" s="210"/>
      <c r="L173" s="214"/>
      <c r="M173" s="215"/>
      <c r="N173" s="216"/>
      <c r="O173" s="216"/>
      <c r="P173" s="216"/>
      <c r="Q173" s="216"/>
      <c r="R173" s="216"/>
      <c r="S173" s="216"/>
      <c r="T173" s="217"/>
      <c r="AT173" s="218" t="s">
        <v>210</v>
      </c>
      <c r="AU173" s="218" t="s">
        <v>88</v>
      </c>
      <c r="AV173" s="208" t="s">
        <v>88</v>
      </c>
      <c r="AW173" s="208" t="s">
        <v>43</v>
      </c>
      <c r="AX173" s="208" t="s">
        <v>21</v>
      </c>
      <c r="AY173" s="218" t="s">
        <v>192</v>
      </c>
    </row>
    <row r="174" spans="2:65" s="23" customFormat="1" ht="22.5" customHeight="1">
      <c r="B174" s="24"/>
      <c r="C174" s="182" t="s">
        <v>354</v>
      </c>
      <c r="D174" s="182" t="s">
        <v>193</v>
      </c>
      <c r="E174" s="183" t="s">
        <v>355</v>
      </c>
      <c r="F174" s="184" t="s">
        <v>356</v>
      </c>
      <c r="G174" s="185" t="s">
        <v>284</v>
      </c>
      <c r="H174" s="186">
        <v>22</v>
      </c>
      <c r="I174" s="187"/>
      <c r="J174" s="187">
        <f>ROUND(I174*H174,2)</f>
        <v>0</v>
      </c>
      <c r="K174" s="184" t="s">
        <v>197</v>
      </c>
      <c r="L174" s="50"/>
      <c r="M174" s="188"/>
      <c r="N174" s="189" t="s">
        <v>50</v>
      </c>
      <c r="O174" s="190">
        <v>6.541</v>
      </c>
      <c r="P174" s="190">
        <f>O174*H174</f>
        <v>143.90200000000002</v>
      </c>
      <c r="Q174" s="190">
        <v>9E-05</v>
      </c>
      <c r="R174" s="190">
        <f>Q174*H174</f>
        <v>0.00198</v>
      </c>
      <c r="S174" s="190">
        <v>0</v>
      </c>
      <c r="T174" s="191">
        <f>S174*H174</f>
        <v>0</v>
      </c>
      <c r="AR174" s="6" t="s">
        <v>191</v>
      </c>
      <c r="AT174" s="6" t="s">
        <v>193</v>
      </c>
      <c r="AU174" s="6" t="s">
        <v>88</v>
      </c>
      <c r="AY174" s="6" t="s">
        <v>192</v>
      </c>
      <c r="BE174" s="192">
        <f>IF(N174="základní",J174,0)</f>
        <v>0</v>
      </c>
      <c r="BF174" s="192">
        <f>IF(N174="snížená",J174,0)</f>
        <v>0</v>
      </c>
      <c r="BG174" s="192">
        <f>IF(N174="zákl. přenesená",J174,0)</f>
        <v>0</v>
      </c>
      <c r="BH174" s="192">
        <f>IF(N174="sníž. přenesená",J174,0)</f>
        <v>0</v>
      </c>
      <c r="BI174" s="192">
        <f>IF(N174="nulová",J174,0)</f>
        <v>0</v>
      </c>
      <c r="BJ174" s="6" t="s">
        <v>21</v>
      </c>
      <c r="BK174" s="192">
        <f>ROUND(I174*H174,2)</f>
        <v>0</v>
      </c>
      <c r="BL174" s="6" t="s">
        <v>191</v>
      </c>
      <c r="BM174" s="6" t="s">
        <v>357</v>
      </c>
    </row>
    <row r="175" spans="1:47" ht="23.25">
      <c r="A175" s="23"/>
      <c r="B175" s="24"/>
      <c r="C175" s="52"/>
      <c r="D175" s="196" t="s">
        <v>199</v>
      </c>
      <c r="E175" s="52"/>
      <c r="F175" s="197" t="s">
        <v>358</v>
      </c>
      <c r="G175" s="52"/>
      <c r="H175" s="52"/>
      <c r="I175" s="52"/>
      <c r="J175" s="52"/>
      <c r="K175" s="52"/>
      <c r="L175" s="50"/>
      <c r="M175" s="195"/>
      <c r="N175" s="25"/>
      <c r="O175" s="25"/>
      <c r="P175" s="25"/>
      <c r="Q175" s="25"/>
      <c r="R175" s="25"/>
      <c r="S175" s="25"/>
      <c r="T175" s="72"/>
      <c r="AT175" s="6" t="s">
        <v>199</v>
      </c>
      <c r="AU175" s="6" t="s">
        <v>88</v>
      </c>
    </row>
    <row r="176" spans="2:51" s="198" customFormat="1" ht="12.75">
      <c r="B176" s="199"/>
      <c r="C176" s="200"/>
      <c r="D176" s="196" t="s">
        <v>210</v>
      </c>
      <c r="E176" s="201"/>
      <c r="F176" s="202" t="s">
        <v>290</v>
      </c>
      <c r="G176" s="200"/>
      <c r="H176" s="201"/>
      <c r="I176" s="200"/>
      <c r="J176" s="200"/>
      <c r="K176" s="200"/>
      <c r="L176" s="203"/>
      <c r="M176" s="204"/>
      <c r="N176" s="205"/>
      <c r="O176" s="205"/>
      <c r="P176" s="205"/>
      <c r="Q176" s="205"/>
      <c r="R176" s="205"/>
      <c r="S176" s="205"/>
      <c r="T176" s="206"/>
      <c r="AT176" s="207" t="s">
        <v>210</v>
      </c>
      <c r="AU176" s="207" t="s">
        <v>88</v>
      </c>
      <c r="AV176" s="198" t="s">
        <v>21</v>
      </c>
      <c r="AW176" s="198" t="s">
        <v>43</v>
      </c>
      <c r="AX176" s="198" t="s">
        <v>79</v>
      </c>
      <c r="AY176" s="207" t="s">
        <v>192</v>
      </c>
    </row>
    <row r="177" spans="2:51" s="198" customFormat="1" ht="12.75">
      <c r="B177" s="199"/>
      <c r="C177" s="200"/>
      <c r="D177" s="196" t="s">
        <v>210</v>
      </c>
      <c r="E177" s="201"/>
      <c r="F177" s="202" t="s">
        <v>320</v>
      </c>
      <c r="G177" s="200"/>
      <c r="H177" s="201"/>
      <c r="I177" s="200"/>
      <c r="J177" s="200"/>
      <c r="K177" s="200"/>
      <c r="L177" s="203"/>
      <c r="M177" s="204"/>
      <c r="N177" s="205"/>
      <c r="O177" s="205"/>
      <c r="P177" s="205"/>
      <c r="Q177" s="205"/>
      <c r="R177" s="205"/>
      <c r="S177" s="205"/>
      <c r="T177" s="206"/>
      <c r="AT177" s="207" t="s">
        <v>210</v>
      </c>
      <c r="AU177" s="207" t="s">
        <v>88</v>
      </c>
      <c r="AV177" s="198" t="s">
        <v>21</v>
      </c>
      <c r="AW177" s="198" t="s">
        <v>43</v>
      </c>
      <c r="AX177" s="198" t="s">
        <v>79</v>
      </c>
      <c r="AY177" s="207" t="s">
        <v>192</v>
      </c>
    </row>
    <row r="178" spans="2:51" s="198" customFormat="1" ht="12.75">
      <c r="B178" s="199"/>
      <c r="C178" s="200"/>
      <c r="D178" s="196" t="s">
        <v>210</v>
      </c>
      <c r="E178" s="201"/>
      <c r="F178" s="202" t="s">
        <v>288</v>
      </c>
      <c r="G178" s="200"/>
      <c r="H178" s="201"/>
      <c r="I178" s="200"/>
      <c r="J178" s="200"/>
      <c r="K178" s="200"/>
      <c r="L178" s="203"/>
      <c r="M178" s="204"/>
      <c r="N178" s="205"/>
      <c r="O178" s="205"/>
      <c r="P178" s="205"/>
      <c r="Q178" s="205"/>
      <c r="R178" s="205"/>
      <c r="S178" s="205"/>
      <c r="T178" s="206"/>
      <c r="AT178" s="207" t="s">
        <v>210</v>
      </c>
      <c r="AU178" s="207" t="s">
        <v>88</v>
      </c>
      <c r="AV178" s="198" t="s">
        <v>21</v>
      </c>
      <c r="AW178" s="198" t="s">
        <v>43</v>
      </c>
      <c r="AX178" s="198" t="s">
        <v>79</v>
      </c>
      <c r="AY178" s="207" t="s">
        <v>192</v>
      </c>
    </row>
    <row r="179" spans="2:51" s="198" customFormat="1" ht="12.75">
      <c r="B179" s="199"/>
      <c r="C179" s="200"/>
      <c r="D179" s="196" t="s">
        <v>210</v>
      </c>
      <c r="E179" s="201"/>
      <c r="F179" s="202" t="s">
        <v>321</v>
      </c>
      <c r="G179" s="200"/>
      <c r="H179" s="201"/>
      <c r="I179" s="200"/>
      <c r="J179" s="200"/>
      <c r="K179" s="200"/>
      <c r="L179" s="203"/>
      <c r="M179" s="204"/>
      <c r="N179" s="205"/>
      <c r="O179" s="205"/>
      <c r="P179" s="205"/>
      <c r="Q179" s="205"/>
      <c r="R179" s="205"/>
      <c r="S179" s="205"/>
      <c r="T179" s="206"/>
      <c r="AT179" s="207" t="s">
        <v>210</v>
      </c>
      <c r="AU179" s="207" t="s">
        <v>88</v>
      </c>
      <c r="AV179" s="198" t="s">
        <v>21</v>
      </c>
      <c r="AW179" s="198" t="s">
        <v>43</v>
      </c>
      <c r="AX179" s="198" t="s">
        <v>79</v>
      </c>
      <c r="AY179" s="207" t="s">
        <v>192</v>
      </c>
    </row>
    <row r="180" spans="2:51" s="198" customFormat="1" ht="12.75">
      <c r="B180" s="199"/>
      <c r="C180" s="200"/>
      <c r="D180" s="196" t="s">
        <v>210</v>
      </c>
      <c r="E180" s="201"/>
      <c r="F180" s="202" t="s">
        <v>359</v>
      </c>
      <c r="G180" s="200"/>
      <c r="H180" s="201"/>
      <c r="I180" s="200"/>
      <c r="J180" s="200"/>
      <c r="K180" s="200"/>
      <c r="L180" s="203"/>
      <c r="M180" s="204"/>
      <c r="N180" s="205"/>
      <c r="O180" s="205"/>
      <c r="P180" s="205"/>
      <c r="Q180" s="205"/>
      <c r="R180" s="205"/>
      <c r="S180" s="205"/>
      <c r="T180" s="206"/>
      <c r="AT180" s="207" t="s">
        <v>210</v>
      </c>
      <c r="AU180" s="207" t="s">
        <v>88</v>
      </c>
      <c r="AV180" s="198" t="s">
        <v>21</v>
      </c>
      <c r="AW180" s="198" t="s">
        <v>43</v>
      </c>
      <c r="AX180" s="198" t="s">
        <v>79</v>
      </c>
      <c r="AY180" s="207" t="s">
        <v>192</v>
      </c>
    </row>
    <row r="181" spans="2:51" s="208" customFormat="1" ht="12.75">
      <c r="B181" s="209"/>
      <c r="C181" s="210"/>
      <c r="D181" s="196" t="s">
        <v>210</v>
      </c>
      <c r="E181" s="234"/>
      <c r="F181" s="235" t="s">
        <v>360</v>
      </c>
      <c r="G181" s="210"/>
      <c r="H181" s="236">
        <v>4</v>
      </c>
      <c r="I181" s="210"/>
      <c r="J181" s="210"/>
      <c r="K181" s="210"/>
      <c r="L181" s="214"/>
      <c r="M181" s="215"/>
      <c r="N181" s="216"/>
      <c r="O181" s="216"/>
      <c r="P181" s="216"/>
      <c r="Q181" s="216"/>
      <c r="R181" s="216"/>
      <c r="S181" s="216"/>
      <c r="T181" s="217"/>
      <c r="AT181" s="218" t="s">
        <v>210</v>
      </c>
      <c r="AU181" s="218" t="s">
        <v>88</v>
      </c>
      <c r="AV181" s="208" t="s">
        <v>88</v>
      </c>
      <c r="AW181" s="208" t="s">
        <v>43</v>
      </c>
      <c r="AX181" s="208" t="s">
        <v>79</v>
      </c>
      <c r="AY181" s="218" t="s">
        <v>192</v>
      </c>
    </row>
    <row r="182" spans="2:51" s="208" customFormat="1" ht="12.75">
      <c r="B182" s="209"/>
      <c r="C182" s="210"/>
      <c r="D182" s="196" t="s">
        <v>210</v>
      </c>
      <c r="E182" s="234"/>
      <c r="F182" s="235" t="s">
        <v>322</v>
      </c>
      <c r="G182" s="210"/>
      <c r="H182" s="236">
        <v>18</v>
      </c>
      <c r="I182" s="210"/>
      <c r="J182" s="210"/>
      <c r="K182" s="210"/>
      <c r="L182" s="214"/>
      <c r="M182" s="215"/>
      <c r="N182" s="216"/>
      <c r="O182" s="216"/>
      <c r="P182" s="216"/>
      <c r="Q182" s="216"/>
      <c r="R182" s="216"/>
      <c r="S182" s="216"/>
      <c r="T182" s="217"/>
      <c r="AT182" s="218" t="s">
        <v>210</v>
      </c>
      <c r="AU182" s="218" t="s">
        <v>88</v>
      </c>
      <c r="AV182" s="208" t="s">
        <v>88</v>
      </c>
      <c r="AW182" s="208" t="s">
        <v>43</v>
      </c>
      <c r="AX182" s="208" t="s">
        <v>79</v>
      </c>
      <c r="AY182" s="218" t="s">
        <v>192</v>
      </c>
    </row>
    <row r="183" spans="2:51" s="240" customFormat="1" ht="12.75">
      <c r="B183" s="241"/>
      <c r="C183" s="242"/>
      <c r="D183" s="193" t="s">
        <v>210</v>
      </c>
      <c r="E183" s="251"/>
      <c r="F183" s="252" t="s">
        <v>280</v>
      </c>
      <c r="G183" s="242"/>
      <c r="H183" s="253">
        <v>22</v>
      </c>
      <c r="I183" s="242"/>
      <c r="J183" s="242"/>
      <c r="K183" s="242"/>
      <c r="L183" s="246"/>
      <c r="M183" s="247"/>
      <c r="N183" s="248"/>
      <c r="O183" s="248"/>
      <c r="P183" s="248"/>
      <c r="Q183" s="248"/>
      <c r="R183" s="248"/>
      <c r="S183" s="248"/>
      <c r="T183" s="249"/>
      <c r="AT183" s="250" t="s">
        <v>210</v>
      </c>
      <c r="AU183" s="250" t="s">
        <v>88</v>
      </c>
      <c r="AV183" s="240" t="s">
        <v>191</v>
      </c>
      <c r="AW183" s="240" t="s">
        <v>43</v>
      </c>
      <c r="AX183" s="240" t="s">
        <v>21</v>
      </c>
      <c r="AY183" s="250" t="s">
        <v>192</v>
      </c>
    </row>
    <row r="184" spans="2:65" s="23" customFormat="1" ht="22.5" customHeight="1">
      <c r="B184" s="24"/>
      <c r="C184" s="182" t="s">
        <v>8</v>
      </c>
      <c r="D184" s="182" t="s">
        <v>193</v>
      </c>
      <c r="E184" s="183" t="s">
        <v>361</v>
      </c>
      <c r="F184" s="184" t="s">
        <v>362</v>
      </c>
      <c r="G184" s="185" t="s">
        <v>284</v>
      </c>
      <c r="H184" s="186">
        <v>19</v>
      </c>
      <c r="I184" s="187"/>
      <c r="J184" s="187">
        <f>ROUND(I184*H184,2)</f>
        <v>0</v>
      </c>
      <c r="K184" s="184" t="s">
        <v>197</v>
      </c>
      <c r="L184" s="50"/>
      <c r="M184" s="188"/>
      <c r="N184" s="189" t="s">
        <v>50</v>
      </c>
      <c r="O184" s="190">
        <v>0.52</v>
      </c>
      <c r="P184" s="190">
        <f>O184*H184</f>
        <v>9.88</v>
      </c>
      <c r="Q184" s="190">
        <v>0</v>
      </c>
      <c r="R184" s="190">
        <f>Q184*H184</f>
        <v>0</v>
      </c>
      <c r="S184" s="190">
        <v>0</v>
      </c>
      <c r="T184" s="191">
        <f>S184*H184</f>
        <v>0</v>
      </c>
      <c r="AR184" s="6" t="s">
        <v>191</v>
      </c>
      <c r="AT184" s="6" t="s">
        <v>193</v>
      </c>
      <c r="AU184" s="6" t="s">
        <v>88</v>
      </c>
      <c r="AY184" s="6" t="s">
        <v>192</v>
      </c>
      <c r="BE184" s="192">
        <f>IF(N184="základní",J184,0)</f>
        <v>0</v>
      </c>
      <c r="BF184" s="192">
        <f>IF(N184="snížená",J184,0)</f>
        <v>0</v>
      </c>
      <c r="BG184" s="192">
        <f>IF(N184="zákl. přenesená",J184,0)</f>
        <v>0</v>
      </c>
      <c r="BH184" s="192">
        <f>IF(N184="sníž. přenesená",J184,0)</f>
        <v>0</v>
      </c>
      <c r="BI184" s="192">
        <f>IF(N184="nulová",J184,0)</f>
        <v>0</v>
      </c>
      <c r="BJ184" s="6" t="s">
        <v>21</v>
      </c>
      <c r="BK184" s="192">
        <f>ROUND(I184*H184,2)</f>
        <v>0</v>
      </c>
      <c r="BL184" s="6" t="s">
        <v>191</v>
      </c>
      <c r="BM184" s="6" t="s">
        <v>363</v>
      </c>
    </row>
    <row r="185" spans="1:47" ht="34.5">
      <c r="A185" s="23"/>
      <c r="B185" s="24"/>
      <c r="C185" s="52"/>
      <c r="D185" s="196" t="s">
        <v>199</v>
      </c>
      <c r="E185" s="52"/>
      <c r="F185" s="197" t="s">
        <v>364</v>
      </c>
      <c r="G185" s="52"/>
      <c r="H185" s="52"/>
      <c r="I185" s="52"/>
      <c r="J185" s="52"/>
      <c r="K185" s="52"/>
      <c r="L185" s="50"/>
      <c r="M185" s="195"/>
      <c r="N185" s="25"/>
      <c r="O185" s="25"/>
      <c r="P185" s="25"/>
      <c r="Q185" s="25"/>
      <c r="R185" s="25"/>
      <c r="S185" s="25"/>
      <c r="T185" s="72"/>
      <c r="AT185" s="6" t="s">
        <v>199</v>
      </c>
      <c r="AU185" s="6" t="s">
        <v>88</v>
      </c>
    </row>
    <row r="186" spans="2:51" s="198" customFormat="1" ht="12.75">
      <c r="B186" s="199"/>
      <c r="C186" s="200"/>
      <c r="D186" s="196" t="s">
        <v>210</v>
      </c>
      <c r="E186" s="201"/>
      <c r="F186" s="202" t="s">
        <v>288</v>
      </c>
      <c r="G186" s="200"/>
      <c r="H186" s="201"/>
      <c r="I186" s="200"/>
      <c r="J186" s="200"/>
      <c r="K186" s="200"/>
      <c r="L186" s="203"/>
      <c r="M186" s="204"/>
      <c r="N186" s="205"/>
      <c r="O186" s="205"/>
      <c r="P186" s="205"/>
      <c r="Q186" s="205"/>
      <c r="R186" s="205"/>
      <c r="S186" s="205"/>
      <c r="T186" s="206"/>
      <c r="AT186" s="207" t="s">
        <v>210</v>
      </c>
      <c r="AU186" s="207" t="s">
        <v>88</v>
      </c>
      <c r="AV186" s="198" t="s">
        <v>21</v>
      </c>
      <c r="AW186" s="198" t="s">
        <v>43</v>
      </c>
      <c r="AX186" s="198" t="s">
        <v>79</v>
      </c>
      <c r="AY186" s="207" t="s">
        <v>192</v>
      </c>
    </row>
    <row r="187" spans="2:51" s="198" customFormat="1" ht="12.75">
      <c r="B187" s="199"/>
      <c r="C187" s="200"/>
      <c r="D187" s="196" t="s">
        <v>210</v>
      </c>
      <c r="E187" s="201"/>
      <c r="F187" s="202" t="s">
        <v>289</v>
      </c>
      <c r="G187" s="200"/>
      <c r="H187" s="201"/>
      <c r="I187" s="200"/>
      <c r="J187" s="200"/>
      <c r="K187" s="200"/>
      <c r="L187" s="203"/>
      <c r="M187" s="204"/>
      <c r="N187" s="205"/>
      <c r="O187" s="205"/>
      <c r="P187" s="205"/>
      <c r="Q187" s="205"/>
      <c r="R187" s="205"/>
      <c r="S187" s="205"/>
      <c r="T187" s="206"/>
      <c r="AT187" s="207" t="s">
        <v>210</v>
      </c>
      <c r="AU187" s="207" t="s">
        <v>88</v>
      </c>
      <c r="AV187" s="198" t="s">
        <v>21</v>
      </c>
      <c r="AW187" s="198" t="s">
        <v>43</v>
      </c>
      <c r="AX187" s="198" t="s">
        <v>79</v>
      </c>
      <c r="AY187" s="207" t="s">
        <v>192</v>
      </c>
    </row>
    <row r="188" spans="2:51" s="198" customFormat="1" ht="12.75">
      <c r="B188" s="199"/>
      <c r="C188" s="200"/>
      <c r="D188" s="196" t="s">
        <v>210</v>
      </c>
      <c r="E188" s="201"/>
      <c r="F188" s="202" t="s">
        <v>290</v>
      </c>
      <c r="G188" s="200"/>
      <c r="H188" s="201"/>
      <c r="I188" s="200"/>
      <c r="J188" s="200"/>
      <c r="K188" s="200"/>
      <c r="L188" s="203"/>
      <c r="M188" s="204"/>
      <c r="N188" s="205"/>
      <c r="O188" s="205"/>
      <c r="P188" s="205"/>
      <c r="Q188" s="205"/>
      <c r="R188" s="205"/>
      <c r="S188" s="205"/>
      <c r="T188" s="206"/>
      <c r="AT188" s="207" t="s">
        <v>210</v>
      </c>
      <c r="AU188" s="207" t="s">
        <v>88</v>
      </c>
      <c r="AV188" s="198" t="s">
        <v>21</v>
      </c>
      <c r="AW188" s="198" t="s">
        <v>43</v>
      </c>
      <c r="AX188" s="198" t="s">
        <v>79</v>
      </c>
      <c r="AY188" s="207" t="s">
        <v>192</v>
      </c>
    </row>
    <row r="189" spans="2:51" s="198" customFormat="1" ht="12.75">
      <c r="B189" s="199"/>
      <c r="C189" s="200"/>
      <c r="D189" s="196" t="s">
        <v>210</v>
      </c>
      <c r="E189" s="201"/>
      <c r="F189" s="202" t="s">
        <v>291</v>
      </c>
      <c r="G189" s="200"/>
      <c r="H189" s="201"/>
      <c r="I189" s="200"/>
      <c r="J189" s="200"/>
      <c r="K189" s="200"/>
      <c r="L189" s="203"/>
      <c r="M189" s="204"/>
      <c r="N189" s="205"/>
      <c r="O189" s="205"/>
      <c r="P189" s="205"/>
      <c r="Q189" s="205"/>
      <c r="R189" s="205"/>
      <c r="S189" s="205"/>
      <c r="T189" s="206"/>
      <c r="AT189" s="207" t="s">
        <v>210</v>
      </c>
      <c r="AU189" s="207" t="s">
        <v>88</v>
      </c>
      <c r="AV189" s="198" t="s">
        <v>21</v>
      </c>
      <c r="AW189" s="198" t="s">
        <v>43</v>
      </c>
      <c r="AX189" s="198" t="s">
        <v>79</v>
      </c>
      <c r="AY189" s="207" t="s">
        <v>192</v>
      </c>
    </row>
    <row r="190" spans="2:51" s="208" customFormat="1" ht="12.75">
      <c r="B190" s="209"/>
      <c r="C190" s="210"/>
      <c r="D190" s="193" t="s">
        <v>210</v>
      </c>
      <c r="E190" s="211"/>
      <c r="F190" s="212" t="s">
        <v>292</v>
      </c>
      <c r="G190" s="210"/>
      <c r="H190" s="213">
        <v>19</v>
      </c>
      <c r="I190" s="210"/>
      <c r="J190" s="210"/>
      <c r="K190" s="210"/>
      <c r="L190" s="214"/>
      <c r="M190" s="215"/>
      <c r="N190" s="216"/>
      <c r="O190" s="216"/>
      <c r="P190" s="216"/>
      <c r="Q190" s="216"/>
      <c r="R190" s="216"/>
      <c r="S190" s="216"/>
      <c r="T190" s="217"/>
      <c r="AT190" s="218" t="s">
        <v>210</v>
      </c>
      <c r="AU190" s="218" t="s">
        <v>88</v>
      </c>
      <c r="AV190" s="208" t="s">
        <v>88</v>
      </c>
      <c r="AW190" s="208" t="s">
        <v>43</v>
      </c>
      <c r="AX190" s="208" t="s">
        <v>21</v>
      </c>
      <c r="AY190" s="218" t="s">
        <v>192</v>
      </c>
    </row>
    <row r="191" spans="2:65" s="23" customFormat="1" ht="22.5" customHeight="1">
      <c r="B191" s="24"/>
      <c r="C191" s="182" t="s">
        <v>365</v>
      </c>
      <c r="D191" s="182" t="s">
        <v>193</v>
      </c>
      <c r="E191" s="183" t="s">
        <v>366</v>
      </c>
      <c r="F191" s="184" t="s">
        <v>367</v>
      </c>
      <c r="G191" s="185" t="s">
        <v>284</v>
      </c>
      <c r="H191" s="186">
        <v>25</v>
      </c>
      <c r="I191" s="187"/>
      <c r="J191" s="187">
        <f>ROUND(I191*H191,2)</f>
        <v>0</v>
      </c>
      <c r="K191" s="184" t="s">
        <v>197</v>
      </c>
      <c r="L191" s="50"/>
      <c r="M191" s="188"/>
      <c r="N191" s="189" t="s">
        <v>50</v>
      </c>
      <c r="O191" s="190">
        <v>1.417</v>
      </c>
      <c r="P191" s="190">
        <f>O191*H191</f>
        <v>35.425000000000004</v>
      </c>
      <c r="Q191" s="190">
        <v>0</v>
      </c>
      <c r="R191" s="190">
        <f>Q191*H191</f>
        <v>0</v>
      </c>
      <c r="S191" s="190">
        <v>0</v>
      </c>
      <c r="T191" s="191">
        <f>S191*H191</f>
        <v>0</v>
      </c>
      <c r="AR191" s="6" t="s">
        <v>191</v>
      </c>
      <c r="AT191" s="6" t="s">
        <v>193</v>
      </c>
      <c r="AU191" s="6" t="s">
        <v>88</v>
      </c>
      <c r="AY191" s="6" t="s">
        <v>192</v>
      </c>
      <c r="BE191" s="192">
        <f>IF(N191="základní",J191,0)</f>
        <v>0</v>
      </c>
      <c r="BF191" s="192">
        <f>IF(N191="snížená",J191,0)</f>
        <v>0</v>
      </c>
      <c r="BG191" s="192">
        <f>IF(N191="zákl. přenesená",J191,0)</f>
        <v>0</v>
      </c>
      <c r="BH191" s="192">
        <f>IF(N191="sníž. přenesená",J191,0)</f>
        <v>0</v>
      </c>
      <c r="BI191" s="192">
        <f>IF(N191="nulová",J191,0)</f>
        <v>0</v>
      </c>
      <c r="BJ191" s="6" t="s">
        <v>21</v>
      </c>
      <c r="BK191" s="192">
        <f>ROUND(I191*H191,2)</f>
        <v>0</v>
      </c>
      <c r="BL191" s="6" t="s">
        <v>191</v>
      </c>
      <c r="BM191" s="6" t="s">
        <v>368</v>
      </c>
    </row>
    <row r="192" spans="1:47" ht="34.5">
      <c r="A192" s="23"/>
      <c r="B192" s="24"/>
      <c r="C192" s="52"/>
      <c r="D192" s="196" t="s">
        <v>199</v>
      </c>
      <c r="E192" s="52"/>
      <c r="F192" s="197" t="s">
        <v>369</v>
      </c>
      <c r="G192" s="52"/>
      <c r="H192" s="52"/>
      <c r="I192" s="52"/>
      <c r="J192" s="52"/>
      <c r="K192" s="52"/>
      <c r="L192" s="50"/>
      <c r="M192" s="195"/>
      <c r="N192" s="25"/>
      <c r="O192" s="25"/>
      <c r="P192" s="25"/>
      <c r="Q192" s="25"/>
      <c r="R192" s="25"/>
      <c r="S192" s="25"/>
      <c r="T192" s="72"/>
      <c r="AT192" s="6" t="s">
        <v>199</v>
      </c>
      <c r="AU192" s="6" t="s">
        <v>88</v>
      </c>
    </row>
    <row r="193" spans="2:51" s="198" customFormat="1" ht="12.75">
      <c r="B193" s="199"/>
      <c r="C193" s="200"/>
      <c r="D193" s="196" t="s">
        <v>210</v>
      </c>
      <c r="E193" s="201"/>
      <c r="F193" s="202" t="s">
        <v>297</v>
      </c>
      <c r="G193" s="200"/>
      <c r="H193" s="201"/>
      <c r="I193" s="200"/>
      <c r="J193" s="200"/>
      <c r="K193" s="200"/>
      <c r="L193" s="203"/>
      <c r="M193" s="204"/>
      <c r="N193" s="205"/>
      <c r="O193" s="205"/>
      <c r="P193" s="205"/>
      <c r="Q193" s="205"/>
      <c r="R193" s="205"/>
      <c r="S193" s="205"/>
      <c r="T193" s="206"/>
      <c r="AT193" s="207" t="s">
        <v>210</v>
      </c>
      <c r="AU193" s="207" t="s">
        <v>88</v>
      </c>
      <c r="AV193" s="198" t="s">
        <v>21</v>
      </c>
      <c r="AW193" s="198" t="s">
        <v>43</v>
      </c>
      <c r="AX193" s="198" t="s">
        <v>79</v>
      </c>
      <c r="AY193" s="207" t="s">
        <v>192</v>
      </c>
    </row>
    <row r="194" spans="2:51" s="198" customFormat="1" ht="12.75">
      <c r="B194" s="199"/>
      <c r="C194" s="200"/>
      <c r="D194" s="196" t="s">
        <v>210</v>
      </c>
      <c r="E194" s="201"/>
      <c r="F194" s="202" t="s">
        <v>298</v>
      </c>
      <c r="G194" s="200"/>
      <c r="H194" s="201"/>
      <c r="I194" s="200"/>
      <c r="J194" s="200"/>
      <c r="K194" s="200"/>
      <c r="L194" s="203"/>
      <c r="M194" s="204"/>
      <c r="N194" s="205"/>
      <c r="O194" s="205"/>
      <c r="P194" s="205"/>
      <c r="Q194" s="205"/>
      <c r="R194" s="205"/>
      <c r="S194" s="205"/>
      <c r="T194" s="206"/>
      <c r="AT194" s="207" t="s">
        <v>210</v>
      </c>
      <c r="AU194" s="207" t="s">
        <v>88</v>
      </c>
      <c r="AV194" s="198" t="s">
        <v>21</v>
      </c>
      <c r="AW194" s="198" t="s">
        <v>43</v>
      </c>
      <c r="AX194" s="198" t="s">
        <v>79</v>
      </c>
      <c r="AY194" s="207" t="s">
        <v>192</v>
      </c>
    </row>
    <row r="195" spans="2:51" s="198" customFormat="1" ht="12.75">
      <c r="B195" s="199"/>
      <c r="C195" s="200"/>
      <c r="D195" s="196" t="s">
        <v>210</v>
      </c>
      <c r="E195" s="201"/>
      <c r="F195" s="202" t="s">
        <v>290</v>
      </c>
      <c r="G195" s="200"/>
      <c r="H195" s="201"/>
      <c r="I195" s="200"/>
      <c r="J195" s="200"/>
      <c r="K195" s="200"/>
      <c r="L195" s="203"/>
      <c r="M195" s="204"/>
      <c r="N195" s="205"/>
      <c r="O195" s="205"/>
      <c r="P195" s="205"/>
      <c r="Q195" s="205"/>
      <c r="R195" s="205"/>
      <c r="S195" s="205"/>
      <c r="T195" s="206"/>
      <c r="AT195" s="207" t="s">
        <v>210</v>
      </c>
      <c r="AU195" s="207" t="s">
        <v>88</v>
      </c>
      <c r="AV195" s="198" t="s">
        <v>21</v>
      </c>
      <c r="AW195" s="198" t="s">
        <v>43</v>
      </c>
      <c r="AX195" s="198" t="s">
        <v>79</v>
      </c>
      <c r="AY195" s="207" t="s">
        <v>192</v>
      </c>
    </row>
    <row r="196" spans="2:51" s="198" customFormat="1" ht="12.75">
      <c r="B196" s="199"/>
      <c r="C196" s="200"/>
      <c r="D196" s="196" t="s">
        <v>210</v>
      </c>
      <c r="E196" s="201"/>
      <c r="F196" s="202" t="s">
        <v>299</v>
      </c>
      <c r="G196" s="200"/>
      <c r="H196" s="201"/>
      <c r="I196" s="200"/>
      <c r="J196" s="200"/>
      <c r="K196" s="200"/>
      <c r="L196" s="203"/>
      <c r="M196" s="204"/>
      <c r="N196" s="205"/>
      <c r="O196" s="205"/>
      <c r="P196" s="205"/>
      <c r="Q196" s="205"/>
      <c r="R196" s="205"/>
      <c r="S196" s="205"/>
      <c r="T196" s="206"/>
      <c r="AT196" s="207" t="s">
        <v>210</v>
      </c>
      <c r="AU196" s="207" t="s">
        <v>88</v>
      </c>
      <c r="AV196" s="198" t="s">
        <v>21</v>
      </c>
      <c r="AW196" s="198" t="s">
        <v>43</v>
      </c>
      <c r="AX196" s="198" t="s">
        <v>79</v>
      </c>
      <c r="AY196" s="207" t="s">
        <v>192</v>
      </c>
    </row>
    <row r="197" spans="2:51" s="208" customFormat="1" ht="12.75">
      <c r="B197" s="209"/>
      <c r="C197" s="210"/>
      <c r="D197" s="193" t="s">
        <v>210</v>
      </c>
      <c r="E197" s="211"/>
      <c r="F197" s="212" t="s">
        <v>300</v>
      </c>
      <c r="G197" s="210"/>
      <c r="H197" s="213">
        <v>25</v>
      </c>
      <c r="I197" s="210"/>
      <c r="J197" s="210"/>
      <c r="K197" s="210"/>
      <c r="L197" s="214"/>
      <c r="M197" s="215"/>
      <c r="N197" s="216"/>
      <c r="O197" s="216"/>
      <c r="P197" s="216"/>
      <c r="Q197" s="216"/>
      <c r="R197" s="216"/>
      <c r="S197" s="216"/>
      <c r="T197" s="217"/>
      <c r="AT197" s="218" t="s">
        <v>210</v>
      </c>
      <c r="AU197" s="218" t="s">
        <v>88</v>
      </c>
      <c r="AV197" s="208" t="s">
        <v>88</v>
      </c>
      <c r="AW197" s="208" t="s">
        <v>43</v>
      </c>
      <c r="AX197" s="208" t="s">
        <v>21</v>
      </c>
      <c r="AY197" s="218" t="s">
        <v>192</v>
      </c>
    </row>
    <row r="198" spans="2:65" s="23" customFormat="1" ht="22.5" customHeight="1">
      <c r="B198" s="24"/>
      <c r="C198" s="182" t="s">
        <v>370</v>
      </c>
      <c r="D198" s="182" t="s">
        <v>193</v>
      </c>
      <c r="E198" s="183" t="s">
        <v>371</v>
      </c>
      <c r="F198" s="184" t="s">
        <v>372</v>
      </c>
      <c r="G198" s="185" t="s">
        <v>284</v>
      </c>
      <c r="H198" s="186">
        <v>81</v>
      </c>
      <c r="I198" s="187"/>
      <c r="J198" s="187">
        <f>ROUND(I198*H198,2)</f>
        <v>0</v>
      </c>
      <c r="K198" s="184" t="s">
        <v>197</v>
      </c>
      <c r="L198" s="50"/>
      <c r="M198" s="188"/>
      <c r="N198" s="189" t="s">
        <v>50</v>
      </c>
      <c r="O198" s="190">
        <v>2.4939999999999998</v>
      </c>
      <c r="P198" s="190">
        <f>O198*H198</f>
        <v>202.01399999999998</v>
      </c>
      <c r="Q198" s="190">
        <v>0</v>
      </c>
      <c r="R198" s="190">
        <f>Q198*H198</f>
        <v>0</v>
      </c>
      <c r="S198" s="190">
        <v>0</v>
      </c>
      <c r="T198" s="191">
        <f>S198*H198</f>
        <v>0</v>
      </c>
      <c r="AR198" s="6" t="s">
        <v>191</v>
      </c>
      <c r="AT198" s="6" t="s">
        <v>193</v>
      </c>
      <c r="AU198" s="6" t="s">
        <v>88</v>
      </c>
      <c r="AY198" s="6" t="s">
        <v>192</v>
      </c>
      <c r="BE198" s="192">
        <f>IF(N198="základní",J198,0)</f>
        <v>0</v>
      </c>
      <c r="BF198" s="192">
        <f>IF(N198="snížená",J198,0)</f>
        <v>0</v>
      </c>
      <c r="BG198" s="192">
        <f>IF(N198="zákl. přenesená",J198,0)</f>
        <v>0</v>
      </c>
      <c r="BH198" s="192">
        <f>IF(N198="sníž. přenesená",J198,0)</f>
        <v>0</v>
      </c>
      <c r="BI198" s="192">
        <f>IF(N198="nulová",J198,0)</f>
        <v>0</v>
      </c>
      <c r="BJ198" s="6" t="s">
        <v>21</v>
      </c>
      <c r="BK198" s="192">
        <f>ROUND(I198*H198,2)</f>
        <v>0</v>
      </c>
      <c r="BL198" s="6" t="s">
        <v>191</v>
      </c>
      <c r="BM198" s="6" t="s">
        <v>373</v>
      </c>
    </row>
    <row r="199" spans="1:47" ht="34.5">
      <c r="A199" s="23"/>
      <c r="B199" s="24"/>
      <c r="C199" s="52"/>
      <c r="D199" s="196" t="s">
        <v>199</v>
      </c>
      <c r="E199" s="52"/>
      <c r="F199" s="197" t="s">
        <v>374</v>
      </c>
      <c r="G199" s="52"/>
      <c r="H199" s="52"/>
      <c r="I199" s="52"/>
      <c r="J199" s="52"/>
      <c r="K199" s="52"/>
      <c r="L199" s="50"/>
      <c r="M199" s="195"/>
      <c r="N199" s="25"/>
      <c r="O199" s="25"/>
      <c r="P199" s="25"/>
      <c r="Q199" s="25"/>
      <c r="R199" s="25"/>
      <c r="S199" s="25"/>
      <c r="T199" s="72"/>
      <c r="AT199" s="6" t="s">
        <v>199</v>
      </c>
      <c r="AU199" s="6" t="s">
        <v>88</v>
      </c>
    </row>
    <row r="200" spans="2:51" s="198" customFormat="1" ht="12.75">
      <c r="B200" s="199"/>
      <c r="C200" s="200"/>
      <c r="D200" s="196" t="s">
        <v>210</v>
      </c>
      <c r="E200" s="201"/>
      <c r="F200" s="202" t="s">
        <v>288</v>
      </c>
      <c r="G200" s="200"/>
      <c r="H200" s="201"/>
      <c r="I200" s="200"/>
      <c r="J200" s="200"/>
      <c r="K200" s="200"/>
      <c r="L200" s="203"/>
      <c r="M200" s="204"/>
      <c r="N200" s="205"/>
      <c r="O200" s="205"/>
      <c r="P200" s="205"/>
      <c r="Q200" s="205"/>
      <c r="R200" s="205"/>
      <c r="S200" s="205"/>
      <c r="T200" s="206"/>
      <c r="AT200" s="207" t="s">
        <v>210</v>
      </c>
      <c r="AU200" s="207" t="s">
        <v>88</v>
      </c>
      <c r="AV200" s="198" t="s">
        <v>21</v>
      </c>
      <c r="AW200" s="198" t="s">
        <v>43</v>
      </c>
      <c r="AX200" s="198" t="s">
        <v>79</v>
      </c>
      <c r="AY200" s="207" t="s">
        <v>192</v>
      </c>
    </row>
    <row r="201" spans="2:51" s="198" customFormat="1" ht="36.75">
      <c r="B201" s="199"/>
      <c r="C201" s="200"/>
      <c r="D201" s="196" t="s">
        <v>210</v>
      </c>
      <c r="E201" s="201"/>
      <c r="F201" s="202" t="s">
        <v>305</v>
      </c>
      <c r="G201" s="200"/>
      <c r="H201" s="201"/>
      <c r="I201" s="200"/>
      <c r="J201" s="200"/>
      <c r="K201" s="200"/>
      <c r="L201" s="203"/>
      <c r="M201" s="204"/>
      <c r="N201" s="205"/>
      <c r="O201" s="205"/>
      <c r="P201" s="205"/>
      <c r="Q201" s="205"/>
      <c r="R201" s="205"/>
      <c r="S201" s="205"/>
      <c r="T201" s="206"/>
      <c r="AT201" s="207" t="s">
        <v>210</v>
      </c>
      <c r="AU201" s="207" t="s">
        <v>88</v>
      </c>
      <c r="AV201" s="198" t="s">
        <v>21</v>
      </c>
      <c r="AW201" s="198" t="s">
        <v>43</v>
      </c>
      <c r="AX201" s="198" t="s">
        <v>79</v>
      </c>
      <c r="AY201" s="207" t="s">
        <v>192</v>
      </c>
    </row>
    <row r="202" spans="2:51" s="198" customFormat="1" ht="12.75">
      <c r="B202" s="199"/>
      <c r="C202" s="200"/>
      <c r="D202" s="196" t="s">
        <v>210</v>
      </c>
      <c r="E202" s="201"/>
      <c r="F202" s="202" t="s">
        <v>306</v>
      </c>
      <c r="G202" s="200"/>
      <c r="H202" s="201"/>
      <c r="I202" s="200"/>
      <c r="J202" s="200"/>
      <c r="K202" s="200"/>
      <c r="L202" s="203"/>
      <c r="M202" s="204"/>
      <c r="N202" s="205"/>
      <c r="O202" s="205"/>
      <c r="P202" s="205"/>
      <c r="Q202" s="205"/>
      <c r="R202" s="205"/>
      <c r="S202" s="205"/>
      <c r="T202" s="206"/>
      <c r="AT202" s="207" t="s">
        <v>210</v>
      </c>
      <c r="AU202" s="207" t="s">
        <v>88</v>
      </c>
      <c r="AV202" s="198" t="s">
        <v>21</v>
      </c>
      <c r="AW202" s="198" t="s">
        <v>43</v>
      </c>
      <c r="AX202" s="198" t="s">
        <v>79</v>
      </c>
      <c r="AY202" s="207" t="s">
        <v>192</v>
      </c>
    </row>
    <row r="203" spans="2:51" s="198" customFormat="1" ht="12.75">
      <c r="B203" s="199"/>
      <c r="C203" s="200"/>
      <c r="D203" s="196" t="s">
        <v>210</v>
      </c>
      <c r="E203" s="201"/>
      <c r="F203" s="202" t="s">
        <v>290</v>
      </c>
      <c r="G203" s="200"/>
      <c r="H203" s="201"/>
      <c r="I203" s="200"/>
      <c r="J203" s="200"/>
      <c r="K203" s="200"/>
      <c r="L203" s="203"/>
      <c r="M203" s="204"/>
      <c r="N203" s="205"/>
      <c r="O203" s="205"/>
      <c r="P203" s="205"/>
      <c r="Q203" s="205"/>
      <c r="R203" s="205"/>
      <c r="S203" s="205"/>
      <c r="T203" s="206"/>
      <c r="AT203" s="207" t="s">
        <v>210</v>
      </c>
      <c r="AU203" s="207" t="s">
        <v>88</v>
      </c>
      <c r="AV203" s="198" t="s">
        <v>21</v>
      </c>
      <c r="AW203" s="198" t="s">
        <v>43</v>
      </c>
      <c r="AX203" s="198" t="s">
        <v>79</v>
      </c>
      <c r="AY203" s="207" t="s">
        <v>192</v>
      </c>
    </row>
    <row r="204" spans="2:51" s="198" customFormat="1" ht="24.75">
      <c r="B204" s="199"/>
      <c r="C204" s="200"/>
      <c r="D204" s="196" t="s">
        <v>210</v>
      </c>
      <c r="E204" s="201"/>
      <c r="F204" s="202" t="s">
        <v>307</v>
      </c>
      <c r="G204" s="200"/>
      <c r="H204" s="201"/>
      <c r="I204" s="200"/>
      <c r="J204" s="200"/>
      <c r="K204" s="200"/>
      <c r="L204" s="203"/>
      <c r="M204" s="204"/>
      <c r="N204" s="205"/>
      <c r="O204" s="205"/>
      <c r="P204" s="205"/>
      <c r="Q204" s="205"/>
      <c r="R204" s="205"/>
      <c r="S204" s="205"/>
      <c r="T204" s="206"/>
      <c r="AT204" s="207" t="s">
        <v>210</v>
      </c>
      <c r="AU204" s="207" t="s">
        <v>88</v>
      </c>
      <c r="AV204" s="198" t="s">
        <v>21</v>
      </c>
      <c r="AW204" s="198" t="s">
        <v>43</v>
      </c>
      <c r="AX204" s="198" t="s">
        <v>79</v>
      </c>
      <c r="AY204" s="207" t="s">
        <v>192</v>
      </c>
    </row>
    <row r="205" spans="2:51" s="208" customFormat="1" ht="12.75">
      <c r="B205" s="209"/>
      <c r="C205" s="210"/>
      <c r="D205" s="193" t="s">
        <v>210</v>
      </c>
      <c r="E205" s="211"/>
      <c r="F205" s="212" t="s">
        <v>308</v>
      </c>
      <c r="G205" s="210"/>
      <c r="H205" s="213">
        <v>81</v>
      </c>
      <c r="I205" s="210"/>
      <c r="J205" s="210"/>
      <c r="K205" s="210"/>
      <c r="L205" s="214"/>
      <c r="M205" s="215"/>
      <c r="N205" s="216"/>
      <c r="O205" s="216"/>
      <c r="P205" s="216"/>
      <c r="Q205" s="216"/>
      <c r="R205" s="216"/>
      <c r="S205" s="216"/>
      <c r="T205" s="217"/>
      <c r="AT205" s="218" t="s">
        <v>210</v>
      </c>
      <c r="AU205" s="218" t="s">
        <v>88</v>
      </c>
      <c r="AV205" s="208" t="s">
        <v>88</v>
      </c>
      <c r="AW205" s="208" t="s">
        <v>43</v>
      </c>
      <c r="AX205" s="208" t="s">
        <v>21</v>
      </c>
      <c r="AY205" s="218" t="s">
        <v>192</v>
      </c>
    </row>
    <row r="206" spans="2:65" s="23" customFormat="1" ht="22.5" customHeight="1">
      <c r="B206" s="24"/>
      <c r="C206" s="182" t="s">
        <v>322</v>
      </c>
      <c r="D206" s="182" t="s">
        <v>193</v>
      </c>
      <c r="E206" s="183" t="s">
        <v>375</v>
      </c>
      <c r="F206" s="184" t="s">
        <v>376</v>
      </c>
      <c r="G206" s="185" t="s">
        <v>284</v>
      </c>
      <c r="H206" s="186">
        <v>61</v>
      </c>
      <c r="I206" s="187"/>
      <c r="J206" s="187">
        <f>ROUND(I206*H206,2)</f>
        <v>0</v>
      </c>
      <c r="K206" s="184" t="s">
        <v>197</v>
      </c>
      <c r="L206" s="50"/>
      <c r="M206" s="188"/>
      <c r="N206" s="189" t="s">
        <v>50</v>
      </c>
      <c r="O206" s="190">
        <v>4.234</v>
      </c>
      <c r="P206" s="190">
        <f>O206*H206</f>
        <v>258.274</v>
      </c>
      <c r="Q206" s="190">
        <v>0</v>
      </c>
      <c r="R206" s="190">
        <f>Q206*H206</f>
        <v>0</v>
      </c>
      <c r="S206" s="190">
        <v>0</v>
      </c>
      <c r="T206" s="191">
        <f>S206*H206</f>
        <v>0</v>
      </c>
      <c r="AR206" s="6" t="s">
        <v>191</v>
      </c>
      <c r="AT206" s="6" t="s">
        <v>193</v>
      </c>
      <c r="AU206" s="6" t="s">
        <v>88</v>
      </c>
      <c r="AY206" s="6" t="s">
        <v>192</v>
      </c>
      <c r="BE206" s="192">
        <f>IF(N206="základní",J206,0)</f>
        <v>0</v>
      </c>
      <c r="BF206" s="192">
        <f>IF(N206="snížená",J206,0)</f>
        <v>0</v>
      </c>
      <c r="BG206" s="192">
        <f>IF(N206="zákl. přenesená",J206,0)</f>
        <v>0</v>
      </c>
      <c r="BH206" s="192">
        <f>IF(N206="sníž. přenesená",J206,0)</f>
        <v>0</v>
      </c>
      <c r="BI206" s="192">
        <f>IF(N206="nulová",J206,0)</f>
        <v>0</v>
      </c>
      <c r="BJ206" s="6" t="s">
        <v>21</v>
      </c>
      <c r="BK206" s="192">
        <f>ROUND(I206*H206,2)</f>
        <v>0</v>
      </c>
      <c r="BL206" s="6" t="s">
        <v>191</v>
      </c>
      <c r="BM206" s="6" t="s">
        <v>377</v>
      </c>
    </row>
    <row r="207" spans="1:47" ht="34.5">
      <c r="A207" s="23"/>
      <c r="B207" s="24"/>
      <c r="C207" s="52"/>
      <c r="D207" s="196" t="s">
        <v>199</v>
      </c>
      <c r="E207" s="52"/>
      <c r="F207" s="197" t="s">
        <v>378</v>
      </c>
      <c r="G207" s="52"/>
      <c r="H207" s="52"/>
      <c r="I207" s="52"/>
      <c r="J207" s="52"/>
      <c r="K207" s="52"/>
      <c r="L207" s="50"/>
      <c r="M207" s="195"/>
      <c r="N207" s="25"/>
      <c r="O207" s="25"/>
      <c r="P207" s="25"/>
      <c r="Q207" s="25"/>
      <c r="R207" s="25"/>
      <c r="S207" s="25"/>
      <c r="T207" s="72"/>
      <c r="AT207" s="6" t="s">
        <v>199</v>
      </c>
      <c r="AU207" s="6" t="s">
        <v>88</v>
      </c>
    </row>
    <row r="208" spans="2:51" s="198" customFormat="1" ht="12.75">
      <c r="B208" s="199"/>
      <c r="C208" s="200"/>
      <c r="D208" s="196" t="s">
        <v>210</v>
      </c>
      <c r="E208" s="201"/>
      <c r="F208" s="202" t="s">
        <v>288</v>
      </c>
      <c r="G208" s="200"/>
      <c r="H208" s="201"/>
      <c r="I208" s="200"/>
      <c r="J208" s="200"/>
      <c r="K208" s="200"/>
      <c r="L208" s="203"/>
      <c r="M208" s="204"/>
      <c r="N208" s="205"/>
      <c r="O208" s="205"/>
      <c r="P208" s="205"/>
      <c r="Q208" s="205"/>
      <c r="R208" s="205"/>
      <c r="S208" s="205"/>
      <c r="T208" s="206"/>
      <c r="AT208" s="207" t="s">
        <v>210</v>
      </c>
      <c r="AU208" s="207" t="s">
        <v>88</v>
      </c>
      <c r="AV208" s="198" t="s">
        <v>21</v>
      </c>
      <c r="AW208" s="198" t="s">
        <v>43</v>
      </c>
      <c r="AX208" s="198" t="s">
        <v>79</v>
      </c>
      <c r="AY208" s="207" t="s">
        <v>192</v>
      </c>
    </row>
    <row r="209" spans="2:51" s="198" customFormat="1" ht="24.75">
      <c r="B209" s="199"/>
      <c r="C209" s="200"/>
      <c r="D209" s="196" t="s">
        <v>210</v>
      </c>
      <c r="E209" s="201"/>
      <c r="F209" s="202" t="s">
        <v>313</v>
      </c>
      <c r="G209" s="200"/>
      <c r="H209" s="201"/>
      <c r="I209" s="200"/>
      <c r="J209" s="200"/>
      <c r="K209" s="200"/>
      <c r="L209" s="203"/>
      <c r="M209" s="204"/>
      <c r="N209" s="205"/>
      <c r="O209" s="205"/>
      <c r="P209" s="205"/>
      <c r="Q209" s="205"/>
      <c r="R209" s="205"/>
      <c r="S209" s="205"/>
      <c r="T209" s="206"/>
      <c r="AT209" s="207" t="s">
        <v>210</v>
      </c>
      <c r="AU209" s="207" t="s">
        <v>88</v>
      </c>
      <c r="AV209" s="198" t="s">
        <v>21</v>
      </c>
      <c r="AW209" s="198" t="s">
        <v>43</v>
      </c>
      <c r="AX209" s="198" t="s">
        <v>79</v>
      </c>
      <c r="AY209" s="207" t="s">
        <v>192</v>
      </c>
    </row>
    <row r="210" spans="2:51" s="198" customFormat="1" ht="12.75">
      <c r="B210" s="199"/>
      <c r="C210" s="200"/>
      <c r="D210" s="196" t="s">
        <v>210</v>
      </c>
      <c r="E210" s="201"/>
      <c r="F210" s="202" t="s">
        <v>290</v>
      </c>
      <c r="G210" s="200"/>
      <c r="H210" s="201"/>
      <c r="I210" s="200"/>
      <c r="J210" s="200"/>
      <c r="K210" s="200"/>
      <c r="L210" s="203"/>
      <c r="M210" s="204"/>
      <c r="N210" s="205"/>
      <c r="O210" s="205"/>
      <c r="P210" s="205"/>
      <c r="Q210" s="205"/>
      <c r="R210" s="205"/>
      <c r="S210" s="205"/>
      <c r="T210" s="206"/>
      <c r="AT210" s="207" t="s">
        <v>210</v>
      </c>
      <c r="AU210" s="207" t="s">
        <v>88</v>
      </c>
      <c r="AV210" s="198" t="s">
        <v>21</v>
      </c>
      <c r="AW210" s="198" t="s">
        <v>43</v>
      </c>
      <c r="AX210" s="198" t="s">
        <v>79</v>
      </c>
      <c r="AY210" s="207" t="s">
        <v>192</v>
      </c>
    </row>
    <row r="211" spans="2:51" s="198" customFormat="1" ht="24.75">
      <c r="B211" s="199"/>
      <c r="C211" s="200"/>
      <c r="D211" s="196" t="s">
        <v>210</v>
      </c>
      <c r="E211" s="201"/>
      <c r="F211" s="202" t="s">
        <v>314</v>
      </c>
      <c r="G211" s="200"/>
      <c r="H211" s="201"/>
      <c r="I211" s="200"/>
      <c r="J211" s="200"/>
      <c r="K211" s="200"/>
      <c r="L211" s="203"/>
      <c r="M211" s="204"/>
      <c r="N211" s="205"/>
      <c r="O211" s="205"/>
      <c r="P211" s="205"/>
      <c r="Q211" s="205"/>
      <c r="R211" s="205"/>
      <c r="S211" s="205"/>
      <c r="T211" s="206"/>
      <c r="AT211" s="207" t="s">
        <v>210</v>
      </c>
      <c r="AU211" s="207" t="s">
        <v>88</v>
      </c>
      <c r="AV211" s="198" t="s">
        <v>21</v>
      </c>
      <c r="AW211" s="198" t="s">
        <v>43</v>
      </c>
      <c r="AX211" s="198" t="s">
        <v>79</v>
      </c>
      <c r="AY211" s="207" t="s">
        <v>192</v>
      </c>
    </row>
    <row r="212" spans="2:51" s="208" customFormat="1" ht="12.75">
      <c r="B212" s="209"/>
      <c r="C212" s="210"/>
      <c r="D212" s="193" t="s">
        <v>210</v>
      </c>
      <c r="E212" s="211"/>
      <c r="F212" s="212" t="s">
        <v>315</v>
      </c>
      <c r="G212" s="210"/>
      <c r="H212" s="213">
        <v>61</v>
      </c>
      <c r="I212" s="210"/>
      <c r="J212" s="210"/>
      <c r="K212" s="210"/>
      <c r="L212" s="214"/>
      <c r="M212" s="215"/>
      <c r="N212" s="216"/>
      <c r="O212" s="216"/>
      <c r="P212" s="216"/>
      <c r="Q212" s="216"/>
      <c r="R212" s="216"/>
      <c r="S212" s="216"/>
      <c r="T212" s="217"/>
      <c r="AT212" s="218" t="s">
        <v>210</v>
      </c>
      <c r="AU212" s="218" t="s">
        <v>88</v>
      </c>
      <c r="AV212" s="208" t="s">
        <v>88</v>
      </c>
      <c r="AW212" s="208" t="s">
        <v>43</v>
      </c>
      <c r="AX212" s="208" t="s">
        <v>21</v>
      </c>
      <c r="AY212" s="218" t="s">
        <v>192</v>
      </c>
    </row>
    <row r="213" spans="2:65" s="23" customFormat="1" ht="22.5" customHeight="1">
      <c r="B213" s="24"/>
      <c r="C213" s="182" t="s">
        <v>379</v>
      </c>
      <c r="D213" s="182" t="s">
        <v>193</v>
      </c>
      <c r="E213" s="183" t="s">
        <v>380</v>
      </c>
      <c r="F213" s="184" t="s">
        <v>381</v>
      </c>
      <c r="G213" s="185" t="s">
        <v>284</v>
      </c>
      <c r="H213" s="186">
        <v>25</v>
      </c>
      <c r="I213" s="187"/>
      <c r="J213" s="187">
        <f>ROUND(I213*H213,2)</f>
        <v>0</v>
      </c>
      <c r="K213" s="184" t="s">
        <v>197</v>
      </c>
      <c r="L213" s="50"/>
      <c r="M213" s="188"/>
      <c r="N213" s="189" t="s">
        <v>50</v>
      </c>
      <c r="O213" s="190">
        <v>0.329</v>
      </c>
      <c r="P213" s="190">
        <f>O213*H213</f>
        <v>8.225</v>
      </c>
      <c r="Q213" s="190">
        <v>0</v>
      </c>
      <c r="R213" s="190">
        <f>Q213*H213</f>
        <v>0</v>
      </c>
      <c r="S213" s="190">
        <v>0</v>
      </c>
      <c r="T213" s="191">
        <f>S213*H213</f>
        <v>0</v>
      </c>
      <c r="AR213" s="6" t="s">
        <v>191</v>
      </c>
      <c r="AT213" s="6" t="s">
        <v>193</v>
      </c>
      <c r="AU213" s="6" t="s">
        <v>88</v>
      </c>
      <c r="AY213" s="6" t="s">
        <v>192</v>
      </c>
      <c r="BE213" s="192">
        <f>IF(N213="základní",J213,0)</f>
        <v>0</v>
      </c>
      <c r="BF213" s="192">
        <f>IF(N213="snížená",J213,0)</f>
        <v>0</v>
      </c>
      <c r="BG213" s="192">
        <f>IF(N213="zákl. přenesená",J213,0)</f>
        <v>0</v>
      </c>
      <c r="BH213" s="192">
        <f>IF(N213="sníž. přenesená",J213,0)</f>
        <v>0</v>
      </c>
      <c r="BI213" s="192">
        <f>IF(N213="nulová",J213,0)</f>
        <v>0</v>
      </c>
      <c r="BJ213" s="6" t="s">
        <v>21</v>
      </c>
      <c r="BK213" s="192">
        <f>ROUND(I213*H213,2)</f>
        <v>0</v>
      </c>
      <c r="BL213" s="6" t="s">
        <v>191</v>
      </c>
      <c r="BM213" s="6" t="s">
        <v>382</v>
      </c>
    </row>
    <row r="214" spans="1:47" ht="23.25">
      <c r="A214" s="23"/>
      <c r="B214" s="24"/>
      <c r="C214" s="52"/>
      <c r="D214" s="196" t="s">
        <v>199</v>
      </c>
      <c r="E214" s="52"/>
      <c r="F214" s="197" t="s">
        <v>383</v>
      </c>
      <c r="G214" s="52"/>
      <c r="H214" s="52"/>
      <c r="I214" s="52"/>
      <c r="J214" s="52"/>
      <c r="K214" s="52"/>
      <c r="L214" s="50"/>
      <c r="M214" s="195"/>
      <c r="N214" s="25"/>
      <c r="O214" s="25"/>
      <c r="P214" s="25"/>
      <c r="Q214" s="25"/>
      <c r="R214" s="25"/>
      <c r="S214" s="25"/>
      <c r="T214" s="72"/>
      <c r="AT214" s="6" t="s">
        <v>199</v>
      </c>
      <c r="AU214" s="6" t="s">
        <v>88</v>
      </c>
    </row>
    <row r="215" spans="2:51" s="198" customFormat="1" ht="12.75">
      <c r="B215" s="199"/>
      <c r="C215" s="200"/>
      <c r="D215" s="196" t="s">
        <v>210</v>
      </c>
      <c r="E215" s="201"/>
      <c r="F215" s="202" t="s">
        <v>297</v>
      </c>
      <c r="G215" s="200"/>
      <c r="H215" s="201"/>
      <c r="I215" s="200"/>
      <c r="J215" s="200"/>
      <c r="K215" s="200"/>
      <c r="L215" s="203"/>
      <c r="M215" s="204"/>
      <c r="N215" s="205"/>
      <c r="O215" s="205"/>
      <c r="P215" s="205"/>
      <c r="Q215" s="205"/>
      <c r="R215" s="205"/>
      <c r="S215" s="205"/>
      <c r="T215" s="206"/>
      <c r="AT215" s="207" t="s">
        <v>210</v>
      </c>
      <c r="AU215" s="207" t="s">
        <v>88</v>
      </c>
      <c r="AV215" s="198" t="s">
        <v>21</v>
      </c>
      <c r="AW215" s="198" t="s">
        <v>43</v>
      </c>
      <c r="AX215" s="198" t="s">
        <v>79</v>
      </c>
      <c r="AY215" s="207" t="s">
        <v>192</v>
      </c>
    </row>
    <row r="216" spans="2:51" s="198" customFormat="1" ht="12.75">
      <c r="B216" s="199"/>
      <c r="C216" s="200"/>
      <c r="D216" s="196" t="s">
        <v>210</v>
      </c>
      <c r="E216" s="201"/>
      <c r="F216" s="202" t="s">
        <v>298</v>
      </c>
      <c r="G216" s="200"/>
      <c r="H216" s="201"/>
      <c r="I216" s="200"/>
      <c r="J216" s="200"/>
      <c r="K216" s="200"/>
      <c r="L216" s="203"/>
      <c r="M216" s="204"/>
      <c r="N216" s="205"/>
      <c r="O216" s="205"/>
      <c r="P216" s="205"/>
      <c r="Q216" s="205"/>
      <c r="R216" s="205"/>
      <c r="S216" s="205"/>
      <c r="T216" s="206"/>
      <c r="AT216" s="207" t="s">
        <v>210</v>
      </c>
      <c r="AU216" s="207" t="s">
        <v>88</v>
      </c>
      <c r="AV216" s="198" t="s">
        <v>21</v>
      </c>
      <c r="AW216" s="198" t="s">
        <v>43</v>
      </c>
      <c r="AX216" s="198" t="s">
        <v>79</v>
      </c>
      <c r="AY216" s="207" t="s">
        <v>192</v>
      </c>
    </row>
    <row r="217" spans="2:51" s="198" customFormat="1" ht="12.75">
      <c r="B217" s="199"/>
      <c r="C217" s="200"/>
      <c r="D217" s="196" t="s">
        <v>210</v>
      </c>
      <c r="E217" s="201"/>
      <c r="F217" s="202" t="s">
        <v>290</v>
      </c>
      <c r="G217" s="200"/>
      <c r="H217" s="201"/>
      <c r="I217" s="200"/>
      <c r="J217" s="200"/>
      <c r="K217" s="200"/>
      <c r="L217" s="203"/>
      <c r="M217" s="204"/>
      <c r="N217" s="205"/>
      <c r="O217" s="205"/>
      <c r="P217" s="205"/>
      <c r="Q217" s="205"/>
      <c r="R217" s="205"/>
      <c r="S217" s="205"/>
      <c r="T217" s="206"/>
      <c r="AT217" s="207" t="s">
        <v>210</v>
      </c>
      <c r="AU217" s="207" t="s">
        <v>88</v>
      </c>
      <c r="AV217" s="198" t="s">
        <v>21</v>
      </c>
      <c r="AW217" s="198" t="s">
        <v>43</v>
      </c>
      <c r="AX217" s="198" t="s">
        <v>79</v>
      </c>
      <c r="AY217" s="207" t="s">
        <v>192</v>
      </c>
    </row>
    <row r="218" spans="2:51" s="198" customFormat="1" ht="12.75">
      <c r="B218" s="199"/>
      <c r="C218" s="200"/>
      <c r="D218" s="196" t="s">
        <v>210</v>
      </c>
      <c r="E218" s="201"/>
      <c r="F218" s="202" t="s">
        <v>299</v>
      </c>
      <c r="G218" s="200"/>
      <c r="H218" s="201"/>
      <c r="I218" s="200"/>
      <c r="J218" s="200"/>
      <c r="K218" s="200"/>
      <c r="L218" s="203"/>
      <c r="M218" s="204"/>
      <c r="N218" s="205"/>
      <c r="O218" s="205"/>
      <c r="P218" s="205"/>
      <c r="Q218" s="205"/>
      <c r="R218" s="205"/>
      <c r="S218" s="205"/>
      <c r="T218" s="206"/>
      <c r="AT218" s="207" t="s">
        <v>210</v>
      </c>
      <c r="AU218" s="207" t="s">
        <v>88</v>
      </c>
      <c r="AV218" s="198" t="s">
        <v>21</v>
      </c>
      <c r="AW218" s="198" t="s">
        <v>43</v>
      </c>
      <c r="AX218" s="198" t="s">
        <v>79</v>
      </c>
      <c r="AY218" s="207" t="s">
        <v>192</v>
      </c>
    </row>
    <row r="219" spans="2:51" s="208" customFormat="1" ht="12.75">
      <c r="B219" s="209"/>
      <c r="C219" s="210"/>
      <c r="D219" s="193" t="s">
        <v>210</v>
      </c>
      <c r="E219" s="211"/>
      <c r="F219" s="212" t="s">
        <v>300</v>
      </c>
      <c r="G219" s="210"/>
      <c r="H219" s="213">
        <v>25</v>
      </c>
      <c r="I219" s="210"/>
      <c r="J219" s="210"/>
      <c r="K219" s="210"/>
      <c r="L219" s="214"/>
      <c r="M219" s="215"/>
      <c r="N219" s="216"/>
      <c r="O219" s="216"/>
      <c r="P219" s="216"/>
      <c r="Q219" s="216"/>
      <c r="R219" s="216"/>
      <c r="S219" s="216"/>
      <c r="T219" s="217"/>
      <c r="AT219" s="218" t="s">
        <v>210</v>
      </c>
      <c r="AU219" s="218" t="s">
        <v>88</v>
      </c>
      <c r="AV219" s="208" t="s">
        <v>88</v>
      </c>
      <c r="AW219" s="208" t="s">
        <v>43</v>
      </c>
      <c r="AX219" s="208" t="s">
        <v>21</v>
      </c>
      <c r="AY219" s="218" t="s">
        <v>192</v>
      </c>
    </row>
    <row r="220" spans="2:65" s="23" customFormat="1" ht="22.5" customHeight="1">
      <c r="B220" s="24"/>
      <c r="C220" s="182" t="s">
        <v>384</v>
      </c>
      <c r="D220" s="182" t="s">
        <v>193</v>
      </c>
      <c r="E220" s="183" t="s">
        <v>385</v>
      </c>
      <c r="F220" s="184" t="s">
        <v>386</v>
      </c>
      <c r="G220" s="185" t="s">
        <v>284</v>
      </c>
      <c r="H220" s="186">
        <v>81</v>
      </c>
      <c r="I220" s="187"/>
      <c r="J220" s="187">
        <f>ROUND(I220*H220,2)</f>
        <v>0</v>
      </c>
      <c r="K220" s="184" t="s">
        <v>197</v>
      </c>
      <c r="L220" s="50"/>
      <c r="M220" s="188"/>
      <c r="N220" s="189" t="s">
        <v>50</v>
      </c>
      <c r="O220" s="190">
        <v>0.883</v>
      </c>
      <c r="P220" s="190">
        <f>O220*H220</f>
        <v>71.523</v>
      </c>
      <c r="Q220" s="190">
        <v>0</v>
      </c>
      <c r="R220" s="190">
        <f>Q220*H220</f>
        <v>0</v>
      </c>
      <c r="S220" s="190">
        <v>0</v>
      </c>
      <c r="T220" s="191">
        <f>S220*H220</f>
        <v>0</v>
      </c>
      <c r="AR220" s="6" t="s">
        <v>191</v>
      </c>
      <c r="AT220" s="6" t="s">
        <v>193</v>
      </c>
      <c r="AU220" s="6" t="s">
        <v>88</v>
      </c>
      <c r="AY220" s="6" t="s">
        <v>192</v>
      </c>
      <c r="BE220" s="192">
        <f>IF(N220="základní",J220,0)</f>
        <v>0</v>
      </c>
      <c r="BF220" s="192">
        <f>IF(N220="snížená",J220,0)</f>
        <v>0</v>
      </c>
      <c r="BG220" s="192">
        <f>IF(N220="zákl. přenesená",J220,0)</f>
        <v>0</v>
      </c>
      <c r="BH220" s="192">
        <f>IF(N220="sníž. přenesená",J220,0)</f>
        <v>0</v>
      </c>
      <c r="BI220" s="192">
        <f>IF(N220="nulová",J220,0)</f>
        <v>0</v>
      </c>
      <c r="BJ220" s="6" t="s">
        <v>21</v>
      </c>
      <c r="BK220" s="192">
        <f>ROUND(I220*H220,2)</f>
        <v>0</v>
      </c>
      <c r="BL220" s="6" t="s">
        <v>191</v>
      </c>
      <c r="BM220" s="6" t="s">
        <v>387</v>
      </c>
    </row>
    <row r="221" spans="1:47" ht="23.25">
      <c r="A221" s="23"/>
      <c r="B221" s="24"/>
      <c r="C221" s="52"/>
      <c r="D221" s="196" t="s">
        <v>199</v>
      </c>
      <c r="E221" s="52"/>
      <c r="F221" s="197" t="s">
        <v>388</v>
      </c>
      <c r="G221" s="52"/>
      <c r="H221" s="52"/>
      <c r="I221" s="52"/>
      <c r="J221" s="52"/>
      <c r="K221" s="52"/>
      <c r="L221" s="50"/>
      <c r="M221" s="195"/>
      <c r="N221" s="25"/>
      <c r="O221" s="25"/>
      <c r="P221" s="25"/>
      <c r="Q221" s="25"/>
      <c r="R221" s="25"/>
      <c r="S221" s="25"/>
      <c r="T221" s="72"/>
      <c r="AT221" s="6" t="s">
        <v>199</v>
      </c>
      <c r="AU221" s="6" t="s">
        <v>88</v>
      </c>
    </row>
    <row r="222" spans="2:51" s="198" customFormat="1" ht="12.75">
      <c r="B222" s="199"/>
      <c r="C222" s="200"/>
      <c r="D222" s="196" t="s">
        <v>210</v>
      </c>
      <c r="E222" s="201"/>
      <c r="F222" s="202" t="s">
        <v>288</v>
      </c>
      <c r="G222" s="200"/>
      <c r="H222" s="201"/>
      <c r="I222" s="200"/>
      <c r="J222" s="200"/>
      <c r="K222" s="200"/>
      <c r="L222" s="203"/>
      <c r="M222" s="204"/>
      <c r="N222" s="205"/>
      <c r="O222" s="205"/>
      <c r="P222" s="205"/>
      <c r="Q222" s="205"/>
      <c r="R222" s="205"/>
      <c r="S222" s="205"/>
      <c r="T222" s="206"/>
      <c r="AT222" s="207" t="s">
        <v>210</v>
      </c>
      <c r="AU222" s="207" t="s">
        <v>88</v>
      </c>
      <c r="AV222" s="198" t="s">
        <v>21</v>
      </c>
      <c r="AW222" s="198" t="s">
        <v>43</v>
      </c>
      <c r="AX222" s="198" t="s">
        <v>79</v>
      </c>
      <c r="AY222" s="207" t="s">
        <v>192</v>
      </c>
    </row>
    <row r="223" spans="2:51" s="198" customFormat="1" ht="36.75">
      <c r="B223" s="199"/>
      <c r="C223" s="200"/>
      <c r="D223" s="196" t="s">
        <v>210</v>
      </c>
      <c r="E223" s="201"/>
      <c r="F223" s="202" t="s">
        <v>305</v>
      </c>
      <c r="G223" s="200"/>
      <c r="H223" s="201"/>
      <c r="I223" s="200"/>
      <c r="J223" s="200"/>
      <c r="K223" s="200"/>
      <c r="L223" s="203"/>
      <c r="M223" s="204"/>
      <c r="N223" s="205"/>
      <c r="O223" s="205"/>
      <c r="P223" s="205"/>
      <c r="Q223" s="205"/>
      <c r="R223" s="205"/>
      <c r="S223" s="205"/>
      <c r="T223" s="206"/>
      <c r="AT223" s="207" t="s">
        <v>210</v>
      </c>
      <c r="AU223" s="207" t="s">
        <v>88</v>
      </c>
      <c r="AV223" s="198" t="s">
        <v>21</v>
      </c>
      <c r="AW223" s="198" t="s">
        <v>43</v>
      </c>
      <c r="AX223" s="198" t="s">
        <v>79</v>
      </c>
      <c r="AY223" s="207" t="s">
        <v>192</v>
      </c>
    </row>
    <row r="224" spans="2:51" s="198" customFormat="1" ht="12.75">
      <c r="B224" s="199"/>
      <c r="C224" s="200"/>
      <c r="D224" s="196" t="s">
        <v>210</v>
      </c>
      <c r="E224" s="201"/>
      <c r="F224" s="202" t="s">
        <v>306</v>
      </c>
      <c r="G224" s="200"/>
      <c r="H224" s="201"/>
      <c r="I224" s="200"/>
      <c r="J224" s="200"/>
      <c r="K224" s="200"/>
      <c r="L224" s="203"/>
      <c r="M224" s="204"/>
      <c r="N224" s="205"/>
      <c r="O224" s="205"/>
      <c r="P224" s="205"/>
      <c r="Q224" s="205"/>
      <c r="R224" s="205"/>
      <c r="S224" s="205"/>
      <c r="T224" s="206"/>
      <c r="AT224" s="207" t="s">
        <v>210</v>
      </c>
      <c r="AU224" s="207" t="s">
        <v>88</v>
      </c>
      <c r="AV224" s="198" t="s">
        <v>21</v>
      </c>
      <c r="AW224" s="198" t="s">
        <v>43</v>
      </c>
      <c r="AX224" s="198" t="s">
        <v>79</v>
      </c>
      <c r="AY224" s="207" t="s">
        <v>192</v>
      </c>
    </row>
    <row r="225" spans="2:51" s="198" customFormat="1" ht="12.75">
      <c r="B225" s="199"/>
      <c r="C225" s="200"/>
      <c r="D225" s="196" t="s">
        <v>210</v>
      </c>
      <c r="E225" s="201"/>
      <c r="F225" s="202" t="s">
        <v>290</v>
      </c>
      <c r="G225" s="200"/>
      <c r="H225" s="201"/>
      <c r="I225" s="200"/>
      <c r="J225" s="200"/>
      <c r="K225" s="200"/>
      <c r="L225" s="203"/>
      <c r="M225" s="204"/>
      <c r="N225" s="205"/>
      <c r="O225" s="205"/>
      <c r="P225" s="205"/>
      <c r="Q225" s="205"/>
      <c r="R225" s="205"/>
      <c r="S225" s="205"/>
      <c r="T225" s="206"/>
      <c r="AT225" s="207" t="s">
        <v>210</v>
      </c>
      <c r="AU225" s="207" t="s">
        <v>88</v>
      </c>
      <c r="AV225" s="198" t="s">
        <v>21</v>
      </c>
      <c r="AW225" s="198" t="s">
        <v>43</v>
      </c>
      <c r="AX225" s="198" t="s">
        <v>79</v>
      </c>
      <c r="AY225" s="207" t="s">
        <v>192</v>
      </c>
    </row>
    <row r="226" spans="2:51" s="198" customFormat="1" ht="24.75">
      <c r="B226" s="199"/>
      <c r="C226" s="200"/>
      <c r="D226" s="196" t="s">
        <v>210</v>
      </c>
      <c r="E226" s="201"/>
      <c r="F226" s="202" t="s">
        <v>307</v>
      </c>
      <c r="G226" s="200"/>
      <c r="H226" s="201"/>
      <c r="I226" s="200"/>
      <c r="J226" s="200"/>
      <c r="K226" s="200"/>
      <c r="L226" s="203"/>
      <c r="M226" s="204"/>
      <c r="N226" s="205"/>
      <c r="O226" s="205"/>
      <c r="P226" s="205"/>
      <c r="Q226" s="205"/>
      <c r="R226" s="205"/>
      <c r="S226" s="205"/>
      <c r="T226" s="206"/>
      <c r="AT226" s="207" t="s">
        <v>210</v>
      </c>
      <c r="AU226" s="207" t="s">
        <v>88</v>
      </c>
      <c r="AV226" s="198" t="s">
        <v>21</v>
      </c>
      <c r="AW226" s="198" t="s">
        <v>43</v>
      </c>
      <c r="AX226" s="198" t="s">
        <v>79</v>
      </c>
      <c r="AY226" s="207" t="s">
        <v>192</v>
      </c>
    </row>
    <row r="227" spans="2:51" s="208" customFormat="1" ht="12.75">
      <c r="B227" s="209"/>
      <c r="C227" s="210"/>
      <c r="D227" s="193" t="s">
        <v>210</v>
      </c>
      <c r="E227" s="211"/>
      <c r="F227" s="212" t="s">
        <v>308</v>
      </c>
      <c r="G227" s="210"/>
      <c r="H227" s="213">
        <v>81</v>
      </c>
      <c r="I227" s="210"/>
      <c r="J227" s="210"/>
      <c r="K227" s="210"/>
      <c r="L227" s="214"/>
      <c r="M227" s="215"/>
      <c r="N227" s="216"/>
      <c r="O227" s="216"/>
      <c r="P227" s="216"/>
      <c r="Q227" s="216"/>
      <c r="R227" s="216"/>
      <c r="S227" s="216"/>
      <c r="T227" s="217"/>
      <c r="AT227" s="218" t="s">
        <v>210</v>
      </c>
      <c r="AU227" s="218" t="s">
        <v>88</v>
      </c>
      <c r="AV227" s="208" t="s">
        <v>88</v>
      </c>
      <c r="AW227" s="208" t="s">
        <v>43</v>
      </c>
      <c r="AX227" s="208" t="s">
        <v>21</v>
      </c>
      <c r="AY227" s="218" t="s">
        <v>192</v>
      </c>
    </row>
    <row r="228" spans="2:65" s="23" customFormat="1" ht="22.5" customHeight="1">
      <c r="B228" s="24"/>
      <c r="C228" s="182" t="s">
        <v>7</v>
      </c>
      <c r="D228" s="182" t="s">
        <v>193</v>
      </c>
      <c r="E228" s="183" t="s">
        <v>389</v>
      </c>
      <c r="F228" s="184" t="s">
        <v>390</v>
      </c>
      <c r="G228" s="185" t="s">
        <v>284</v>
      </c>
      <c r="H228" s="186">
        <v>61</v>
      </c>
      <c r="I228" s="187"/>
      <c r="J228" s="187">
        <f>ROUND(I228*H228,2)</f>
        <v>0</v>
      </c>
      <c r="K228" s="184" t="s">
        <v>197</v>
      </c>
      <c r="L228" s="50"/>
      <c r="M228" s="188"/>
      <c r="N228" s="189" t="s">
        <v>50</v>
      </c>
      <c r="O228" s="190">
        <v>1.396</v>
      </c>
      <c r="P228" s="190">
        <f>O228*H228</f>
        <v>85.15599999999999</v>
      </c>
      <c r="Q228" s="190">
        <v>0</v>
      </c>
      <c r="R228" s="190">
        <f>Q228*H228</f>
        <v>0</v>
      </c>
      <c r="S228" s="190">
        <v>0</v>
      </c>
      <c r="T228" s="191">
        <f>S228*H228</f>
        <v>0</v>
      </c>
      <c r="AR228" s="6" t="s">
        <v>191</v>
      </c>
      <c r="AT228" s="6" t="s">
        <v>193</v>
      </c>
      <c r="AU228" s="6" t="s">
        <v>88</v>
      </c>
      <c r="AY228" s="6" t="s">
        <v>192</v>
      </c>
      <c r="BE228" s="192">
        <f>IF(N228="základní",J228,0)</f>
        <v>0</v>
      </c>
      <c r="BF228" s="192">
        <f>IF(N228="snížená",J228,0)</f>
        <v>0</v>
      </c>
      <c r="BG228" s="192">
        <f>IF(N228="zákl. přenesená",J228,0)</f>
        <v>0</v>
      </c>
      <c r="BH228" s="192">
        <f>IF(N228="sníž. přenesená",J228,0)</f>
        <v>0</v>
      </c>
      <c r="BI228" s="192">
        <f>IF(N228="nulová",J228,0)</f>
        <v>0</v>
      </c>
      <c r="BJ228" s="6" t="s">
        <v>21</v>
      </c>
      <c r="BK228" s="192">
        <f>ROUND(I228*H228,2)</f>
        <v>0</v>
      </c>
      <c r="BL228" s="6" t="s">
        <v>191</v>
      </c>
      <c r="BM228" s="6" t="s">
        <v>391</v>
      </c>
    </row>
    <row r="229" spans="1:47" ht="23.25">
      <c r="A229" s="23"/>
      <c r="B229" s="24"/>
      <c r="C229" s="52"/>
      <c r="D229" s="196" t="s">
        <v>199</v>
      </c>
      <c r="E229" s="52"/>
      <c r="F229" s="197" t="s">
        <v>392</v>
      </c>
      <c r="G229" s="52"/>
      <c r="H229" s="52"/>
      <c r="I229" s="52"/>
      <c r="J229" s="52"/>
      <c r="K229" s="52"/>
      <c r="L229" s="50"/>
      <c r="M229" s="195"/>
      <c r="N229" s="25"/>
      <c r="O229" s="25"/>
      <c r="P229" s="25"/>
      <c r="Q229" s="25"/>
      <c r="R229" s="25"/>
      <c r="S229" s="25"/>
      <c r="T229" s="72"/>
      <c r="AT229" s="6" t="s">
        <v>199</v>
      </c>
      <c r="AU229" s="6" t="s">
        <v>88</v>
      </c>
    </row>
    <row r="230" spans="2:51" s="198" customFormat="1" ht="12.75">
      <c r="B230" s="199"/>
      <c r="C230" s="200"/>
      <c r="D230" s="196" t="s">
        <v>210</v>
      </c>
      <c r="E230" s="201"/>
      <c r="F230" s="202" t="s">
        <v>288</v>
      </c>
      <c r="G230" s="200"/>
      <c r="H230" s="201"/>
      <c r="I230" s="200"/>
      <c r="J230" s="200"/>
      <c r="K230" s="200"/>
      <c r="L230" s="203"/>
      <c r="M230" s="204"/>
      <c r="N230" s="205"/>
      <c r="O230" s="205"/>
      <c r="P230" s="205"/>
      <c r="Q230" s="205"/>
      <c r="R230" s="205"/>
      <c r="S230" s="205"/>
      <c r="T230" s="206"/>
      <c r="AT230" s="207" t="s">
        <v>210</v>
      </c>
      <c r="AU230" s="207" t="s">
        <v>88</v>
      </c>
      <c r="AV230" s="198" t="s">
        <v>21</v>
      </c>
      <c r="AW230" s="198" t="s">
        <v>43</v>
      </c>
      <c r="AX230" s="198" t="s">
        <v>79</v>
      </c>
      <c r="AY230" s="207" t="s">
        <v>192</v>
      </c>
    </row>
    <row r="231" spans="2:51" s="198" customFormat="1" ht="24.75">
      <c r="B231" s="199"/>
      <c r="C231" s="200"/>
      <c r="D231" s="196" t="s">
        <v>210</v>
      </c>
      <c r="E231" s="201"/>
      <c r="F231" s="202" t="s">
        <v>313</v>
      </c>
      <c r="G231" s="200"/>
      <c r="H231" s="201"/>
      <c r="I231" s="200"/>
      <c r="J231" s="200"/>
      <c r="K231" s="200"/>
      <c r="L231" s="203"/>
      <c r="M231" s="204"/>
      <c r="N231" s="205"/>
      <c r="O231" s="205"/>
      <c r="P231" s="205"/>
      <c r="Q231" s="205"/>
      <c r="R231" s="205"/>
      <c r="S231" s="205"/>
      <c r="T231" s="206"/>
      <c r="AT231" s="207" t="s">
        <v>210</v>
      </c>
      <c r="AU231" s="207" t="s">
        <v>88</v>
      </c>
      <c r="AV231" s="198" t="s">
        <v>21</v>
      </c>
      <c r="AW231" s="198" t="s">
        <v>43</v>
      </c>
      <c r="AX231" s="198" t="s">
        <v>79</v>
      </c>
      <c r="AY231" s="207" t="s">
        <v>192</v>
      </c>
    </row>
    <row r="232" spans="2:51" s="198" customFormat="1" ht="12.75">
      <c r="B232" s="199"/>
      <c r="C232" s="200"/>
      <c r="D232" s="196" t="s">
        <v>210</v>
      </c>
      <c r="E232" s="201"/>
      <c r="F232" s="202" t="s">
        <v>290</v>
      </c>
      <c r="G232" s="200"/>
      <c r="H232" s="201"/>
      <c r="I232" s="200"/>
      <c r="J232" s="200"/>
      <c r="K232" s="200"/>
      <c r="L232" s="203"/>
      <c r="M232" s="204"/>
      <c r="N232" s="205"/>
      <c r="O232" s="205"/>
      <c r="P232" s="205"/>
      <c r="Q232" s="205"/>
      <c r="R232" s="205"/>
      <c r="S232" s="205"/>
      <c r="T232" s="206"/>
      <c r="AT232" s="207" t="s">
        <v>210</v>
      </c>
      <c r="AU232" s="207" t="s">
        <v>88</v>
      </c>
      <c r="AV232" s="198" t="s">
        <v>21</v>
      </c>
      <c r="AW232" s="198" t="s">
        <v>43</v>
      </c>
      <c r="AX232" s="198" t="s">
        <v>79</v>
      </c>
      <c r="AY232" s="207" t="s">
        <v>192</v>
      </c>
    </row>
    <row r="233" spans="2:51" s="198" customFormat="1" ht="24.75">
      <c r="B233" s="199"/>
      <c r="C233" s="200"/>
      <c r="D233" s="196" t="s">
        <v>210</v>
      </c>
      <c r="E233" s="201"/>
      <c r="F233" s="202" t="s">
        <v>314</v>
      </c>
      <c r="G233" s="200"/>
      <c r="H233" s="201"/>
      <c r="I233" s="200"/>
      <c r="J233" s="200"/>
      <c r="K233" s="200"/>
      <c r="L233" s="203"/>
      <c r="M233" s="204"/>
      <c r="N233" s="205"/>
      <c r="O233" s="205"/>
      <c r="P233" s="205"/>
      <c r="Q233" s="205"/>
      <c r="R233" s="205"/>
      <c r="S233" s="205"/>
      <c r="T233" s="206"/>
      <c r="AT233" s="207" t="s">
        <v>210</v>
      </c>
      <c r="AU233" s="207" t="s">
        <v>88</v>
      </c>
      <c r="AV233" s="198" t="s">
        <v>21</v>
      </c>
      <c r="AW233" s="198" t="s">
        <v>43</v>
      </c>
      <c r="AX233" s="198" t="s">
        <v>79</v>
      </c>
      <c r="AY233" s="207" t="s">
        <v>192</v>
      </c>
    </row>
    <row r="234" spans="2:51" s="208" customFormat="1" ht="12.75">
      <c r="B234" s="209"/>
      <c r="C234" s="210"/>
      <c r="D234" s="193" t="s">
        <v>210</v>
      </c>
      <c r="E234" s="211"/>
      <c r="F234" s="212" t="s">
        <v>315</v>
      </c>
      <c r="G234" s="210"/>
      <c r="H234" s="213">
        <v>61</v>
      </c>
      <c r="I234" s="210"/>
      <c r="J234" s="210"/>
      <c r="K234" s="210"/>
      <c r="L234" s="214"/>
      <c r="M234" s="215"/>
      <c r="N234" s="216"/>
      <c r="O234" s="216"/>
      <c r="P234" s="216"/>
      <c r="Q234" s="216"/>
      <c r="R234" s="216"/>
      <c r="S234" s="216"/>
      <c r="T234" s="217"/>
      <c r="AT234" s="218" t="s">
        <v>210</v>
      </c>
      <c r="AU234" s="218" t="s">
        <v>88</v>
      </c>
      <c r="AV234" s="208" t="s">
        <v>88</v>
      </c>
      <c r="AW234" s="208" t="s">
        <v>43</v>
      </c>
      <c r="AX234" s="208" t="s">
        <v>21</v>
      </c>
      <c r="AY234" s="218" t="s">
        <v>192</v>
      </c>
    </row>
    <row r="235" spans="2:65" s="23" customFormat="1" ht="22.5" customHeight="1">
      <c r="B235" s="24"/>
      <c r="C235" s="182" t="s">
        <v>393</v>
      </c>
      <c r="D235" s="182" t="s">
        <v>193</v>
      </c>
      <c r="E235" s="183" t="s">
        <v>394</v>
      </c>
      <c r="F235" s="184" t="s">
        <v>395</v>
      </c>
      <c r="G235" s="185" t="s">
        <v>284</v>
      </c>
      <c r="H235" s="186">
        <v>19</v>
      </c>
      <c r="I235" s="187"/>
      <c r="J235" s="187">
        <f>ROUND(I235*H235,2)</f>
        <v>0</v>
      </c>
      <c r="K235" s="184" t="s">
        <v>197</v>
      </c>
      <c r="L235" s="50"/>
      <c r="M235" s="188"/>
      <c r="N235" s="189" t="s">
        <v>50</v>
      </c>
      <c r="O235" s="190">
        <v>0.10200000000000001</v>
      </c>
      <c r="P235" s="190">
        <f>O235*H235</f>
        <v>1.9380000000000002</v>
      </c>
      <c r="Q235" s="190">
        <v>0</v>
      </c>
      <c r="R235" s="190">
        <f>Q235*H235</f>
        <v>0</v>
      </c>
      <c r="S235" s="190">
        <v>0</v>
      </c>
      <c r="T235" s="191">
        <f>S235*H235</f>
        <v>0</v>
      </c>
      <c r="AR235" s="6" t="s">
        <v>191</v>
      </c>
      <c r="AT235" s="6" t="s">
        <v>193</v>
      </c>
      <c r="AU235" s="6" t="s">
        <v>88</v>
      </c>
      <c r="AY235" s="6" t="s">
        <v>192</v>
      </c>
      <c r="BE235" s="192">
        <f>IF(N235="základní",J235,0)</f>
        <v>0</v>
      </c>
      <c r="BF235" s="192">
        <f>IF(N235="snížená",J235,0)</f>
        <v>0</v>
      </c>
      <c r="BG235" s="192">
        <f>IF(N235="zákl. přenesená",J235,0)</f>
        <v>0</v>
      </c>
      <c r="BH235" s="192">
        <f>IF(N235="sníž. přenesená",J235,0)</f>
        <v>0</v>
      </c>
      <c r="BI235" s="192">
        <f>IF(N235="nulová",J235,0)</f>
        <v>0</v>
      </c>
      <c r="BJ235" s="6" t="s">
        <v>21</v>
      </c>
      <c r="BK235" s="192">
        <f>ROUND(I235*H235,2)</f>
        <v>0</v>
      </c>
      <c r="BL235" s="6" t="s">
        <v>191</v>
      </c>
      <c r="BM235" s="6" t="s">
        <v>396</v>
      </c>
    </row>
    <row r="236" spans="1:47" ht="23.25">
      <c r="A236" s="23"/>
      <c r="B236" s="24"/>
      <c r="C236" s="52"/>
      <c r="D236" s="196" t="s">
        <v>199</v>
      </c>
      <c r="E236" s="52"/>
      <c r="F236" s="197" t="s">
        <v>397</v>
      </c>
      <c r="G236" s="52"/>
      <c r="H236" s="52"/>
      <c r="I236" s="52"/>
      <c r="J236" s="52"/>
      <c r="K236" s="52"/>
      <c r="L236" s="50"/>
      <c r="M236" s="195"/>
      <c r="N236" s="25"/>
      <c r="O236" s="25"/>
      <c r="P236" s="25"/>
      <c r="Q236" s="25"/>
      <c r="R236" s="25"/>
      <c r="S236" s="25"/>
      <c r="T236" s="72"/>
      <c r="AT236" s="6" t="s">
        <v>199</v>
      </c>
      <c r="AU236" s="6" t="s">
        <v>88</v>
      </c>
    </row>
    <row r="237" spans="2:51" s="198" customFormat="1" ht="12.75">
      <c r="B237" s="199"/>
      <c r="C237" s="200"/>
      <c r="D237" s="196" t="s">
        <v>210</v>
      </c>
      <c r="E237" s="201"/>
      <c r="F237" s="202" t="s">
        <v>288</v>
      </c>
      <c r="G237" s="200"/>
      <c r="H237" s="201"/>
      <c r="I237" s="200"/>
      <c r="J237" s="200"/>
      <c r="K237" s="200"/>
      <c r="L237" s="203"/>
      <c r="M237" s="204"/>
      <c r="N237" s="205"/>
      <c r="O237" s="205"/>
      <c r="P237" s="205"/>
      <c r="Q237" s="205"/>
      <c r="R237" s="205"/>
      <c r="S237" s="205"/>
      <c r="T237" s="206"/>
      <c r="AT237" s="207" t="s">
        <v>210</v>
      </c>
      <c r="AU237" s="207" t="s">
        <v>88</v>
      </c>
      <c r="AV237" s="198" t="s">
        <v>21</v>
      </c>
      <c r="AW237" s="198" t="s">
        <v>43</v>
      </c>
      <c r="AX237" s="198" t="s">
        <v>79</v>
      </c>
      <c r="AY237" s="207" t="s">
        <v>192</v>
      </c>
    </row>
    <row r="238" spans="2:51" s="198" customFormat="1" ht="12.75">
      <c r="B238" s="199"/>
      <c r="C238" s="200"/>
      <c r="D238" s="196" t="s">
        <v>210</v>
      </c>
      <c r="E238" s="201"/>
      <c r="F238" s="202" t="s">
        <v>289</v>
      </c>
      <c r="G238" s="200"/>
      <c r="H238" s="201"/>
      <c r="I238" s="200"/>
      <c r="J238" s="200"/>
      <c r="K238" s="200"/>
      <c r="L238" s="203"/>
      <c r="M238" s="204"/>
      <c r="N238" s="205"/>
      <c r="O238" s="205"/>
      <c r="P238" s="205"/>
      <c r="Q238" s="205"/>
      <c r="R238" s="205"/>
      <c r="S238" s="205"/>
      <c r="T238" s="206"/>
      <c r="AT238" s="207" t="s">
        <v>210</v>
      </c>
      <c r="AU238" s="207" t="s">
        <v>88</v>
      </c>
      <c r="AV238" s="198" t="s">
        <v>21</v>
      </c>
      <c r="AW238" s="198" t="s">
        <v>43</v>
      </c>
      <c r="AX238" s="198" t="s">
        <v>79</v>
      </c>
      <c r="AY238" s="207" t="s">
        <v>192</v>
      </c>
    </row>
    <row r="239" spans="2:51" s="198" customFormat="1" ht="12.75">
      <c r="B239" s="199"/>
      <c r="C239" s="200"/>
      <c r="D239" s="196" t="s">
        <v>210</v>
      </c>
      <c r="E239" s="201"/>
      <c r="F239" s="202" t="s">
        <v>290</v>
      </c>
      <c r="G239" s="200"/>
      <c r="H239" s="201"/>
      <c r="I239" s="200"/>
      <c r="J239" s="200"/>
      <c r="K239" s="200"/>
      <c r="L239" s="203"/>
      <c r="M239" s="204"/>
      <c r="N239" s="205"/>
      <c r="O239" s="205"/>
      <c r="P239" s="205"/>
      <c r="Q239" s="205"/>
      <c r="R239" s="205"/>
      <c r="S239" s="205"/>
      <c r="T239" s="206"/>
      <c r="AT239" s="207" t="s">
        <v>210</v>
      </c>
      <c r="AU239" s="207" t="s">
        <v>88</v>
      </c>
      <c r="AV239" s="198" t="s">
        <v>21</v>
      </c>
      <c r="AW239" s="198" t="s">
        <v>43</v>
      </c>
      <c r="AX239" s="198" t="s">
        <v>79</v>
      </c>
      <c r="AY239" s="207" t="s">
        <v>192</v>
      </c>
    </row>
    <row r="240" spans="2:51" s="198" customFormat="1" ht="12.75">
      <c r="B240" s="199"/>
      <c r="C240" s="200"/>
      <c r="D240" s="196" t="s">
        <v>210</v>
      </c>
      <c r="E240" s="201"/>
      <c r="F240" s="202" t="s">
        <v>291</v>
      </c>
      <c r="G240" s="200"/>
      <c r="H240" s="201"/>
      <c r="I240" s="200"/>
      <c r="J240" s="200"/>
      <c r="K240" s="200"/>
      <c r="L240" s="203"/>
      <c r="M240" s="204"/>
      <c r="N240" s="205"/>
      <c r="O240" s="205"/>
      <c r="P240" s="205"/>
      <c r="Q240" s="205"/>
      <c r="R240" s="205"/>
      <c r="S240" s="205"/>
      <c r="T240" s="206"/>
      <c r="AT240" s="207" t="s">
        <v>210</v>
      </c>
      <c r="AU240" s="207" t="s">
        <v>88</v>
      </c>
      <c r="AV240" s="198" t="s">
        <v>21</v>
      </c>
      <c r="AW240" s="198" t="s">
        <v>43</v>
      </c>
      <c r="AX240" s="198" t="s">
        <v>79</v>
      </c>
      <c r="AY240" s="207" t="s">
        <v>192</v>
      </c>
    </row>
    <row r="241" spans="2:51" s="208" customFormat="1" ht="12.75">
      <c r="B241" s="209"/>
      <c r="C241" s="210"/>
      <c r="D241" s="193" t="s">
        <v>210</v>
      </c>
      <c r="E241" s="211"/>
      <c r="F241" s="212" t="s">
        <v>292</v>
      </c>
      <c r="G241" s="210"/>
      <c r="H241" s="213">
        <v>19</v>
      </c>
      <c r="I241" s="210"/>
      <c r="J241" s="210"/>
      <c r="K241" s="210"/>
      <c r="L241" s="214"/>
      <c r="M241" s="215"/>
      <c r="N241" s="216"/>
      <c r="O241" s="216"/>
      <c r="P241" s="216"/>
      <c r="Q241" s="216"/>
      <c r="R241" s="216"/>
      <c r="S241" s="216"/>
      <c r="T241" s="217"/>
      <c r="AT241" s="218" t="s">
        <v>210</v>
      </c>
      <c r="AU241" s="218" t="s">
        <v>88</v>
      </c>
      <c r="AV241" s="208" t="s">
        <v>88</v>
      </c>
      <c r="AW241" s="208" t="s">
        <v>43</v>
      </c>
      <c r="AX241" s="208" t="s">
        <v>21</v>
      </c>
      <c r="AY241" s="218" t="s">
        <v>192</v>
      </c>
    </row>
    <row r="242" spans="2:65" s="23" customFormat="1" ht="22.5" customHeight="1">
      <c r="B242" s="24"/>
      <c r="C242" s="182" t="s">
        <v>398</v>
      </c>
      <c r="D242" s="182" t="s">
        <v>193</v>
      </c>
      <c r="E242" s="183" t="s">
        <v>399</v>
      </c>
      <c r="F242" s="184" t="s">
        <v>400</v>
      </c>
      <c r="G242" s="185" t="s">
        <v>284</v>
      </c>
      <c r="H242" s="186">
        <v>25</v>
      </c>
      <c r="I242" s="187"/>
      <c r="J242" s="187">
        <f>ROUND(I242*H242,2)</f>
        <v>0</v>
      </c>
      <c r="K242" s="184" t="s">
        <v>197</v>
      </c>
      <c r="L242" s="50"/>
      <c r="M242" s="188"/>
      <c r="N242" s="189" t="s">
        <v>50</v>
      </c>
      <c r="O242" s="190">
        <v>0.452</v>
      </c>
      <c r="P242" s="190">
        <f>O242*H242</f>
        <v>11.3</v>
      </c>
      <c r="Q242" s="190">
        <v>0</v>
      </c>
      <c r="R242" s="190">
        <f>Q242*H242</f>
        <v>0</v>
      </c>
      <c r="S242" s="190">
        <v>0</v>
      </c>
      <c r="T242" s="191">
        <f>S242*H242</f>
        <v>0</v>
      </c>
      <c r="AR242" s="6" t="s">
        <v>191</v>
      </c>
      <c r="AT242" s="6" t="s">
        <v>193</v>
      </c>
      <c r="AU242" s="6" t="s">
        <v>88</v>
      </c>
      <c r="AY242" s="6" t="s">
        <v>192</v>
      </c>
      <c r="BE242" s="192">
        <f>IF(N242="základní",J242,0)</f>
        <v>0</v>
      </c>
      <c r="BF242" s="192">
        <f>IF(N242="snížená",J242,0)</f>
        <v>0</v>
      </c>
      <c r="BG242" s="192">
        <f>IF(N242="zákl. přenesená",J242,0)</f>
        <v>0</v>
      </c>
      <c r="BH242" s="192">
        <f>IF(N242="sníž. přenesená",J242,0)</f>
        <v>0</v>
      </c>
      <c r="BI242" s="192">
        <f>IF(N242="nulová",J242,0)</f>
        <v>0</v>
      </c>
      <c r="BJ242" s="6" t="s">
        <v>21</v>
      </c>
      <c r="BK242" s="192">
        <f>ROUND(I242*H242,2)</f>
        <v>0</v>
      </c>
      <c r="BL242" s="6" t="s">
        <v>191</v>
      </c>
      <c r="BM242" s="6" t="s">
        <v>401</v>
      </c>
    </row>
    <row r="243" spans="1:47" ht="23.25">
      <c r="A243" s="23"/>
      <c r="B243" s="24"/>
      <c r="C243" s="52"/>
      <c r="D243" s="196" t="s">
        <v>199</v>
      </c>
      <c r="E243" s="52"/>
      <c r="F243" s="197" t="s">
        <v>402</v>
      </c>
      <c r="G243" s="52"/>
      <c r="H243" s="52"/>
      <c r="I243" s="52"/>
      <c r="J243" s="52"/>
      <c r="K243" s="52"/>
      <c r="L243" s="50"/>
      <c r="M243" s="195"/>
      <c r="N243" s="25"/>
      <c r="O243" s="25"/>
      <c r="P243" s="25"/>
      <c r="Q243" s="25"/>
      <c r="R243" s="25"/>
      <c r="S243" s="25"/>
      <c r="T243" s="72"/>
      <c r="AT243" s="6" t="s">
        <v>199</v>
      </c>
      <c r="AU243" s="6" t="s">
        <v>88</v>
      </c>
    </row>
    <row r="244" spans="2:51" s="198" customFormat="1" ht="12.75">
      <c r="B244" s="199"/>
      <c r="C244" s="200"/>
      <c r="D244" s="196" t="s">
        <v>210</v>
      </c>
      <c r="E244" s="201"/>
      <c r="F244" s="202" t="s">
        <v>297</v>
      </c>
      <c r="G244" s="200"/>
      <c r="H244" s="201"/>
      <c r="I244" s="200"/>
      <c r="J244" s="200"/>
      <c r="K244" s="200"/>
      <c r="L244" s="203"/>
      <c r="M244" s="204"/>
      <c r="N244" s="205"/>
      <c r="O244" s="205"/>
      <c r="P244" s="205"/>
      <c r="Q244" s="205"/>
      <c r="R244" s="205"/>
      <c r="S244" s="205"/>
      <c r="T244" s="206"/>
      <c r="AT244" s="207" t="s">
        <v>210</v>
      </c>
      <c r="AU244" s="207" t="s">
        <v>88</v>
      </c>
      <c r="AV244" s="198" t="s">
        <v>21</v>
      </c>
      <c r="AW244" s="198" t="s">
        <v>43</v>
      </c>
      <c r="AX244" s="198" t="s">
        <v>79</v>
      </c>
      <c r="AY244" s="207" t="s">
        <v>192</v>
      </c>
    </row>
    <row r="245" spans="2:51" s="198" customFormat="1" ht="12.75">
      <c r="B245" s="199"/>
      <c r="C245" s="200"/>
      <c r="D245" s="196" t="s">
        <v>210</v>
      </c>
      <c r="E245" s="201"/>
      <c r="F245" s="202" t="s">
        <v>298</v>
      </c>
      <c r="G245" s="200"/>
      <c r="H245" s="201"/>
      <c r="I245" s="200"/>
      <c r="J245" s="200"/>
      <c r="K245" s="200"/>
      <c r="L245" s="203"/>
      <c r="M245" s="204"/>
      <c r="N245" s="205"/>
      <c r="O245" s="205"/>
      <c r="P245" s="205"/>
      <c r="Q245" s="205"/>
      <c r="R245" s="205"/>
      <c r="S245" s="205"/>
      <c r="T245" s="206"/>
      <c r="AT245" s="207" t="s">
        <v>210</v>
      </c>
      <c r="AU245" s="207" t="s">
        <v>88</v>
      </c>
      <c r="AV245" s="198" t="s">
        <v>21</v>
      </c>
      <c r="AW245" s="198" t="s">
        <v>43</v>
      </c>
      <c r="AX245" s="198" t="s">
        <v>79</v>
      </c>
      <c r="AY245" s="207" t="s">
        <v>192</v>
      </c>
    </row>
    <row r="246" spans="2:51" s="198" customFormat="1" ht="12.75">
      <c r="B246" s="199"/>
      <c r="C246" s="200"/>
      <c r="D246" s="196" t="s">
        <v>210</v>
      </c>
      <c r="E246" s="201"/>
      <c r="F246" s="202" t="s">
        <v>290</v>
      </c>
      <c r="G246" s="200"/>
      <c r="H246" s="201"/>
      <c r="I246" s="200"/>
      <c r="J246" s="200"/>
      <c r="K246" s="200"/>
      <c r="L246" s="203"/>
      <c r="M246" s="204"/>
      <c r="N246" s="205"/>
      <c r="O246" s="205"/>
      <c r="P246" s="205"/>
      <c r="Q246" s="205"/>
      <c r="R246" s="205"/>
      <c r="S246" s="205"/>
      <c r="T246" s="206"/>
      <c r="AT246" s="207" t="s">
        <v>210</v>
      </c>
      <c r="AU246" s="207" t="s">
        <v>88</v>
      </c>
      <c r="AV246" s="198" t="s">
        <v>21</v>
      </c>
      <c r="AW246" s="198" t="s">
        <v>43</v>
      </c>
      <c r="AX246" s="198" t="s">
        <v>79</v>
      </c>
      <c r="AY246" s="207" t="s">
        <v>192</v>
      </c>
    </row>
    <row r="247" spans="2:51" s="198" customFormat="1" ht="12.75">
      <c r="B247" s="199"/>
      <c r="C247" s="200"/>
      <c r="D247" s="196" t="s">
        <v>210</v>
      </c>
      <c r="E247" s="201"/>
      <c r="F247" s="202" t="s">
        <v>299</v>
      </c>
      <c r="G247" s="200"/>
      <c r="H247" s="201"/>
      <c r="I247" s="200"/>
      <c r="J247" s="200"/>
      <c r="K247" s="200"/>
      <c r="L247" s="203"/>
      <c r="M247" s="204"/>
      <c r="N247" s="205"/>
      <c r="O247" s="205"/>
      <c r="P247" s="205"/>
      <c r="Q247" s="205"/>
      <c r="R247" s="205"/>
      <c r="S247" s="205"/>
      <c r="T247" s="206"/>
      <c r="AT247" s="207" t="s">
        <v>210</v>
      </c>
      <c r="AU247" s="207" t="s">
        <v>88</v>
      </c>
      <c r="AV247" s="198" t="s">
        <v>21</v>
      </c>
      <c r="AW247" s="198" t="s">
        <v>43</v>
      </c>
      <c r="AX247" s="198" t="s">
        <v>79</v>
      </c>
      <c r="AY247" s="207" t="s">
        <v>192</v>
      </c>
    </row>
    <row r="248" spans="2:51" s="208" customFormat="1" ht="12.75">
      <c r="B248" s="209"/>
      <c r="C248" s="210"/>
      <c r="D248" s="193" t="s">
        <v>210</v>
      </c>
      <c r="E248" s="211"/>
      <c r="F248" s="212" t="s">
        <v>300</v>
      </c>
      <c r="G248" s="210"/>
      <c r="H248" s="213">
        <v>25</v>
      </c>
      <c r="I248" s="210"/>
      <c r="J248" s="210"/>
      <c r="K248" s="210"/>
      <c r="L248" s="214"/>
      <c r="M248" s="215"/>
      <c r="N248" s="216"/>
      <c r="O248" s="216"/>
      <c r="P248" s="216"/>
      <c r="Q248" s="216"/>
      <c r="R248" s="216"/>
      <c r="S248" s="216"/>
      <c r="T248" s="217"/>
      <c r="AT248" s="218" t="s">
        <v>210</v>
      </c>
      <c r="AU248" s="218" t="s">
        <v>88</v>
      </c>
      <c r="AV248" s="208" t="s">
        <v>88</v>
      </c>
      <c r="AW248" s="208" t="s">
        <v>43</v>
      </c>
      <c r="AX248" s="208" t="s">
        <v>21</v>
      </c>
      <c r="AY248" s="218" t="s">
        <v>192</v>
      </c>
    </row>
    <row r="249" spans="2:65" s="23" customFormat="1" ht="22.5" customHeight="1">
      <c r="B249" s="24"/>
      <c r="C249" s="182" t="s">
        <v>403</v>
      </c>
      <c r="D249" s="182" t="s">
        <v>193</v>
      </c>
      <c r="E249" s="183" t="s">
        <v>404</v>
      </c>
      <c r="F249" s="184" t="s">
        <v>405</v>
      </c>
      <c r="G249" s="185" t="s">
        <v>284</v>
      </c>
      <c r="H249" s="186">
        <v>81</v>
      </c>
      <c r="I249" s="187"/>
      <c r="J249" s="187">
        <f>ROUND(I249*H249,2)</f>
        <v>0</v>
      </c>
      <c r="K249" s="184" t="s">
        <v>197</v>
      </c>
      <c r="L249" s="50"/>
      <c r="M249" s="188"/>
      <c r="N249" s="189" t="s">
        <v>50</v>
      </c>
      <c r="O249" s="190">
        <v>0.789</v>
      </c>
      <c r="P249" s="190">
        <f>O249*H249</f>
        <v>63.909000000000006</v>
      </c>
      <c r="Q249" s="190">
        <v>0</v>
      </c>
      <c r="R249" s="190">
        <f>Q249*H249</f>
        <v>0</v>
      </c>
      <c r="S249" s="190">
        <v>0</v>
      </c>
      <c r="T249" s="191">
        <f>S249*H249</f>
        <v>0</v>
      </c>
      <c r="AR249" s="6" t="s">
        <v>191</v>
      </c>
      <c r="AT249" s="6" t="s">
        <v>193</v>
      </c>
      <c r="AU249" s="6" t="s">
        <v>88</v>
      </c>
      <c r="AY249" s="6" t="s">
        <v>192</v>
      </c>
      <c r="BE249" s="192">
        <f>IF(N249="základní",J249,0)</f>
        <v>0</v>
      </c>
      <c r="BF249" s="192">
        <f>IF(N249="snížená",J249,0)</f>
        <v>0</v>
      </c>
      <c r="BG249" s="192">
        <f>IF(N249="zákl. přenesená",J249,0)</f>
        <v>0</v>
      </c>
      <c r="BH249" s="192">
        <f>IF(N249="sníž. přenesená",J249,0)</f>
        <v>0</v>
      </c>
      <c r="BI249" s="192">
        <f>IF(N249="nulová",J249,0)</f>
        <v>0</v>
      </c>
      <c r="BJ249" s="6" t="s">
        <v>21</v>
      </c>
      <c r="BK249" s="192">
        <f>ROUND(I249*H249,2)</f>
        <v>0</v>
      </c>
      <c r="BL249" s="6" t="s">
        <v>191</v>
      </c>
      <c r="BM249" s="6" t="s">
        <v>406</v>
      </c>
    </row>
    <row r="250" spans="1:47" ht="23.25">
      <c r="A250" s="23"/>
      <c r="B250" s="24"/>
      <c r="C250" s="52"/>
      <c r="D250" s="196" t="s">
        <v>199</v>
      </c>
      <c r="E250" s="52"/>
      <c r="F250" s="197" t="s">
        <v>407</v>
      </c>
      <c r="G250" s="52"/>
      <c r="H250" s="52"/>
      <c r="I250" s="52"/>
      <c r="J250" s="52"/>
      <c r="K250" s="52"/>
      <c r="L250" s="50"/>
      <c r="M250" s="195"/>
      <c r="N250" s="25"/>
      <c r="O250" s="25"/>
      <c r="P250" s="25"/>
      <c r="Q250" s="25"/>
      <c r="R250" s="25"/>
      <c r="S250" s="25"/>
      <c r="T250" s="72"/>
      <c r="AT250" s="6" t="s">
        <v>199</v>
      </c>
      <c r="AU250" s="6" t="s">
        <v>88</v>
      </c>
    </row>
    <row r="251" spans="2:51" s="198" customFormat="1" ht="12.75">
      <c r="B251" s="199"/>
      <c r="C251" s="200"/>
      <c r="D251" s="196" t="s">
        <v>210</v>
      </c>
      <c r="E251" s="201"/>
      <c r="F251" s="202" t="s">
        <v>288</v>
      </c>
      <c r="G251" s="200"/>
      <c r="H251" s="201"/>
      <c r="I251" s="200"/>
      <c r="J251" s="200"/>
      <c r="K251" s="200"/>
      <c r="L251" s="203"/>
      <c r="M251" s="204"/>
      <c r="N251" s="205"/>
      <c r="O251" s="205"/>
      <c r="P251" s="205"/>
      <c r="Q251" s="205"/>
      <c r="R251" s="205"/>
      <c r="S251" s="205"/>
      <c r="T251" s="206"/>
      <c r="AT251" s="207" t="s">
        <v>210</v>
      </c>
      <c r="AU251" s="207" t="s">
        <v>88</v>
      </c>
      <c r="AV251" s="198" t="s">
        <v>21</v>
      </c>
      <c r="AW251" s="198" t="s">
        <v>43</v>
      </c>
      <c r="AX251" s="198" t="s">
        <v>79</v>
      </c>
      <c r="AY251" s="207" t="s">
        <v>192</v>
      </c>
    </row>
    <row r="252" spans="2:51" s="198" customFormat="1" ht="36.75">
      <c r="B252" s="199"/>
      <c r="C252" s="200"/>
      <c r="D252" s="196" t="s">
        <v>210</v>
      </c>
      <c r="E252" s="201"/>
      <c r="F252" s="202" t="s">
        <v>305</v>
      </c>
      <c r="G252" s="200"/>
      <c r="H252" s="201"/>
      <c r="I252" s="200"/>
      <c r="J252" s="200"/>
      <c r="K252" s="200"/>
      <c r="L252" s="203"/>
      <c r="M252" s="204"/>
      <c r="N252" s="205"/>
      <c r="O252" s="205"/>
      <c r="P252" s="205"/>
      <c r="Q252" s="205"/>
      <c r="R252" s="205"/>
      <c r="S252" s="205"/>
      <c r="T252" s="206"/>
      <c r="AT252" s="207" t="s">
        <v>210</v>
      </c>
      <c r="AU252" s="207" t="s">
        <v>88</v>
      </c>
      <c r="AV252" s="198" t="s">
        <v>21</v>
      </c>
      <c r="AW252" s="198" t="s">
        <v>43</v>
      </c>
      <c r="AX252" s="198" t="s">
        <v>79</v>
      </c>
      <c r="AY252" s="207" t="s">
        <v>192</v>
      </c>
    </row>
    <row r="253" spans="2:51" s="198" customFormat="1" ht="12.75">
      <c r="B253" s="199"/>
      <c r="C253" s="200"/>
      <c r="D253" s="196" t="s">
        <v>210</v>
      </c>
      <c r="E253" s="201"/>
      <c r="F253" s="202" t="s">
        <v>306</v>
      </c>
      <c r="G253" s="200"/>
      <c r="H253" s="201"/>
      <c r="I253" s="200"/>
      <c r="J253" s="200"/>
      <c r="K253" s="200"/>
      <c r="L253" s="203"/>
      <c r="M253" s="204"/>
      <c r="N253" s="205"/>
      <c r="O253" s="205"/>
      <c r="P253" s="205"/>
      <c r="Q253" s="205"/>
      <c r="R253" s="205"/>
      <c r="S253" s="205"/>
      <c r="T253" s="206"/>
      <c r="AT253" s="207" t="s">
        <v>210</v>
      </c>
      <c r="AU253" s="207" t="s">
        <v>88</v>
      </c>
      <c r="AV253" s="198" t="s">
        <v>21</v>
      </c>
      <c r="AW253" s="198" t="s">
        <v>43</v>
      </c>
      <c r="AX253" s="198" t="s">
        <v>79</v>
      </c>
      <c r="AY253" s="207" t="s">
        <v>192</v>
      </c>
    </row>
    <row r="254" spans="2:51" s="198" customFormat="1" ht="12.75">
      <c r="B254" s="199"/>
      <c r="C254" s="200"/>
      <c r="D254" s="196" t="s">
        <v>210</v>
      </c>
      <c r="E254" s="201"/>
      <c r="F254" s="202" t="s">
        <v>290</v>
      </c>
      <c r="G254" s="200"/>
      <c r="H254" s="201"/>
      <c r="I254" s="200"/>
      <c r="J254" s="200"/>
      <c r="K254" s="200"/>
      <c r="L254" s="203"/>
      <c r="M254" s="204"/>
      <c r="N254" s="205"/>
      <c r="O254" s="205"/>
      <c r="P254" s="205"/>
      <c r="Q254" s="205"/>
      <c r="R254" s="205"/>
      <c r="S254" s="205"/>
      <c r="T254" s="206"/>
      <c r="AT254" s="207" t="s">
        <v>210</v>
      </c>
      <c r="AU254" s="207" t="s">
        <v>88</v>
      </c>
      <c r="AV254" s="198" t="s">
        <v>21</v>
      </c>
      <c r="AW254" s="198" t="s">
        <v>43</v>
      </c>
      <c r="AX254" s="198" t="s">
        <v>79</v>
      </c>
      <c r="AY254" s="207" t="s">
        <v>192</v>
      </c>
    </row>
    <row r="255" spans="2:51" s="198" customFormat="1" ht="24.75">
      <c r="B255" s="199"/>
      <c r="C255" s="200"/>
      <c r="D255" s="196" t="s">
        <v>210</v>
      </c>
      <c r="E255" s="201"/>
      <c r="F255" s="202" t="s">
        <v>307</v>
      </c>
      <c r="G255" s="200"/>
      <c r="H255" s="201"/>
      <c r="I255" s="200"/>
      <c r="J255" s="200"/>
      <c r="K255" s="200"/>
      <c r="L255" s="203"/>
      <c r="M255" s="204"/>
      <c r="N255" s="205"/>
      <c r="O255" s="205"/>
      <c r="P255" s="205"/>
      <c r="Q255" s="205"/>
      <c r="R255" s="205"/>
      <c r="S255" s="205"/>
      <c r="T255" s="206"/>
      <c r="AT255" s="207" t="s">
        <v>210</v>
      </c>
      <c r="AU255" s="207" t="s">
        <v>88</v>
      </c>
      <c r="AV255" s="198" t="s">
        <v>21</v>
      </c>
      <c r="AW255" s="198" t="s">
        <v>43</v>
      </c>
      <c r="AX255" s="198" t="s">
        <v>79</v>
      </c>
      <c r="AY255" s="207" t="s">
        <v>192</v>
      </c>
    </row>
    <row r="256" spans="2:51" s="208" customFormat="1" ht="12.75">
      <c r="B256" s="209"/>
      <c r="C256" s="210"/>
      <c r="D256" s="193" t="s">
        <v>210</v>
      </c>
      <c r="E256" s="211"/>
      <c r="F256" s="212" t="s">
        <v>308</v>
      </c>
      <c r="G256" s="210"/>
      <c r="H256" s="213">
        <v>81</v>
      </c>
      <c r="I256" s="210"/>
      <c r="J256" s="210"/>
      <c r="K256" s="210"/>
      <c r="L256" s="214"/>
      <c r="M256" s="215"/>
      <c r="N256" s="216"/>
      <c r="O256" s="216"/>
      <c r="P256" s="216"/>
      <c r="Q256" s="216"/>
      <c r="R256" s="216"/>
      <c r="S256" s="216"/>
      <c r="T256" s="217"/>
      <c r="AT256" s="218" t="s">
        <v>210</v>
      </c>
      <c r="AU256" s="218" t="s">
        <v>88</v>
      </c>
      <c r="AV256" s="208" t="s">
        <v>88</v>
      </c>
      <c r="AW256" s="208" t="s">
        <v>43</v>
      </c>
      <c r="AX256" s="208" t="s">
        <v>21</v>
      </c>
      <c r="AY256" s="218" t="s">
        <v>192</v>
      </c>
    </row>
    <row r="257" spans="2:65" s="23" customFormat="1" ht="22.5" customHeight="1">
      <c r="B257" s="24"/>
      <c r="C257" s="182" t="s">
        <v>408</v>
      </c>
      <c r="D257" s="182" t="s">
        <v>193</v>
      </c>
      <c r="E257" s="183" t="s">
        <v>409</v>
      </c>
      <c r="F257" s="184" t="s">
        <v>410</v>
      </c>
      <c r="G257" s="185" t="s">
        <v>284</v>
      </c>
      <c r="H257" s="186">
        <v>61</v>
      </c>
      <c r="I257" s="187"/>
      <c r="J257" s="187">
        <f>ROUND(I257*H257,2)</f>
        <v>0</v>
      </c>
      <c r="K257" s="184" t="s">
        <v>197</v>
      </c>
      <c r="L257" s="50"/>
      <c r="M257" s="188"/>
      <c r="N257" s="189" t="s">
        <v>50</v>
      </c>
      <c r="O257" s="190">
        <v>0.889</v>
      </c>
      <c r="P257" s="190">
        <f>O257*H257</f>
        <v>54.229</v>
      </c>
      <c r="Q257" s="190">
        <v>0</v>
      </c>
      <c r="R257" s="190">
        <f>Q257*H257</f>
        <v>0</v>
      </c>
      <c r="S257" s="190">
        <v>0</v>
      </c>
      <c r="T257" s="191">
        <f>S257*H257</f>
        <v>0</v>
      </c>
      <c r="AR257" s="6" t="s">
        <v>191</v>
      </c>
      <c r="AT257" s="6" t="s">
        <v>193</v>
      </c>
      <c r="AU257" s="6" t="s">
        <v>88</v>
      </c>
      <c r="AY257" s="6" t="s">
        <v>192</v>
      </c>
      <c r="BE257" s="192">
        <f>IF(N257="základní",J257,0)</f>
        <v>0</v>
      </c>
      <c r="BF257" s="192">
        <f>IF(N257="snížená",J257,0)</f>
        <v>0</v>
      </c>
      <c r="BG257" s="192">
        <f>IF(N257="zákl. přenesená",J257,0)</f>
        <v>0</v>
      </c>
      <c r="BH257" s="192">
        <f>IF(N257="sníž. přenesená",J257,0)</f>
        <v>0</v>
      </c>
      <c r="BI257" s="192">
        <f>IF(N257="nulová",J257,0)</f>
        <v>0</v>
      </c>
      <c r="BJ257" s="6" t="s">
        <v>21</v>
      </c>
      <c r="BK257" s="192">
        <f>ROUND(I257*H257,2)</f>
        <v>0</v>
      </c>
      <c r="BL257" s="6" t="s">
        <v>191</v>
      </c>
      <c r="BM257" s="6" t="s">
        <v>411</v>
      </c>
    </row>
    <row r="258" spans="1:47" ht="23.25">
      <c r="A258" s="23"/>
      <c r="B258" s="24"/>
      <c r="C258" s="52"/>
      <c r="D258" s="196" t="s">
        <v>199</v>
      </c>
      <c r="E258" s="52"/>
      <c r="F258" s="197" t="s">
        <v>412</v>
      </c>
      <c r="G258" s="52"/>
      <c r="H258" s="52"/>
      <c r="I258" s="52"/>
      <c r="J258" s="52"/>
      <c r="K258" s="52"/>
      <c r="L258" s="50"/>
      <c r="M258" s="195"/>
      <c r="N258" s="25"/>
      <c r="O258" s="25"/>
      <c r="P258" s="25"/>
      <c r="Q258" s="25"/>
      <c r="R258" s="25"/>
      <c r="S258" s="25"/>
      <c r="T258" s="72"/>
      <c r="AT258" s="6" t="s">
        <v>199</v>
      </c>
      <c r="AU258" s="6" t="s">
        <v>88</v>
      </c>
    </row>
    <row r="259" spans="2:51" s="198" customFormat="1" ht="12.75">
      <c r="B259" s="199"/>
      <c r="C259" s="200"/>
      <c r="D259" s="196" t="s">
        <v>210</v>
      </c>
      <c r="E259" s="201"/>
      <c r="F259" s="202" t="s">
        <v>288</v>
      </c>
      <c r="G259" s="200"/>
      <c r="H259" s="201"/>
      <c r="I259" s="200"/>
      <c r="J259" s="200"/>
      <c r="K259" s="200"/>
      <c r="L259" s="203"/>
      <c r="M259" s="204"/>
      <c r="N259" s="205"/>
      <c r="O259" s="205"/>
      <c r="P259" s="205"/>
      <c r="Q259" s="205"/>
      <c r="R259" s="205"/>
      <c r="S259" s="205"/>
      <c r="T259" s="206"/>
      <c r="AT259" s="207" t="s">
        <v>210</v>
      </c>
      <c r="AU259" s="207" t="s">
        <v>88</v>
      </c>
      <c r="AV259" s="198" t="s">
        <v>21</v>
      </c>
      <c r="AW259" s="198" t="s">
        <v>43</v>
      </c>
      <c r="AX259" s="198" t="s">
        <v>79</v>
      </c>
      <c r="AY259" s="207" t="s">
        <v>192</v>
      </c>
    </row>
    <row r="260" spans="2:51" s="198" customFormat="1" ht="24.75">
      <c r="B260" s="199"/>
      <c r="C260" s="200"/>
      <c r="D260" s="196" t="s">
        <v>210</v>
      </c>
      <c r="E260" s="201"/>
      <c r="F260" s="202" t="s">
        <v>313</v>
      </c>
      <c r="G260" s="200"/>
      <c r="H260" s="201"/>
      <c r="I260" s="200"/>
      <c r="J260" s="200"/>
      <c r="K260" s="200"/>
      <c r="L260" s="203"/>
      <c r="M260" s="204"/>
      <c r="N260" s="205"/>
      <c r="O260" s="205"/>
      <c r="P260" s="205"/>
      <c r="Q260" s="205"/>
      <c r="R260" s="205"/>
      <c r="S260" s="205"/>
      <c r="T260" s="206"/>
      <c r="AT260" s="207" t="s">
        <v>210</v>
      </c>
      <c r="AU260" s="207" t="s">
        <v>88</v>
      </c>
      <c r="AV260" s="198" t="s">
        <v>21</v>
      </c>
      <c r="AW260" s="198" t="s">
        <v>43</v>
      </c>
      <c r="AX260" s="198" t="s">
        <v>79</v>
      </c>
      <c r="AY260" s="207" t="s">
        <v>192</v>
      </c>
    </row>
    <row r="261" spans="2:51" s="198" customFormat="1" ht="12.75">
      <c r="B261" s="199"/>
      <c r="C261" s="200"/>
      <c r="D261" s="196" t="s">
        <v>210</v>
      </c>
      <c r="E261" s="201"/>
      <c r="F261" s="202" t="s">
        <v>290</v>
      </c>
      <c r="G261" s="200"/>
      <c r="H261" s="201"/>
      <c r="I261" s="200"/>
      <c r="J261" s="200"/>
      <c r="K261" s="200"/>
      <c r="L261" s="203"/>
      <c r="M261" s="204"/>
      <c r="N261" s="205"/>
      <c r="O261" s="205"/>
      <c r="P261" s="205"/>
      <c r="Q261" s="205"/>
      <c r="R261" s="205"/>
      <c r="S261" s="205"/>
      <c r="T261" s="206"/>
      <c r="AT261" s="207" t="s">
        <v>210</v>
      </c>
      <c r="AU261" s="207" t="s">
        <v>88</v>
      </c>
      <c r="AV261" s="198" t="s">
        <v>21</v>
      </c>
      <c r="AW261" s="198" t="s">
        <v>43</v>
      </c>
      <c r="AX261" s="198" t="s">
        <v>79</v>
      </c>
      <c r="AY261" s="207" t="s">
        <v>192</v>
      </c>
    </row>
    <row r="262" spans="2:51" s="198" customFormat="1" ht="24.75">
      <c r="B262" s="199"/>
      <c r="C262" s="200"/>
      <c r="D262" s="196" t="s">
        <v>210</v>
      </c>
      <c r="E262" s="201"/>
      <c r="F262" s="202" t="s">
        <v>314</v>
      </c>
      <c r="G262" s="200"/>
      <c r="H262" s="201"/>
      <c r="I262" s="200"/>
      <c r="J262" s="200"/>
      <c r="K262" s="200"/>
      <c r="L262" s="203"/>
      <c r="M262" s="204"/>
      <c r="N262" s="205"/>
      <c r="O262" s="205"/>
      <c r="P262" s="205"/>
      <c r="Q262" s="205"/>
      <c r="R262" s="205"/>
      <c r="S262" s="205"/>
      <c r="T262" s="206"/>
      <c r="AT262" s="207" t="s">
        <v>210</v>
      </c>
      <c r="AU262" s="207" t="s">
        <v>88</v>
      </c>
      <c r="AV262" s="198" t="s">
        <v>21</v>
      </c>
      <c r="AW262" s="198" t="s">
        <v>43</v>
      </c>
      <c r="AX262" s="198" t="s">
        <v>79</v>
      </c>
      <c r="AY262" s="207" t="s">
        <v>192</v>
      </c>
    </row>
    <row r="263" spans="2:51" s="208" customFormat="1" ht="12.75">
      <c r="B263" s="209"/>
      <c r="C263" s="210"/>
      <c r="D263" s="193" t="s">
        <v>210</v>
      </c>
      <c r="E263" s="211"/>
      <c r="F263" s="212" t="s">
        <v>315</v>
      </c>
      <c r="G263" s="210"/>
      <c r="H263" s="213">
        <v>61</v>
      </c>
      <c r="I263" s="210"/>
      <c r="J263" s="210"/>
      <c r="K263" s="210"/>
      <c r="L263" s="214"/>
      <c r="M263" s="215"/>
      <c r="N263" s="216"/>
      <c r="O263" s="216"/>
      <c r="P263" s="216"/>
      <c r="Q263" s="216"/>
      <c r="R263" s="216"/>
      <c r="S263" s="216"/>
      <c r="T263" s="217"/>
      <c r="AT263" s="218" t="s">
        <v>210</v>
      </c>
      <c r="AU263" s="218" t="s">
        <v>88</v>
      </c>
      <c r="AV263" s="208" t="s">
        <v>88</v>
      </c>
      <c r="AW263" s="208" t="s">
        <v>43</v>
      </c>
      <c r="AX263" s="208" t="s">
        <v>21</v>
      </c>
      <c r="AY263" s="218" t="s">
        <v>192</v>
      </c>
    </row>
    <row r="264" spans="2:65" s="23" customFormat="1" ht="31.5" customHeight="1">
      <c r="B264" s="24"/>
      <c r="C264" s="182" t="s">
        <v>413</v>
      </c>
      <c r="D264" s="182" t="s">
        <v>193</v>
      </c>
      <c r="E264" s="183" t="s">
        <v>414</v>
      </c>
      <c r="F264" s="184" t="s">
        <v>415</v>
      </c>
      <c r="G264" s="185" t="s">
        <v>284</v>
      </c>
      <c r="H264" s="186">
        <v>19</v>
      </c>
      <c r="I264" s="187"/>
      <c r="J264" s="187">
        <f>ROUND(I264*H264,2)</f>
        <v>0</v>
      </c>
      <c r="K264" s="184" t="s">
        <v>197</v>
      </c>
      <c r="L264" s="50"/>
      <c r="M264" s="188"/>
      <c r="N264" s="189" t="s">
        <v>50</v>
      </c>
      <c r="O264" s="190">
        <v>0.004</v>
      </c>
      <c r="P264" s="190">
        <f>O264*H264</f>
        <v>0.076</v>
      </c>
      <c r="Q264" s="190">
        <v>0</v>
      </c>
      <c r="R264" s="190">
        <f>Q264*H264</f>
        <v>0</v>
      </c>
      <c r="S264" s="190">
        <v>0</v>
      </c>
      <c r="T264" s="191">
        <f>S264*H264</f>
        <v>0</v>
      </c>
      <c r="AR264" s="6" t="s">
        <v>191</v>
      </c>
      <c r="AT264" s="6" t="s">
        <v>193</v>
      </c>
      <c r="AU264" s="6" t="s">
        <v>88</v>
      </c>
      <c r="AY264" s="6" t="s">
        <v>192</v>
      </c>
      <c r="BE264" s="192">
        <f>IF(N264="základní",J264,0)</f>
        <v>0</v>
      </c>
      <c r="BF264" s="192">
        <f>IF(N264="snížená",J264,0)</f>
        <v>0</v>
      </c>
      <c r="BG264" s="192">
        <f>IF(N264="zákl. přenesená",J264,0)</f>
        <v>0</v>
      </c>
      <c r="BH264" s="192">
        <f>IF(N264="sníž. přenesená",J264,0)</f>
        <v>0</v>
      </c>
      <c r="BI264" s="192">
        <f>IF(N264="nulová",J264,0)</f>
        <v>0</v>
      </c>
      <c r="BJ264" s="6" t="s">
        <v>21</v>
      </c>
      <c r="BK264" s="192">
        <f>ROUND(I264*H264,2)</f>
        <v>0</v>
      </c>
      <c r="BL264" s="6" t="s">
        <v>191</v>
      </c>
      <c r="BM264" s="6" t="s">
        <v>416</v>
      </c>
    </row>
    <row r="265" spans="1:47" ht="34.5">
      <c r="A265" s="23"/>
      <c r="B265" s="24"/>
      <c r="C265" s="52"/>
      <c r="D265" s="196" t="s">
        <v>199</v>
      </c>
      <c r="E265" s="52"/>
      <c r="F265" s="197" t="s">
        <v>417</v>
      </c>
      <c r="G265" s="52"/>
      <c r="H265" s="52"/>
      <c r="I265" s="52"/>
      <c r="J265" s="52"/>
      <c r="K265" s="52"/>
      <c r="L265" s="50"/>
      <c r="M265" s="195"/>
      <c r="N265" s="25"/>
      <c r="O265" s="25"/>
      <c r="P265" s="25"/>
      <c r="Q265" s="25"/>
      <c r="R265" s="25"/>
      <c r="S265" s="25"/>
      <c r="T265" s="72"/>
      <c r="AT265" s="6" t="s">
        <v>199</v>
      </c>
      <c r="AU265" s="6" t="s">
        <v>88</v>
      </c>
    </row>
    <row r="266" spans="2:51" s="198" customFormat="1" ht="12.75">
      <c r="B266" s="199"/>
      <c r="C266" s="200"/>
      <c r="D266" s="196" t="s">
        <v>210</v>
      </c>
      <c r="E266" s="201"/>
      <c r="F266" s="202" t="s">
        <v>288</v>
      </c>
      <c r="G266" s="200"/>
      <c r="H266" s="201"/>
      <c r="I266" s="200"/>
      <c r="J266" s="200"/>
      <c r="K266" s="200"/>
      <c r="L266" s="203"/>
      <c r="M266" s="204"/>
      <c r="N266" s="205"/>
      <c r="O266" s="205"/>
      <c r="P266" s="205"/>
      <c r="Q266" s="205"/>
      <c r="R266" s="205"/>
      <c r="S266" s="205"/>
      <c r="T266" s="206"/>
      <c r="AT266" s="207" t="s">
        <v>210</v>
      </c>
      <c r="AU266" s="207" t="s">
        <v>88</v>
      </c>
      <c r="AV266" s="198" t="s">
        <v>21</v>
      </c>
      <c r="AW266" s="198" t="s">
        <v>43</v>
      </c>
      <c r="AX266" s="198" t="s">
        <v>79</v>
      </c>
      <c r="AY266" s="207" t="s">
        <v>192</v>
      </c>
    </row>
    <row r="267" spans="2:51" s="198" customFormat="1" ht="12.75">
      <c r="B267" s="199"/>
      <c r="C267" s="200"/>
      <c r="D267" s="196" t="s">
        <v>210</v>
      </c>
      <c r="E267" s="201"/>
      <c r="F267" s="202" t="s">
        <v>289</v>
      </c>
      <c r="G267" s="200"/>
      <c r="H267" s="201"/>
      <c r="I267" s="200"/>
      <c r="J267" s="200"/>
      <c r="K267" s="200"/>
      <c r="L267" s="203"/>
      <c r="M267" s="204"/>
      <c r="N267" s="205"/>
      <c r="O267" s="205"/>
      <c r="P267" s="205"/>
      <c r="Q267" s="205"/>
      <c r="R267" s="205"/>
      <c r="S267" s="205"/>
      <c r="T267" s="206"/>
      <c r="AT267" s="207" t="s">
        <v>210</v>
      </c>
      <c r="AU267" s="207" t="s">
        <v>88</v>
      </c>
      <c r="AV267" s="198" t="s">
        <v>21</v>
      </c>
      <c r="AW267" s="198" t="s">
        <v>43</v>
      </c>
      <c r="AX267" s="198" t="s">
        <v>79</v>
      </c>
      <c r="AY267" s="207" t="s">
        <v>192</v>
      </c>
    </row>
    <row r="268" spans="2:51" s="198" customFormat="1" ht="12.75">
      <c r="B268" s="199"/>
      <c r="C268" s="200"/>
      <c r="D268" s="196" t="s">
        <v>210</v>
      </c>
      <c r="E268" s="201"/>
      <c r="F268" s="202" t="s">
        <v>290</v>
      </c>
      <c r="G268" s="200"/>
      <c r="H268" s="201"/>
      <c r="I268" s="200"/>
      <c r="J268" s="200"/>
      <c r="K268" s="200"/>
      <c r="L268" s="203"/>
      <c r="M268" s="204"/>
      <c r="N268" s="205"/>
      <c r="O268" s="205"/>
      <c r="P268" s="205"/>
      <c r="Q268" s="205"/>
      <c r="R268" s="205"/>
      <c r="S268" s="205"/>
      <c r="T268" s="206"/>
      <c r="AT268" s="207" t="s">
        <v>210</v>
      </c>
      <c r="AU268" s="207" t="s">
        <v>88</v>
      </c>
      <c r="AV268" s="198" t="s">
        <v>21</v>
      </c>
      <c r="AW268" s="198" t="s">
        <v>43</v>
      </c>
      <c r="AX268" s="198" t="s">
        <v>79</v>
      </c>
      <c r="AY268" s="207" t="s">
        <v>192</v>
      </c>
    </row>
    <row r="269" spans="2:51" s="198" customFormat="1" ht="12.75">
      <c r="B269" s="199"/>
      <c r="C269" s="200"/>
      <c r="D269" s="196" t="s">
        <v>210</v>
      </c>
      <c r="E269" s="201"/>
      <c r="F269" s="202" t="s">
        <v>291</v>
      </c>
      <c r="G269" s="200"/>
      <c r="H269" s="201"/>
      <c r="I269" s="200"/>
      <c r="J269" s="200"/>
      <c r="K269" s="200"/>
      <c r="L269" s="203"/>
      <c r="M269" s="204"/>
      <c r="N269" s="205"/>
      <c r="O269" s="205"/>
      <c r="P269" s="205"/>
      <c r="Q269" s="205"/>
      <c r="R269" s="205"/>
      <c r="S269" s="205"/>
      <c r="T269" s="206"/>
      <c r="AT269" s="207" t="s">
        <v>210</v>
      </c>
      <c r="AU269" s="207" t="s">
        <v>88</v>
      </c>
      <c r="AV269" s="198" t="s">
        <v>21</v>
      </c>
      <c r="AW269" s="198" t="s">
        <v>43</v>
      </c>
      <c r="AX269" s="198" t="s">
        <v>79</v>
      </c>
      <c r="AY269" s="207" t="s">
        <v>192</v>
      </c>
    </row>
    <row r="270" spans="2:51" s="208" customFormat="1" ht="12.75">
      <c r="B270" s="209"/>
      <c r="C270" s="210"/>
      <c r="D270" s="193" t="s">
        <v>210</v>
      </c>
      <c r="E270" s="211"/>
      <c r="F270" s="212" t="s">
        <v>292</v>
      </c>
      <c r="G270" s="210"/>
      <c r="H270" s="213">
        <v>19</v>
      </c>
      <c r="I270" s="210"/>
      <c r="J270" s="210"/>
      <c r="K270" s="210"/>
      <c r="L270" s="214"/>
      <c r="M270" s="215"/>
      <c r="N270" s="216"/>
      <c r="O270" s="216"/>
      <c r="P270" s="216"/>
      <c r="Q270" s="216"/>
      <c r="R270" s="216"/>
      <c r="S270" s="216"/>
      <c r="T270" s="217"/>
      <c r="AT270" s="218" t="s">
        <v>210</v>
      </c>
      <c r="AU270" s="218" t="s">
        <v>88</v>
      </c>
      <c r="AV270" s="208" t="s">
        <v>88</v>
      </c>
      <c r="AW270" s="208" t="s">
        <v>43</v>
      </c>
      <c r="AX270" s="208" t="s">
        <v>21</v>
      </c>
      <c r="AY270" s="218" t="s">
        <v>192</v>
      </c>
    </row>
    <row r="271" spans="2:65" s="23" customFormat="1" ht="31.5" customHeight="1">
      <c r="B271" s="24"/>
      <c r="C271" s="182" t="s">
        <v>418</v>
      </c>
      <c r="D271" s="182" t="s">
        <v>193</v>
      </c>
      <c r="E271" s="183" t="s">
        <v>419</v>
      </c>
      <c r="F271" s="184" t="s">
        <v>420</v>
      </c>
      <c r="G271" s="185" t="s">
        <v>284</v>
      </c>
      <c r="H271" s="186">
        <v>25</v>
      </c>
      <c r="I271" s="187"/>
      <c r="J271" s="187">
        <f>ROUND(I271*H271,2)</f>
        <v>0</v>
      </c>
      <c r="K271" s="184" t="s">
        <v>197</v>
      </c>
      <c r="L271" s="50"/>
      <c r="M271" s="188"/>
      <c r="N271" s="189" t="s">
        <v>50</v>
      </c>
      <c r="O271" s="190">
        <v>0.017</v>
      </c>
      <c r="P271" s="190">
        <f>O271*H271</f>
        <v>0.42500000000000004</v>
      </c>
      <c r="Q271" s="190">
        <v>0</v>
      </c>
      <c r="R271" s="190">
        <f>Q271*H271</f>
        <v>0</v>
      </c>
      <c r="S271" s="190">
        <v>0</v>
      </c>
      <c r="T271" s="191">
        <f>S271*H271</f>
        <v>0</v>
      </c>
      <c r="AR271" s="6" t="s">
        <v>191</v>
      </c>
      <c r="AT271" s="6" t="s">
        <v>193</v>
      </c>
      <c r="AU271" s="6" t="s">
        <v>88</v>
      </c>
      <c r="AY271" s="6" t="s">
        <v>192</v>
      </c>
      <c r="BE271" s="192">
        <f>IF(N271="základní",J271,0)</f>
        <v>0</v>
      </c>
      <c r="BF271" s="192">
        <f>IF(N271="snížená",J271,0)</f>
        <v>0</v>
      </c>
      <c r="BG271" s="192">
        <f>IF(N271="zákl. přenesená",J271,0)</f>
        <v>0</v>
      </c>
      <c r="BH271" s="192">
        <f>IF(N271="sníž. přenesená",J271,0)</f>
        <v>0</v>
      </c>
      <c r="BI271" s="192">
        <f>IF(N271="nulová",J271,0)</f>
        <v>0</v>
      </c>
      <c r="BJ271" s="6" t="s">
        <v>21</v>
      </c>
      <c r="BK271" s="192">
        <f>ROUND(I271*H271,2)</f>
        <v>0</v>
      </c>
      <c r="BL271" s="6" t="s">
        <v>191</v>
      </c>
      <c r="BM271" s="6" t="s">
        <v>421</v>
      </c>
    </row>
    <row r="272" spans="1:47" ht="34.5">
      <c r="A272" s="23"/>
      <c r="B272" s="24"/>
      <c r="C272" s="52"/>
      <c r="D272" s="196" t="s">
        <v>199</v>
      </c>
      <c r="E272" s="52"/>
      <c r="F272" s="197" t="s">
        <v>422</v>
      </c>
      <c r="G272" s="52"/>
      <c r="H272" s="52"/>
      <c r="I272" s="52"/>
      <c r="J272" s="52"/>
      <c r="K272" s="52"/>
      <c r="L272" s="50"/>
      <c r="M272" s="195"/>
      <c r="N272" s="25"/>
      <c r="O272" s="25"/>
      <c r="P272" s="25"/>
      <c r="Q272" s="25"/>
      <c r="R272" s="25"/>
      <c r="S272" s="25"/>
      <c r="T272" s="72"/>
      <c r="AT272" s="6" t="s">
        <v>199</v>
      </c>
      <c r="AU272" s="6" t="s">
        <v>88</v>
      </c>
    </row>
    <row r="273" spans="2:51" s="198" customFormat="1" ht="12.75">
      <c r="B273" s="199"/>
      <c r="C273" s="200"/>
      <c r="D273" s="196" t="s">
        <v>210</v>
      </c>
      <c r="E273" s="201"/>
      <c r="F273" s="202" t="s">
        <v>297</v>
      </c>
      <c r="G273" s="200"/>
      <c r="H273" s="201"/>
      <c r="I273" s="200"/>
      <c r="J273" s="200"/>
      <c r="K273" s="200"/>
      <c r="L273" s="203"/>
      <c r="M273" s="204"/>
      <c r="N273" s="205"/>
      <c r="O273" s="205"/>
      <c r="P273" s="205"/>
      <c r="Q273" s="205"/>
      <c r="R273" s="205"/>
      <c r="S273" s="205"/>
      <c r="T273" s="206"/>
      <c r="AT273" s="207" t="s">
        <v>210</v>
      </c>
      <c r="AU273" s="207" t="s">
        <v>88</v>
      </c>
      <c r="AV273" s="198" t="s">
        <v>21</v>
      </c>
      <c r="AW273" s="198" t="s">
        <v>43</v>
      </c>
      <c r="AX273" s="198" t="s">
        <v>79</v>
      </c>
      <c r="AY273" s="207" t="s">
        <v>192</v>
      </c>
    </row>
    <row r="274" spans="2:51" s="198" customFormat="1" ht="12.75">
      <c r="B274" s="199"/>
      <c r="C274" s="200"/>
      <c r="D274" s="196" t="s">
        <v>210</v>
      </c>
      <c r="E274" s="201"/>
      <c r="F274" s="202" t="s">
        <v>298</v>
      </c>
      <c r="G274" s="200"/>
      <c r="H274" s="201"/>
      <c r="I274" s="200"/>
      <c r="J274" s="200"/>
      <c r="K274" s="200"/>
      <c r="L274" s="203"/>
      <c r="M274" s="204"/>
      <c r="N274" s="205"/>
      <c r="O274" s="205"/>
      <c r="P274" s="205"/>
      <c r="Q274" s="205"/>
      <c r="R274" s="205"/>
      <c r="S274" s="205"/>
      <c r="T274" s="206"/>
      <c r="AT274" s="207" t="s">
        <v>210</v>
      </c>
      <c r="AU274" s="207" t="s">
        <v>88</v>
      </c>
      <c r="AV274" s="198" t="s">
        <v>21</v>
      </c>
      <c r="AW274" s="198" t="s">
        <v>43</v>
      </c>
      <c r="AX274" s="198" t="s">
        <v>79</v>
      </c>
      <c r="AY274" s="207" t="s">
        <v>192</v>
      </c>
    </row>
    <row r="275" spans="2:51" s="198" customFormat="1" ht="12.75">
      <c r="B275" s="199"/>
      <c r="C275" s="200"/>
      <c r="D275" s="196" t="s">
        <v>210</v>
      </c>
      <c r="E275" s="201"/>
      <c r="F275" s="202" t="s">
        <v>290</v>
      </c>
      <c r="G275" s="200"/>
      <c r="H275" s="201"/>
      <c r="I275" s="200"/>
      <c r="J275" s="200"/>
      <c r="K275" s="200"/>
      <c r="L275" s="203"/>
      <c r="M275" s="204"/>
      <c r="N275" s="205"/>
      <c r="O275" s="205"/>
      <c r="P275" s="205"/>
      <c r="Q275" s="205"/>
      <c r="R275" s="205"/>
      <c r="S275" s="205"/>
      <c r="T275" s="206"/>
      <c r="AT275" s="207" t="s">
        <v>210</v>
      </c>
      <c r="AU275" s="207" t="s">
        <v>88</v>
      </c>
      <c r="AV275" s="198" t="s">
        <v>21</v>
      </c>
      <c r="AW275" s="198" t="s">
        <v>43</v>
      </c>
      <c r="AX275" s="198" t="s">
        <v>79</v>
      </c>
      <c r="AY275" s="207" t="s">
        <v>192</v>
      </c>
    </row>
    <row r="276" spans="2:51" s="198" customFormat="1" ht="12.75">
      <c r="B276" s="199"/>
      <c r="C276" s="200"/>
      <c r="D276" s="196" t="s">
        <v>210</v>
      </c>
      <c r="E276" s="201"/>
      <c r="F276" s="202" t="s">
        <v>299</v>
      </c>
      <c r="G276" s="200"/>
      <c r="H276" s="201"/>
      <c r="I276" s="200"/>
      <c r="J276" s="200"/>
      <c r="K276" s="200"/>
      <c r="L276" s="203"/>
      <c r="M276" s="204"/>
      <c r="N276" s="205"/>
      <c r="O276" s="205"/>
      <c r="P276" s="205"/>
      <c r="Q276" s="205"/>
      <c r="R276" s="205"/>
      <c r="S276" s="205"/>
      <c r="T276" s="206"/>
      <c r="AT276" s="207" t="s">
        <v>210</v>
      </c>
      <c r="AU276" s="207" t="s">
        <v>88</v>
      </c>
      <c r="AV276" s="198" t="s">
        <v>21</v>
      </c>
      <c r="AW276" s="198" t="s">
        <v>43</v>
      </c>
      <c r="AX276" s="198" t="s">
        <v>79</v>
      </c>
      <c r="AY276" s="207" t="s">
        <v>192</v>
      </c>
    </row>
    <row r="277" spans="2:51" s="208" customFormat="1" ht="12.75">
      <c r="B277" s="209"/>
      <c r="C277" s="210"/>
      <c r="D277" s="193" t="s">
        <v>210</v>
      </c>
      <c r="E277" s="211"/>
      <c r="F277" s="212" t="s">
        <v>300</v>
      </c>
      <c r="G277" s="210"/>
      <c r="H277" s="213">
        <v>25</v>
      </c>
      <c r="I277" s="210"/>
      <c r="J277" s="210"/>
      <c r="K277" s="210"/>
      <c r="L277" s="214"/>
      <c r="M277" s="215"/>
      <c r="N277" s="216"/>
      <c r="O277" s="216"/>
      <c r="P277" s="216"/>
      <c r="Q277" s="216"/>
      <c r="R277" s="216"/>
      <c r="S277" s="216"/>
      <c r="T277" s="217"/>
      <c r="AT277" s="218" t="s">
        <v>210</v>
      </c>
      <c r="AU277" s="218" t="s">
        <v>88</v>
      </c>
      <c r="AV277" s="208" t="s">
        <v>88</v>
      </c>
      <c r="AW277" s="208" t="s">
        <v>43</v>
      </c>
      <c r="AX277" s="208" t="s">
        <v>21</v>
      </c>
      <c r="AY277" s="218" t="s">
        <v>192</v>
      </c>
    </row>
    <row r="278" spans="2:65" s="23" customFormat="1" ht="31.5" customHeight="1">
      <c r="B278" s="24"/>
      <c r="C278" s="182" t="s">
        <v>423</v>
      </c>
      <c r="D278" s="182" t="s">
        <v>193</v>
      </c>
      <c r="E278" s="183" t="s">
        <v>424</v>
      </c>
      <c r="F278" s="184" t="s">
        <v>425</v>
      </c>
      <c r="G278" s="185" t="s">
        <v>284</v>
      </c>
      <c r="H278" s="186">
        <v>81</v>
      </c>
      <c r="I278" s="187"/>
      <c r="J278" s="187">
        <f>ROUND(I278*H278,2)</f>
        <v>0</v>
      </c>
      <c r="K278" s="184" t="s">
        <v>197</v>
      </c>
      <c r="L278" s="50"/>
      <c r="M278" s="188"/>
      <c r="N278" s="189" t="s">
        <v>50</v>
      </c>
      <c r="O278" s="190">
        <v>0.046</v>
      </c>
      <c r="P278" s="190">
        <f>O278*H278</f>
        <v>3.726</v>
      </c>
      <c r="Q278" s="190">
        <v>0</v>
      </c>
      <c r="R278" s="190">
        <f>Q278*H278</f>
        <v>0</v>
      </c>
      <c r="S278" s="190">
        <v>0</v>
      </c>
      <c r="T278" s="191">
        <f>S278*H278</f>
        <v>0</v>
      </c>
      <c r="AR278" s="6" t="s">
        <v>191</v>
      </c>
      <c r="AT278" s="6" t="s">
        <v>193</v>
      </c>
      <c r="AU278" s="6" t="s">
        <v>88</v>
      </c>
      <c r="AY278" s="6" t="s">
        <v>192</v>
      </c>
      <c r="BE278" s="192">
        <f>IF(N278="základní",J278,0)</f>
        <v>0</v>
      </c>
      <c r="BF278" s="192">
        <f>IF(N278="snížená",J278,0)</f>
        <v>0</v>
      </c>
      <c r="BG278" s="192">
        <f>IF(N278="zákl. přenesená",J278,0)</f>
        <v>0</v>
      </c>
      <c r="BH278" s="192">
        <f>IF(N278="sníž. přenesená",J278,0)</f>
        <v>0</v>
      </c>
      <c r="BI278" s="192">
        <f>IF(N278="nulová",J278,0)</f>
        <v>0</v>
      </c>
      <c r="BJ278" s="6" t="s">
        <v>21</v>
      </c>
      <c r="BK278" s="192">
        <f>ROUND(I278*H278,2)</f>
        <v>0</v>
      </c>
      <c r="BL278" s="6" t="s">
        <v>191</v>
      </c>
      <c r="BM278" s="6" t="s">
        <v>426</v>
      </c>
    </row>
    <row r="279" spans="1:47" ht="34.5">
      <c r="A279" s="23"/>
      <c r="B279" s="24"/>
      <c r="C279" s="52"/>
      <c r="D279" s="196" t="s">
        <v>199</v>
      </c>
      <c r="E279" s="52"/>
      <c r="F279" s="197" t="s">
        <v>427</v>
      </c>
      <c r="G279" s="52"/>
      <c r="H279" s="52"/>
      <c r="I279" s="52"/>
      <c r="J279" s="52"/>
      <c r="K279" s="52"/>
      <c r="L279" s="50"/>
      <c r="M279" s="195"/>
      <c r="N279" s="25"/>
      <c r="O279" s="25"/>
      <c r="P279" s="25"/>
      <c r="Q279" s="25"/>
      <c r="R279" s="25"/>
      <c r="S279" s="25"/>
      <c r="T279" s="72"/>
      <c r="AT279" s="6" t="s">
        <v>199</v>
      </c>
      <c r="AU279" s="6" t="s">
        <v>88</v>
      </c>
    </row>
    <row r="280" spans="2:51" s="198" customFormat="1" ht="12.75">
      <c r="B280" s="199"/>
      <c r="C280" s="200"/>
      <c r="D280" s="196" t="s">
        <v>210</v>
      </c>
      <c r="E280" s="201"/>
      <c r="F280" s="202" t="s">
        <v>288</v>
      </c>
      <c r="G280" s="200"/>
      <c r="H280" s="201"/>
      <c r="I280" s="200"/>
      <c r="J280" s="200"/>
      <c r="K280" s="200"/>
      <c r="L280" s="203"/>
      <c r="M280" s="204"/>
      <c r="N280" s="205"/>
      <c r="O280" s="205"/>
      <c r="P280" s="205"/>
      <c r="Q280" s="205"/>
      <c r="R280" s="205"/>
      <c r="S280" s="205"/>
      <c r="T280" s="206"/>
      <c r="AT280" s="207" t="s">
        <v>210</v>
      </c>
      <c r="AU280" s="207" t="s">
        <v>88</v>
      </c>
      <c r="AV280" s="198" t="s">
        <v>21</v>
      </c>
      <c r="AW280" s="198" t="s">
        <v>43</v>
      </c>
      <c r="AX280" s="198" t="s">
        <v>79</v>
      </c>
      <c r="AY280" s="207" t="s">
        <v>192</v>
      </c>
    </row>
    <row r="281" spans="2:51" s="198" customFormat="1" ht="36.75">
      <c r="B281" s="199"/>
      <c r="C281" s="200"/>
      <c r="D281" s="196" t="s">
        <v>210</v>
      </c>
      <c r="E281" s="201"/>
      <c r="F281" s="202" t="s">
        <v>305</v>
      </c>
      <c r="G281" s="200"/>
      <c r="H281" s="201"/>
      <c r="I281" s="200"/>
      <c r="J281" s="200"/>
      <c r="K281" s="200"/>
      <c r="L281" s="203"/>
      <c r="M281" s="204"/>
      <c r="N281" s="205"/>
      <c r="O281" s="205"/>
      <c r="P281" s="205"/>
      <c r="Q281" s="205"/>
      <c r="R281" s="205"/>
      <c r="S281" s="205"/>
      <c r="T281" s="206"/>
      <c r="AT281" s="207" t="s">
        <v>210</v>
      </c>
      <c r="AU281" s="207" t="s">
        <v>88</v>
      </c>
      <c r="AV281" s="198" t="s">
        <v>21</v>
      </c>
      <c r="AW281" s="198" t="s">
        <v>43</v>
      </c>
      <c r="AX281" s="198" t="s">
        <v>79</v>
      </c>
      <c r="AY281" s="207" t="s">
        <v>192</v>
      </c>
    </row>
    <row r="282" spans="2:51" s="198" customFormat="1" ht="12.75">
      <c r="B282" s="199"/>
      <c r="C282" s="200"/>
      <c r="D282" s="196" t="s">
        <v>210</v>
      </c>
      <c r="E282" s="201"/>
      <c r="F282" s="202" t="s">
        <v>306</v>
      </c>
      <c r="G282" s="200"/>
      <c r="H282" s="201"/>
      <c r="I282" s="200"/>
      <c r="J282" s="200"/>
      <c r="K282" s="200"/>
      <c r="L282" s="203"/>
      <c r="M282" s="204"/>
      <c r="N282" s="205"/>
      <c r="O282" s="205"/>
      <c r="P282" s="205"/>
      <c r="Q282" s="205"/>
      <c r="R282" s="205"/>
      <c r="S282" s="205"/>
      <c r="T282" s="206"/>
      <c r="AT282" s="207" t="s">
        <v>210</v>
      </c>
      <c r="AU282" s="207" t="s">
        <v>88</v>
      </c>
      <c r="AV282" s="198" t="s">
        <v>21</v>
      </c>
      <c r="AW282" s="198" t="s">
        <v>43</v>
      </c>
      <c r="AX282" s="198" t="s">
        <v>79</v>
      </c>
      <c r="AY282" s="207" t="s">
        <v>192</v>
      </c>
    </row>
    <row r="283" spans="2:51" s="198" customFormat="1" ht="12.75">
      <c r="B283" s="199"/>
      <c r="C283" s="200"/>
      <c r="D283" s="196" t="s">
        <v>210</v>
      </c>
      <c r="E283" s="201"/>
      <c r="F283" s="202" t="s">
        <v>290</v>
      </c>
      <c r="G283" s="200"/>
      <c r="H283" s="201"/>
      <c r="I283" s="200"/>
      <c r="J283" s="200"/>
      <c r="K283" s="200"/>
      <c r="L283" s="203"/>
      <c r="M283" s="204"/>
      <c r="N283" s="205"/>
      <c r="O283" s="205"/>
      <c r="P283" s="205"/>
      <c r="Q283" s="205"/>
      <c r="R283" s="205"/>
      <c r="S283" s="205"/>
      <c r="T283" s="206"/>
      <c r="AT283" s="207" t="s">
        <v>210</v>
      </c>
      <c r="AU283" s="207" t="s">
        <v>88</v>
      </c>
      <c r="AV283" s="198" t="s">
        <v>21</v>
      </c>
      <c r="AW283" s="198" t="s">
        <v>43</v>
      </c>
      <c r="AX283" s="198" t="s">
        <v>79</v>
      </c>
      <c r="AY283" s="207" t="s">
        <v>192</v>
      </c>
    </row>
    <row r="284" spans="2:51" s="198" customFormat="1" ht="24.75">
      <c r="B284" s="199"/>
      <c r="C284" s="200"/>
      <c r="D284" s="196" t="s">
        <v>210</v>
      </c>
      <c r="E284" s="201"/>
      <c r="F284" s="202" t="s">
        <v>307</v>
      </c>
      <c r="G284" s="200"/>
      <c r="H284" s="201"/>
      <c r="I284" s="200"/>
      <c r="J284" s="200"/>
      <c r="K284" s="200"/>
      <c r="L284" s="203"/>
      <c r="M284" s="204"/>
      <c r="N284" s="205"/>
      <c r="O284" s="205"/>
      <c r="P284" s="205"/>
      <c r="Q284" s="205"/>
      <c r="R284" s="205"/>
      <c r="S284" s="205"/>
      <c r="T284" s="206"/>
      <c r="AT284" s="207" t="s">
        <v>210</v>
      </c>
      <c r="AU284" s="207" t="s">
        <v>88</v>
      </c>
      <c r="AV284" s="198" t="s">
        <v>21</v>
      </c>
      <c r="AW284" s="198" t="s">
        <v>43</v>
      </c>
      <c r="AX284" s="198" t="s">
        <v>79</v>
      </c>
      <c r="AY284" s="207" t="s">
        <v>192</v>
      </c>
    </row>
    <row r="285" spans="2:51" s="208" customFormat="1" ht="12.75">
      <c r="B285" s="209"/>
      <c r="C285" s="210"/>
      <c r="D285" s="193" t="s">
        <v>210</v>
      </c>
      <c r="E285" s="211"/>
      <c r="F285" s="212" t="s">
        <v>308</v>
      </c>
      <c r="G285" s="210"/>
      <c r="H285" s="213">
        <v>81</v>
      </c>
      <c r="I285" s="210"/>
      <c r="J285" s="210"/>
      <c r="K285" s="210"/>
      <c r="L285" s="214"/>
      <c r="M285" s="215"/>
      <c r="N285" s="216"/>
      <c r="O285" s="216"/>
      <c r="P285" s="216"/>
      <c r="Q285" s="216"/>
      <c r="R285" s="216"/>
      <c r="S285" s="216"/>
      <c r="T285" s="217"/>
      <c r="AT285" s="218" t="s">
        <v>210</v>
      </c>
      <c r="AU285" s="218" t="s">
        <v>88</v>
      </c>
      <c r="AV285" s="208" t="s">
        <v>88</v>
      </c>
      <c r="AW285" s="208" t="s">
        <v>43</v>
      </c>
      <c r="AX285" s="208" t="s">
        <v>21</v>
      </c>
      <c r="AY285" s="218" t="s">
        <v>192</v>
      </c>
    </row>
    <row r="286" spans="2:65" s="23" customFormat="1" ht="31.5" customHeight="1">
      <c r="B286" s="24"/>
      <c r="C286" s="182" t="s">
        <v>428</v>
      </c>
      <c r="D286" s="182" t="s">
        <v>193</v>
      </c>
      <c r="E286" s="183" t="s">
        <v>429</v>
      </c>
      <c r="F286" s="184" t="s">
        <v>430</v>
      </c>
      <c r="G286" s="185" t="s">
        <v>284</v>
      </c>
      <c r="H286" s="186">
        <v>61</v>
      </c>
      <c r="I286" s="187"/>
      <c r="J286" s="187">
        <f>ROUND(I286*H286,2)</f>
        <v>0</v>
      </c>
      <c r="K286" s="184" t="s">
        <v>197</v>
      </c>
      <c r="L286" s="50"/>
      <c r="M286" s="188"/>
      <c r="N286" s="189" t="s">
        <v>50</v>
      </c>
      <c r="O286" s="190">
        <v>0.069</v>
      </c>
      <c r="P286" s="190">
        <f>O286*H286</f>
        <v>4.2090000000000005</v>
      </c>
      <c r="Q286" s="190">
        <v>0</v>
      </c>
      <c r="R286" s="190">
        <f>Q286*H286</f>
        <v>0</v>
      </c>
      <c r="S286" s="190">
        <v>0</v>
      </c>
      <c r="T286" s="191">
        <f>S286*H286</f>
        <v>0</v>
      </c>
      <c r="AR286" s="6" t="s">
        <v>191</v>
      </c>
      <c r="AT286" s="6" t="s">
        <v>193</v>
      </c>
      <c r="AU286" s="6" t="s">
        <v>88</v>
      </c>
      <c r="AY286" s="6" t="s">
        <v>192</v>
      </c>
      <c r="BE286" s="192">
        <f>IF(N286="základní",J286,0)</f>
        <v>0</v>
      </c>
      <c r="BF286" s="192">
        <f>IF(N286="snížená",J286,0)</f>
        <v>0</v>
      </c>
      <c r="BG286" s="192">
        <f>IF(N286="zákl. přenesená",J286,0)</f>
        <v>0</v>
      </c>
      <c r="BH286" s="192">
        <f>IF(N286="sníž. přenesená",J286,0)</f>
        <v>0</v>
      </c>
      <c r="BI286" s="192">
        <f>IF(N286="nulová",J286,0)</f>
        <v>0</v>
      </c>
      <c r="BJ286" s="6" t="s">
        <v>21</v>
      </c>
      <c r="BK286" s="192">
        <f>ROUND(I286*H286,2)</f>
        <v>0</v>
      </c>
      <c r="BL286" s="6" t="s">
        <v>191</v>
      </c>
      <c r="BM286" s="6" t="s">
        <v>431</v>
      </c>
    </row>
    <row r="287" spans="1:47" ht="34.5">
      <c r="A287" s="23"/>
      <c r="B287" s="24"/>
      <c r="C287" s="52"/>
      <c r="D287" s="196" t="s">
        <v>199</v>
      </c>
      <c r="E287" s="52"/>
      <c r="F287" s="197" t="s">
        <v>432</v>
      </c>
      <c r="G287" s="52"/>
      <c r="H287" s="52"/>
      <c r="I287" s="52"/>
      <c r="J287" s="52"/>
      <c r="K287" s="52"/>
      <c r="L287" s="50"/>
      <c r="M287" s="195"/>
      <c r="N287" s="25"/>
      <c r="O287" s="25"/>
      <c r="P287" s="25"/>
      <c r="Q287" s="25"/>
      <c r="R287" s="25"/>
      <c r="S287" s="25"/>
      <c r="T287" s="72"/>
      <c r="AT287" s="6" t="s">
        <v>199</v>
      </c>
      <c r="AU287" s="6" t="s">
        <v>88</v>
      </c>
    </row>
    <row r="288" spans="2:51" s="198" customFormat="1" ht="12.75">
      <c r="B288" s="199"/>
      <c r="C288" s="200"/>
      <c r="D288" s="196" t="s">
        <v>210</v>
      </c>
      <c r="E288" s="201"/>
      <c r="F288" s="202" t="s">
        <v>288</v>
      </c>
      <c r="G288" s="200"/>
      <c r="H288" s="201"/>
      <c r="I288" s="200"/>
      <c r="J288" s="200"/>
      <c r="K288" s="200"/>
      <c r="L288" s="203"/>
      <c r="M288" s="204"/>
      <c r="N288" s="205"/>
      <c r="O288" s="205"/>
      <c r="P288" s="205"/>
      <c r="Q288" s="205"/>
      <c r="R288" s="205"/>
      <c r="S288" s="205"/>
      <c r="T288" s="206"/>
      <c r="AT288" s="207" t="s">
        <v>210</v>
      </c>
      <c r="AU288" s="207" t="s">
        <v>88</v>
      </c>
      <c r="AV288" s="198" t="s">
        <v>21</v>
      </c>
      <c r="AW288" s="198" t="s">
        <v>43</v>
      </c>
      <c r="AX288" s="198" t="s">
        <v>79</v>
      </c>
      <c r="AY288" s="207" t="s">
        <v>192</v>
      </c>
    </row>
    <row r="289" spans="2:51" s="198" customFormat="1" ht="24.75">
      <c r="B289" s="199"/>
      <c r="C289" s="200"/>
      <c r="D289" s="196" t="s">
        <v>210</v>
      </c>
      <c r="E289" s="201"/>
      <c r="F289" s="202" t="s">
        <v>313</v>
      </c>
      <c r="G289" s="200"/>
      <c r="H289" s="201"/>
      <c r="I289" s="200"/>
      <c r="J289" s="200"/>
      <c r="K289" s="200"/>
      <c r="L289" s="203"/>
      <c r="M289" s="204"/>
      <c r="N289" s="205"/>
      <c r="O289" s="205"/>
      <c r="P289" s="205"/>
      <c r="Q289" s="205"/>
      <c r="R289" s="205"/>
      <c r="S289" s="205"/>
      <c r="T289" s="206"/>
      <c r="AT289" s="207" t="s">
        <v>210</v>
      </c>
      <c r="AU289" s="207" t="s">
        <v>88</v>
      </c>
      <c r="AV289" s="198" t="s">
        <v>21</v>
      </c>
      <c r="AW289" s="198" t="s">
        <v>43</v>
      </c>
      <c r="AX289" s="198" t="s">
        <v>79</v>
      </c>
      <c r="AY289" s="207" t="s">
        <v>192</v>
      </c>
    </row>
    <row r="290" spans="2:51" s="198" customFormat="1" ht="12.75">
      <c r="B290" s="199"/>
      <c r="C290" s="200"/>
      <c r="D290" s="196" t="s">
        <v>210</v>
      </c>
      <c r="E290" s="201"/>
      <c r="F290" s="202" t="s">
        <v>290</v>
      </c>
      <c r="G290" s="200"/>
      <c r="H290" s="201"/>
      <c r="I290" s="200"/>
      <c r="J290" s="200"/>
      <c r="K290" s="200"/>
      <c r="L290" s="203"/>
      <c r="M290" s="204"/>
      <c r="N290" s="205"/>
      <c r="O290" s="205"/>
      <c r="P290" s="205"/>
      <c r="Q290" s="205"/>
      <c r="R290" s="205"/>
      <c r="S290" s="205"/>
      <c r="T290" s="206"/>
      <c r="AT290" s="207" t="s">
        <v>210</v>
      </c>
      <c r="AU290" s="207" t="s">
        <v>88</v>
      </c>
      <c r="AV290" s="198" t="s">
        <v>21</v>
      </c>
      <c r="AW290" s="198" t="s">
        <v>43</v>
      </c>
      <c r="AX290" s="198" t="s">
        <v>79</v>
      </c>
      <c r="AY290" s="207" t="s">
        <v>192</v>
      </c>
    </row>
    <row r="291" spans="2:51" s="198" customFormat="1" ht="24.75">
      <c r="B291" s="199"/>
      <c r="C291" s="200"/>
      <c r="D291" s="196" t="s">
        <v>210</v>
      </c>
      <c r="E291" s="201"/>
      <c r="F291" s="202" t="s">
        <v>314</v>
      </c>
      <c r="G291" s="200"/>
      <c r="H291" s="201"/>
      <c r="I291" s="200"/>
      <c r="J291" s="200"/>
      <c r="K291" s="200"/>
      <c r="L291" s="203"/>
      <c r="M291" s="204"/>
      <c r="N291" s="205"/>
      <c r="O291" s="205"/>
      <c r="P291" s="205"/>
      <c r="Q291" s="205"/>
      <c r="R291" s="205"/>
      <c r="S291" s="205"/>
      <c r="T291" s="206"/>
      <c r="AT291" s="207" t="s">
        <v>210</v>
      </c>
      <c r="AU291" s="207" t="s">
        <v>88</v>
      </c>
      <c r="AV291" s="198" t="s">
        <v>21</v>
      </c>
      <c r="AW291" s="198" t="s">
        <v>43</v>
      </c>
      <c r="AX291" s="198" t="s">
        <v>79</v>
      </c>
      <c r="AY291" s="207" t="s">
        <v>192</v>
      </c>
    </row>
    <row r="292" spans="2:51" s="208" customFormat="1" ht="12.75">
      <c r="B292" s="209"/>
      <c r="C292" s="210"/>
      <c r="D292" s="193" t="s">
        <v>210</v>
      </c>
      <c r="E292" s="211"/>
      <c r="F292" s="212" t="s">
        <v>315</v>
      </c>
      <c r="G292" s="210"/>
      <c r="H292" s="213">
        <v>61</v>
      </c>
      <c r="I292" s="210"/>
      <c r="J292" s="210"/>
      <c r="K292" s="210"/>
      <c r="L292" s="214"/>
      <c r="M292" s="215"/>
      <c r="N292" s="216"/>
      <c r="O292" s="216"/>
      <c r="P292" s="216"/>
      <c r="Q292" s="216"/>
      <c r="R292" s="216"/>
      <c r="S292" s="216"/>
      <c r="T292" s="217"/>
      <c r="AT292" s="218" t="s">
        <v>210</v>
      </c>
      <c r="AU292" s="218" t="s">
        <v>88</v>
      </c>
      <c r="AV292" s="208" t="s">
        <v>88</v>
      </c>
      <c r="AW292" s="208" t="s">
        <v>43</v>
      </c>
      <c r="AX292" s="208" t="s">
        <v>21</v>
      </c>
      <c r="AY292" s="218" t="s">
        <v>192</v>
      </c>
    </row>
    <row r="293" spans="2:65" s="23" customFormat="1" ht="31.5" customHeight="1">
      <c r="B293" s="24"/>
      <c r="C293" s="182" t="s">
        <v>433</v>
      </c>
      <c r="D293" s="182" t="s">
        <v>193</v>
      </c>
      <c r="E293" s="183" t="s">
        <v>434</v>
      </c>
      <c r="F293" s="184" t="s">
        <v>435</v>
      </c>
      <c r="G293" s="185" t="s">
        <v>284</v>
      </c>
      <c r="H293" s="186">
        <v>19</v>
      </c>
      <c r="I293" s="187"/>
      <c r="J293" s="187">
        <f>ROUND(I293*H293,2)</f>
        <v>0</v>
      </c>
      <c r="K293" s="184" t="s">
        <v>197</v>
      </c>
      <c r="L293" s="50"/>
      <c r="M293" s="188"/>
      <c r="N293" s="189" t="s">
        <v>50</v>
      </c>
      <c r="O293" s="190">
        <v>0.003</v>
      </c>
      <c r="P293" s="190">
        <f>O293*H293</f>
        <v>0.057</v>
      </c>
      <c r="Q293" s="190">
        <v>0</v>
      </c>
      <c r="R293" s="190">
        <f>Q293*H293</f>
        <v>0</v>
      </c>
      <c r="S293" s="190">
        <v>0</v>
      </c>
      <c r="T293" s="191">
        <f>S293*H293</f>
        <v>0</v>
      </c>
      <c r="AR293" s="6" t="s">
        <v>191</v>
      </c>
      <c r="AT293" s="6" t="s">
        <v>193</v>
      </c>
      <c r="AU293" s="6" t="s">
        <v>88</v>
      </c>
      <c r="AY293" s="6" t="s">
        <v>192</v>
      </c>
      <c r="BE293" s="192">
        <f>IF(N293="základní",J293,0)</f>
        <v>0</v>
      </c>
      <c r="BF293" s="192">
        <f>IF(N293="snížená",J293,0)</f>
        <v>0</v>
      </c>
      <c r="BG293" s="192">
        <f>IF(N293="zákl. přenesená",J293,0)</f>
        <v>0</v>
      </c>
      <c r="BH293" s="192">
        <f>IF(N293="sníž. přenesená",J293,0)</f>
        <v>0</v>
      </c>
      <c r="BI293" s="192">
        <f>IF(N293="nulová",J293,0)</f>
        <v>0</v>
      </c>
      <c r="BJ293" s="6" t="s">
        <v>21</v>
      </c>
      <c r="BK293" s="192">
        <f>ROUND(I293*H293,2)</f>
        <v>0</v>
      </c>
      <c r="BL293" s="6" t="s">
        <v>191</v>
      </c>
      <c r="BM293" s="6" t="s">
        <v>436</v>
      </c>
    </row>
    <row r="294" spans="1:47" ht="34.5">
      <c r="A294" s="23"/>
      <c r="B294" s="24"/>
      <c r="C294" s="52"/>
      <c r="D294" s="196" t="s">
        <v>199</v>
      </c>
      <c r="E294" s="52"/>
      <c r="F294" s="197" t="s">
        <v>437</v>
      </c>
      <c r="G294" s="52"/>
      <c r="H294" s="52"/>
      <c r="I294" s="52"/>
      <c r="J294" s="52"/>
      <c r="K294" s="52"/>
      <c r="L294" s="50"/>
      <c r="M294" s="195"/>
      <c r="N294" s="25"/>
      <c r="O294" s="25"/>
      <c r="P294" s="25"/>
      <c r="Q294" s="25"/>
      <c r="R294" s="25"/>
      <c r="S294" s="25"/>
      <c r="T294" s="72"/>
      <c r="AT294" s="6" t="s">
        <v>199</v>
      </c>
      <c r="AU294" s="6" t="s">
        <v>88</v>
      </c>
    </row>
    <row r="295" spans="2:51" s="198" customFormat="1" ht="12.75">
      <c r="B295" s="199"/>
      <c r="C295" s="200"/>
      <c r="D295" s="196" t="s">
        <v>210</v>
      </c>
      <c r="E295" s="201"/>
      <c r="F295" s="202" t="s">
        <v>288</v>
      </c>
      <c r="G295" s="200"/>
      <c r="H295" s="201"/>
      <c r="I295" s="200"/>
      <c r="J295" s="200"/>
      <c r="K295" s="200"/>
      <c r="L295" s="203"/>
      <c r="M295" s="204"/>
      <c r="N295" s="205"/>
      <c r="O295" s="205"/>
      <c r="P295" s="205"/>
      <c r="Q295" s="205"/>
      <c r="R295" s="205"/>
      <c r="S295" s="205"/>
      <c r="T295" s="206"/>
      <c r="AT295" s="207" t="s">
        <v>210</v>
      </c>
      <c r="AU295" s="207" t="s">
        <v>88</v>
      </c>
      <c r="AV295" s="198" t="s">
        <v>21</v>
      </c>
      <c r="AW295" s="198" t="s">
        <v>43</v>
      </c>
      <c r="AX295" s="198" t="s">
        <v>79</v>
      </c>
      <c r="AY295" s="207" t="s">
        <v>192</v>
      </c>
    </row>
    <row r="296" spans="2:51" s="198" customFormat="1" ht="12.75">
      <c r="B296" s="199"/>
      <c r="C296" s="200"/>
      <c r="D296" s="196" t="s">
        <v>210</v>
      </c>
      <c r="E296" s="201"/>
      <c r="F296" s="202" t="s">
        <v>289</v>
      </c>
      <c r="G296" s="200"/>
      <c r="H296" s="201"/>
      <c r="I296" s="200"/>
      <c r="J296" s="200"/>
      <c r="K296" s="200"/>
      <c r="L296" s="203"/>
      <c r="M296" s="204"/>
      <c r="N296" s="205"/>
      <c r="O296" s="205"/>
      <c r="P296" s="205"/>
      <c r="Q296" s="205"/>
      <c r="R296" s="205"/>
      <c r="S296" s="205"/>
      <c r="T296" s="206"/>
      <c r="AT296" s="207" t="s">
        <v>210</v>
      </c>
      <c r="AU296" s="207" t="s">
        <v>88</v>
      </c>
      <c r="AV296" s="198" t="s">
        <v>21</v>
      </c>
      <c r="AW296" s="198" t="s">
        <v>43</v>
      </c>
      <c r="AX296" s="198" t="s">
        <v>79</v>
      </c>
      <c r="AY296" s="207" t="s">
        <v>192</v>
      </c>
    </row>
    <row r="297" spans="2:51" s="198" customFormat="1" ht="12.75">
      <c r="B297" s="199"/>
      <c r="C297" s="200"/>
      <c r="D297" s="196" t="s">
        <v>210</v>
      </c>
      <c r="E297" s="201"/>
      <c r="F297" s="202" t="s">
        <v>290</v>
      </c>
      <c r="G297" s="200"/>
      <c r="H297" s="201"/>
      <c r="I297" s="200"/>
      <c r="J297" s="200"/>
      <c r="K297" s="200"/>
      <c r="L297" s="203"/>
      <c r="M297" s="204"/>
      <c r="N297" s="205"/>
      <c r="O297" s="205"/>
      <c r="P297" s="205"/>
      <c r="Q297" s="205"/>
      <c r="R297" s="205"/>
      <c r="S297" s="205"/>
      <c r="T297" s="206"/>
      <c r="AT297" s="207" t="s">
        <v>210</v>
      </c>
      <c r="AU297" s="207" t="s">
        <v>88</v>
      </c>
      <c r="AV297" s="198" t="s">
        <v>21</v>
      </c>
      <c r="AW297" s="198" t="s">
        <v>43</v>
      </c>
      <c r="AX297" s="198" t="s">
        <v>79</v>
      </c>
      <c r="AY297" s="207" t="s">
        <v>192</v>
      </c>
    </row>
    <row r="298" spans="2:51" s="198" customFormat="1" ht="12.75">
      <c r="B298" s="199"/>
      <c r="C298" s="200"/>
      <c r="D298" s="196" t="s">
        <v>210</v>
      </c>
      <c r="E298" s="201"/>
      <c r="F298" s="202" t="s">
        <v>291</v>
      </c>
      <c r="G298" s="200"/>
      <c r="H298" s="201"/>
      <c r="I298" s="200"/>
      <c r="J298" s="200"/>
      <c r="K298" s="200"/>
      <c r="L298" s="203"/>
      <c r="M298" s="204"/>
      <c r="N298" s="205"/>
      <c r="O298" s="205"/>
      <c r="P298" s="205"/>
      <c r="Q298" s="205"/>
      <c r="R298" s="205"/>
      <c r="S298" s="205"/>
      <c r="T298" s="206"/>
      <c r="AT298" s="207" t="s">
        <v>210</v>
      </c>
      <c r="AU298" s="207" t="s">
        <v>88</v>
      </c>
      <c r="AV298" s="198" t="s">
        <v>21</v>
      </c>
      <c r="AW298" s="198" t="s">
        <v>43</v>
      </c>
      <c r="AX298" s="198" t="s">
        <v>79</v>
      </c>
      <c r="AY298" s="207" t="s">
        <v>192</v>
      </c>
    </row>
    <row r="299" spans="2:51" s="208" customFormat="1" ht="12.75">
      <c r="B299" s="209"/>
      <c r="C299" s="210"/>
      <c r="D299" s="193" t="s">
        <v>210</v>
      </c>
      <c r="E299" s="211"/>
      <c r="F299" s="212" t="s">
        <v>292</v>
      </c>
      <c r="G299" s="210"/>
      <c r="H299" s="213">
        <v>19</v>
      </c>
      <c r="I299" s="210"/>
      <c r="J299" s="210"/>
      <c r="K299" s="210"/>
      <c r="L299" s="214"/>
      <c r="M299" s="215"/>
      <c r="N299" s="216"/>
      <c r="O299" s="216"/>
      <c r="P299" s="216"/>
      <c r="Q299" s="216"/>
      <c r="R299" s="216"/>
      <c r="S299" s="216"/>
      <c r="T299" s="217"/>
      <c r="AT299" s="218" t="s">
        <v>210</v>
      </c>
      <c r="AU299" s="218" t="s">
        <v>88</v>
      </c>
      <c r="AV299" s="208" t="s">
        <v>88</v>
      </c>
      <c r="AW299" s="208" t="s">
        <v>43</v>
      </c>
      <c r="AX299" s="208" t="s">
        <v>21</v>
      </c>
      <c r="AY299" s="218" t="s">
        <v>192</v>
      </c>
    </row>
    <row r="300" spans="2:65" s="23" customFormat="1" ht="31.5" customHeight="1">
      <c r="B300" s="24"/>
      <c r="C300" s="182" t="s">
        <v>438</v>
      </c>
      <c r="D300" s="182" t="s">
        <v>193</v>
      </c>
      <c r="E300" s="183" t="s">
        <v>439</v>
      </c>
      <c r="F300" s="184" t="s">
        <v>440</v>
      </c>
      <c r="G300" s="185" t="s">
        <v>284</v>
      </c>
      <c r="H300" s="186">
        <v>25</v>
      </c>
      <c r="I300" s="187"/>
      <c r="J300" s="187">
        <f>ROUND(I300*H300,2)</f>
        <v>0</v>
      </c>
      <c r="K300" s="184" t="s">
        <v>197</v>
      </c>
      <c r="L300" s="50"/>
      <c r="M300" s="188"/>
      <c r="N300" s="189" t="s">
        <v>50</v>
      </c>
      <c r="O300" s="190">
        <v>0.016</v>
      </c>
      <c r="P300" s="190">
        <f>O300*H300</f>
        <v>0.4</v>
      </c>
      <c r="Q300" s="190">
        <v>0</v>
      </c>
      <c r="R300" s="190">
        <f>Q300*H300</f>
        <v>0</v>
      </c>
      <c r="S300" s="190">
        <v>0</v>
      </c>
      <c r="T300" s="191">
        <f>S300*H300</f>
        <v>0</v>
      </c>
      <c r="AR300" s="6" t="s">
        <v>191</v>
      </c>
      <c r="AT300" s="6" t="s">
        <v>193</v>
      </c>
      <c r="AU300" s="6" t="s">
        <v>88</v>
      </c>
      <c r="AY300" s="6" t="s">
        <v>192</v>
      </c>
      <c r="BE300" s="192">
        <f>IF(N300="základní",J300,0)</f>
        <v>0</v>
      </c>
      <c r="BF300" s="192">
        <f>IF(N300="snížená",J300,0)</f>
        <v>0</v>
      </c>
      <c r="BG300" s="192">
        <f>IF(N300="zákl. přenesená",J300,0)</f>
        <v>0</v>
      </c>
      <c r="BH300" s="192">
        <f>IF(N300="sníž. přenesená",J300,0)</f>
        <v>0</v>
      </c>
      <c r="BI300" s="192">
        <f>IF(N300="nulová",J300,0)</f>
        <v>0</v>
      </c>
      <c r="BJ300" s="6" t="s">
        <v>21</v>
      </c>
      <c r="BK300" s="192">
        <f>ROUND(I300*H300,2)</f>
        <v>0</v>
      </c>
      <c r="BL300" s="6" t="s">
        <v>191</v>
      </c>
      <c r="BM300" s="6" t="s">
        <v>441</v>
      </c>
    </row>
    <row r="301" spans="1:47" ht="34.5">
      <c r="A301" s="23"/>
      <c r="B301" s="24"/>
      <c r="C301" s="52"/>
      <c r="D301" s="196" t="s">
        <v>199</v>
      </c>
      <c r="E301" s="52"/>
      <c r="F301" s="197" t="s">
        <v>442</v>
      </c>
      <c r="G301" s="52"/>
      <c r="H301" s="52"/>
      <c r="I301" s="52"/>
      <c r="J301" s="52"/>
      <c r="K301" s="52"/>
      <c r="L301" s="50"/>
      <c r="M301" s="195"/>
      <c r="N301" s="25"/>
      <c r="O301" s="25"/>
      <c r="P301" s="25"/>
      <c r="Q301" s="25"/>
      <c r="R301" s="25"/>
      <c r="S301" s="25"/>
      <c r="T301" s="72"/>
      <c r="AT301" s="6" t="s">
        <v>199</v>
      </c>
      <c r="AU301" s="6" t="s">
        <v>88</v>
      </c>
    </row>
    <row r="302" spans="2:51" s="198" customFormat="1" ht="12.75">
      <c r="B302" s="199"/>
      <c r="C302" s="200"/>
      <c r="D302" s="196" t="s">
        <v>210</v>
      </c>
      <c r="E302" s="201"/>
      <c r="F302" s="202" t="s">
        <v>297</v>
      </c>
      <c r="G302" s="200"/>
      <c r="H302" s="201"/>
      <c r="I302" s="200"/>
      <c r="J302" s="200"/>
      <c r="K302" s="200"/>
      <c r="L302" s="203"/>
      <c r="M302" s="204"/>
      <c r="N302" s="205"/>
      <c r="O302" s="205"/>
      <c r="P302" s="205"/>
      <c r="Q302" s="205"/>
      <c r="R302" s="205"/>
      <c r="S302" s="205"/>
      <c r="T302" s="206"/>
      <c r="AT302" s="207" t="s">
        <v>210</v>
      </c>
      <c r="AU302" s="207" t="s">
        <v>88</v>
      </c>
      <c r="AV302" s="198" t="s">
        <v>21</v>
      </c>
      <c r="AW302" s="198" t="s">
        <v>43</v>
      </c>
      <c r="AX302" s="198" t="s">
        <v>79</v>
      </c>
      <c r="AY302" s="207" t="s">
        <v>192</v>
      </c>
    </row>
    <row r="303" spans="2:51" s="198" customFormat="1" ht="12.75">
      <c r="B303" s="199"/>
      <c r="C303" s="200"/>
      <c r="D303" s="196" t="s">
        <v>210</v>
      </c>
      <c r="E303" s="201"/>
      <c r="F303" s="202" t="s">
        <v>298</v>
      </c>
      <c r="G303" s="200"/>
      <c r="H303" s="201"/>
      <c r="I303" s="200"/>
      <c r="J303" s="200"/>
      <c r="K303" s="200"/>
      <c r="L303" s="203"/>
      <c r="M303" s="204"/>
      <c r="N303" s="205"/>
      <c r="O303" s="205"/>
      <c r="P303" s="205"/>
      <c r="Q303" s="205"/>
      <c r="R303" s="205"/>
      <c r="S303" s="205"/>
      <c r="T303" s="206"/>
      <c r="AT303" s="207" t="s">
        <v>210</v>
      </c>
      <c r="AU303" s="207" t="s">
        <v>88</v>
      </c>
      <c r="AV303" s="198" t="s">
        <v>21</v>
      </c>
      <c r="AW303" s="198" t="s">
        <v>43</v>
      </c>
      <c r="AX303" s="198" t="s">
        <v>79</v>
      </c>
      <c r="AY303" s="207" t="s">
        <v>192</v>
      </c>
    </row>
    <row r="304" spans="2:51" s="198" customFormat="1" ht="12.75">
      <c r="B304" s="199"/>
      <c r="C304" s="200"/>
      <c r="D304" s="196" t="s">
        <v>210</v>
      </c>
      <c r="E304" s="201"/>
      <c r="F304" s="202" t="s">
        <v>290</v>
      </c>
      <c r="G304" s="200"/>
      <c r="H304" s="201"/>
      <c r="I304" s="200"/>
      <c r="J304" s="200"/>
      <c r="K304" s="200"/>
      <c r="L304" s="203"/>
      <c r="M304" s="204"/>
      <c r="N304" s="205"/>
      <c r="O304" s="205"/>
      <c r="P304" s="205"/>
      <c r="Q304" s="205"/>
      <c r="R304" s="205"/>
      <c r="S304" s="205"/>
      <c r="T304" s="206"/>
      <c r="AT304" s="207" t="s">
        <v>210</v>
      </c>
      <c r="AU304" s="207" t="s">
        <v>88</v>
      </c>
      <c r="AV304" s="198" t="s">
        <v>21</v>
      </c>
      <c r="AW304" s="198" t="s">
        <v>43</v>
      </c>
      <c r="AX304" s="198" t="s">
        <v>79</v>
      </c>
      <c r="AY304" s="207" t="s">
        <v>192</v>
      </c>
    </row>
    <row r="305" spans="2:51" s="198" customFormat="1" ht="12.75">
      <c r="B305" s="199"/>
      <c r="C305" s="200"/>
      <c r="D305" s="196" t="s">
        <v>210</v>
      </c>
      <c r="E305" s="201"/>
      <c r="F305" s="202" t="s">
        <v>299</v>
      </c>
      <c r="G305" s="200"/>
      <c r="H305" s="201"/>
      <c r="I305" s="200"/>
      <c r="J305" s="200"/>
      <c r="K305" s="200"/>
      <c r="L305" s="203"/>
      <c r="M305" s="204"/>
      <c r="N305" s="205"/>
      <c r="O305" s="205"/>
      <c r="P305" s="205"/>
      <c r="Q305" s="205"/>
      <c r="R305" s="205"/>
      <c r="S305" s="205"/>
      <c r="T305" s="206"/>
      <c r="AT305" s="207" t="s">
        <v>210</v>
      </c>
      <c r="AU305" s="207" t="s">
        <v>88</v>
      </c>
      <c r="AV305" s="198" t="s">
        <v>21</v>
      </c>
      <c r="AW305" s="198" t="s">
        <v>43</v>
      </c>
      <c r="AX305" s="198" t="s">
        <v>79</v>
      </c>
      <c r="AY305" s="207" t="s">
        <v>192</v>
      </c>
    </row>
    <row r="306" spans="2:51" s="208" customFormat="1" ht="12.75">
      <c r="B306" s="209"/>
      <c r="C306" s="210"/>
      <c r="D306" s="193" t="s">
        <v>210</v>
      </c>
      <c r="E306" s="211"/>
      <c r="F306" s="212" t="s">
        <v>300</v>
      </c>
      <c r="G306" s="210"/>
      <c r="H306" s="213">
        <v>25</v>
      </c>
      <c r="I306" s="210"/>
      <c r="J306" s="210"/>
      <c r="K306" s="210"/>
      <c r="L306" s="214"/>
      <c r="M306" s="215"/>
      <c r="N306" s="216"/>
      <c r="O306" s="216"/>
      <c r="P306" s="216"/>
      <c r="Q306" s="216"/>
      <c r="R306" s="216"/>
      <c r="S306" s="216"/>
      <c r="T306" s="217"/>
      <c r="AT306" s="218" t="s">
        <v>210</v>
      </c>
      <c r="AU306" s="218" t="s">
        <v>88</v>
      </c>
      <c r="AV306" s="208" t="s">
        <v>88</v>
      </c>
      <c r="AW306" s="208" t="s">
        <v>43</v>
      </c>
      <c r="AX306" s="208" t="s">
        <v>21</v>
      </c>
      <c r="AY306" s="218" t="s">
        <v>192</v>
      </c>
    </row>
    <row r="307" spans="2:65" s="23" customFormat="1" ht="31.5" customHeight="1">
      <c r="B307" s="24"/>
      <c r="C307" s="182" t="s">
        <v>443</v>
      </c>
      <c r="D307" s="182" t="s">
        <v>193</v>
      </c>
      <c r="E307" s="183" t="s">
        <v>444</v>
      </c>
      <c r="F307" s="184" t="s">
        <v>445</v>
      </c>
      <c r="G307" s="185" t="s">
        <v>284</v>
      </c>
      <c r="H307" s="186">
        <v>81</v>
      </c>
      <c r="I307" s="187"/>
      <c r="J307" s="187">
        <f>ROUND(I307*H307,2)</f>
        <v>0</v>
      </c>
      <c r="K307" s="184" t="s">
        <v>197</v>
      </c>
      <c r="L307" s="50"/>
      <c r="M307" s="188"/>
      <c r="N307" s="189" t="s">
        <v>50</v>
      </c>
      <c r="O307" s="190">
        <v>0.051000000000000004</v>
      </c>
      <c r="P307" s="190">
        <f>O307*H307</f>
        <v>4.131</v>
      </c>
      <c r="Q307" s="190">
        <v>0</v>
      </c>
      <c r="R307" s="190">
        <f>Q307*H307</f>
        <v>0</v>
      </c>
      <c r="S307" s="190">
        <v>0</v>
      </c>
      <c r="T307" s="191">
        <f>S307*H307</f>
        <v>0</v>
      </c>
      <c r="AR307" s="6" t="s">
        <v>191</v>
      </c>
      <c r="AT307" s="6" t="s">
        <v>193</v>
      </c>
      <c r="AU307" s="6" t="s">
        <v>88</v>
      </c>
      <c r="AY307" s="6" t="s">
        <v>192</v>
      </c>
      <c r="BE307" s="192">
        <f>IF(N307="základní",J307,0)</f>
        <v>0</v>
      </c>
      <c r="BF307" s="192">
        <f>IF(N307="snížená",J307,0)</f>
        <v>0</v>
      </c>
      <c r="BG307" s="192">
        <f>IF(N307="zákl. přenesená",J307,0)</f>
        <v>0</v>
      </c>
      <c r="BH307" s="192">
        <f>IF(N307="sníž. přenesená",J307,0)</f>
        <v>0</v>
      </c>
      <c r="BI307" s="192">
        <f>IF(N307="nulová",J307,0)</f>
        <v>0</v>
      </c>
      <c r="BJ307" s="6" t="s">
        <v>21</v>
      </c>
      <c r="BK307" s="192">
        <f>ROUND(I307*H307,2)</f>
        <v>0</v>
      </c>
      <c r="BL307" s="6" t="s">
        <v>191</v>
      </c>
      <c r="BM307" s="6" t="s">
        <v>446</v>
      </c>
    </row>
    <row r="308" spans="1:47" ht="34.5">
      <c r="A308" s="23"/>
      <c r="B308" s="24"/>
      <c r="C308" s="52"/>
      <c r="D308" s="196" t="s">
        <v>199</v>
      </c>
      <c r="E308" s="52"/>
      <c r="F308" s="197" t="s">
        <v>447</v>
      </c>
      <c r="G308" s="52"/>
      <c r="H308" s="52"/>
      <c r="I308" s="52"/>
      <c r="J308" s="52"/>
      <c r="K308" s="52"/>
      <c r="L308" s="50"/>
      <c r="M308" s="195"/>
      <c r="N308" s="25"/>
      <c r="O308" s="25"/>
      <c r="P308" s="25"/>
      <c r="Q308" s="25"/>
      <c r="R308" s="25"/>
      <c r="S308" s="25"/>
      <c r="T308" s="72"/>
      <c r="AT308" s="6" t="s">
        <v>199</v>
      </c>
      <c r="AU308" s="6" t="s">
        <v>88</v>
      </c>
    </row>
    <row r="309" spans="2:51" s="198" customFormat="1" ht="12.75">
      <c r="B309" s="199"/>
      <c r="C309" s="200"/>
      <c r="D309" s="196" t="s">
        <v>210</v>
      </c>
      <c r="E309" s="201"/>
      <c r="F309" s="202" t="s">
        <v>288</v>
      </c>
      <c r="G309" s="200"/>
      <c r="H309" s="201"/>
      <c r="I309" s="200"/>
      <c r="J309" s="200"/>
      <c r="K309" s="200"/>
      <c r="L309" s="203"/>
      <c r="M309" s="204"/>
      <c r="N309" s="205"/>
      <c r="O309" s="205"/>
      <c r="P309" s="205"/>
      <c r="Q309" s="205"/>
      <c r="R309" s="205"/>
      <c r="S309" s="205"/>
      <c r="T309" s="206"/>
      <c r="AT309" s="207" t="s">
        <v>210</v>
      </c>
      <c r="AU309" s="207" t="s">
        <v>88</v>
      </c>
      <c r="AV309" s="198" t="s">
        <v>21</v>
      </c>
      <c r="AW309" s="198" t="s">
        <v>43</v>
      </c>
      <c r="AX309" s="198" t="s">
        <v>79</v>
      </c>
      <c r="AY309" s="207" t="s">
        <v>192</v>
      </c>
    </row>
    <row r="310" spans="2:51" s="198" customFormat="1" ht="36.75">
      <c r="B310" s="199"/>
      <c r="C310" s="200"/>
      <c r="D310" s="196" t="s">
        <v>210</v>
      </c>
      <c r="E310" s="201"/>
      <c r="F310" s="202" t="s">
        <v>305</v>
      </c>
      <c r="G310" s="200"/>
      <c r="H310" s="201"/>
      <c r="I310" s="200"/>
      <c r="J310" s="200"/>
      <c r="K310" s="200"/>
      <c r="L310" s="203"/>
      <c r="M310" s="204"/>
      <c r="N310" s="205"/>
      <c r="O310" s="205"/>
      <c r="P310" s="205"/>
      <c r="Q310" s="205"/>
      <c r="R310" s="205"/>
      <c r="S310" s="205"/>
      <c r="T310" s="206"/>
      <c r="AT310" s="207" t="s">
        <v>210</v>
      </c>
      <c r="AU310" s="207" t="s">
        <v>88</v>
      </c>
      <c r="AV310" s="198" t="s">
        <v>21</v>
      </c>
      <c r="AW310" s="198" t="s">
        <v>43</v>
      </c>
      <c r="AX310" s="198" t="s">
        <v>79</v>
      </c>
      <c r="AY310" s="207" t="s">
        <v>192</v>
      </c>
    </row>
    <row r="311" spans="2:51" s="198" customFormat="1" ht="12.75">
      <c r="B311" s="199"/>
      <c r="C311" s="200"/>
      <c r="D311" s="196" t="s">
        <v>210</v>
      </c>
      <c r="E311" s="201"/>
      <c r="F311" s="202" t="s">
        <v>306</v>
      </c>
      <c r="G311" s="200"/>
      <c r="H311" s="201"/>
      <c r="I311" s="200"/>
      <c r="J311" s="200"/>
      <c r="K311" s="200"/>
      <c r="L311" s="203"/>
      <c r="M311" s="204"/>
      <c r="N311" s="205"/>
      <c r="O311" s="205"/>
      <c r="P311" s="205"/>
      <c r="Q311" s="205"/>
      <c r="R311" s="205"/>
      <c r="S311" s="205"/>
      <c r="T311" s="206"/>
      <c r="AT311" s="207" t="s">
        <v>210</v>
      </c>
      <c r="AU311" s="207" t="s">
        <v>88</v>
      </c>
      <c r="AV311" s="198" t="s">
        <v>21</v>
      </c>
      <c r="AW311" s="198" t="s">
        <v>43</v>
      </c>
      <c r="AX311" s="198" t="s">
        <v>79</v>
      </c>
      <c r="AY311" s="207" t="s">
        <v>192</v>
      </c>
    </row>
    <row r="312" spans="2:51" s="198" customFormat="1" ht="12.75">
      <c r="B312" s="199"/>
      <c r="C312" s="200"/>
      <c r="D312" s="196" t="s">
        <v>210</v>
      </c>
      <c r="E312" s="201"/>
      <c r="F312" s="202" t="s">
        <v>290</v>
      </c>
      <c r="G312" s="200"/>
      <c r="H312" s="201"/>
      <c r="I312" s="200"/>
      <c r="J312" s="200"/>
      <c r="K312" s="200"/>
      <c r="L312" s="203"/>
      <c r="M312" s="204"/>
      <c r="N312" s="205"/>
      <c r="O312" s="205"/>
      <c r="P312" s="205"/>
      <c r="Q312" s="205"/>
      <c r="R312" s="205"/>
      <c r="S312" s="205"/>
      <c r="T312" s="206"/>
      <c r="AT312" s="207" t="s">
        <v>210</v>
      </c>
      <c r="AU312" s="207" t="s">
        <v>88</v>
      </c>
      <c r="AV312" s="198" t="s">
        <v>21</v>
      </c>
      <c r="AW312" s="198" t="s">
        <v>43</v>
      </c>
      <c r="AX312" s="198" t="s">
        <v>79</v>
      </c>
      <c r="AY312" s="207" t="s">
        <v>192</v>
      </c>
    </row>
    <row r="313" spans="2:51" s="198" customFormat="1" ht="24.75">
      <c r="B313" s="199"/>
      <c r="C313" s="200"/>
      <c r="D313" s="196" t="s">
        <v>210</v>
      </c>
      <c r="E313" s="201"/>
      <c r="F313" s="202" t="s">
        <v>307</v>
      </c>
      <c r="G313" s="200"/>
      <c r="H313" s="201"/>
      <c r="I313" s="200"/>
      <c r="J313" s="200"/>
      <c r="K313" s="200"/>
      <c r="L313" s="203"/>
      <c r="M313" s="204"/>
      <c r="N313" s="205"/>
      <c r="O313" s="205"/>
      <c r="P313" s="205"/>
      <c r="Q313" s="205"/>
      <c r="R313" s="205"/>
      <c r="S313" s="205"/>
      <c r="T313" s="206"/>
      <c r="AT313" s="207" t="s">
        <v>210</v>
      </c>
      <c r="AU313" s="207" t="s">
        <v>88</v>
      </c>
      <c r="AV313" s="198" t="s">
        <v>21</v>
      </c>
      <c r="AW313" s="198" t="s">
        <v>43</v>
      </c>
      <c r="AX313" s="198" t="s">
        <v>79</v>
      </c>
      <c r="AY313" s="207" t="s">
        <v>192</v>
      </c>
    </row>
    <row r="314" spans="2:51" s="208" customFormat="1" ht="12.75">
      <c r="B314" s="209"/>
      <c r="C314" s="210"/>
      <c r="D314" s="193" t="s">
        <v>210</v>
      </c>
      <c r="E314" s="211"/>
      <c r="F314" s="212" t="s">
        <v>308</v>
      </c>
      <c r="G314" s="210"/>
      <c r="H314" s="213">
        <v>81</v>
      </c>
      <c r="I314" s="210"/>
      <c r="J314" s="210"/>
      <c r="K314" s="210"/>
      <c r="L314" s="214"/>
      <c r="M314" s="215"/>
      <c r="N314" s="216"/>
      <c r="O314" s="216"/>
      <c r="P314" s="216"/>
      <c r="Q314" s="216"/>
      <c r="R314" s="216"/>
      <c r="S314" s="216"/>
      <c r="T314" s="217"/>
      <c r="AT314" s="218" t="s">
        <v>210</v>
      </c>
      <c r="AU314" s="218" t="s">
        <v>88</v>
      </c>
      <c r="AV314" s="208" t="s">
        <v>88</v>
      </c>
      <c r="AW314" s="208" t="s">
        <v>43</v>
      </c>
      <c r="AX314" s="208" t="s">
        <v>21</v>
      </c>
      <c r="AY314" s="218" t="s">
        <v>192</v>
      </c>
    </row>
    <row r="315" spans="2:65" s="23" customFormat="1" ht="31.5" customHeight="1">
      <c r="B315" s="24"/>
      <c r="C315" s="182" t="s">
        <v>448</v>
      </c>
      <c r="D315" s="182" t="s">
        <v>193</v>
      </c>
      <c r="E315" s="183" t="s">
        <v>449</v>
      </c>
      <c r="F315" s="184" t="s">
        <v>450</v>
      </c>
      <c r="G315" s="185" t="s">
        <v>284</v>
      </c>
      <c r="H315" s="186">
        <v>61</v>
      </c>
      <c r="I315" s="187"/>
      <c r="J315" s="187">
        <f>ROUND(I315*H315,2)</f>
        <v>0</v>
      </c>
      <c r="K315" s="184" t="s">
        <v>197</v>
      </c>
      <c r="L315" s="50"/>
      <c r="M315" s="188"/>
      <c r="N315" s="189" t="s">
        <v>50</v>
      </c>
      <c r="O315" s="190">
        <v>0.094</v>
      </c>
      <c r="P315" s="190">
        <f>O315*H315</f>
        <v>5.734</v>
      </c>
      <c r="Q315" s="190">
        <v>0</v>
      </c>
      <c r="R315" s="190">
        <f>Q315*H315</f>
        <v>0</v>
      </c>
      <c r="S315" s="190">
        <v>0</v>
      </c>
      <c r="T315" s="191">
        <f>S315*H315</f>
        <v>0</v>
      </c>
      <c r="AR315" s="6" t="s">
        <v>191</v>
      </c>
      <c r="AT315" s="6" t="s">
        <v>193</v>
      </c>
      <c r="AU315" s="6" t="s">
        <v>88</v>
      </c>
      <c r="AY315" s="6" t="s">
        <v>192</v>
      </c>
      <c r="BE315" s="192">
        <f>IF(N315="základní",J315,0)</f>
        <v>0</v>
      </c>
      <c r="BF315" s="192">
        <f>IF(N315="snížená",J315,0)</f>
        <v>0</v>
      </c>
      <c r="BG315" s="192">
        <f>IF(N315="zákl. přenesená",J315,0)</f>
        <v>0</v>
      </c>
      <c r="BH315" s="192">
        <f>IF(N315="sníž. přenesená",J315,0)</f>
        <v>0</v>
      </c>
      <c r="BI315" s="192">
        <f>IF(N315="nulová",J315,0)</f>
        <v>0</v>
      </c>
      <c r="BJ315" s="6" t="s">
        <v>21</v>
      </c>
      <c r="BK315" s="192">
        <f>ROUND(I315*H315,2)</f>
        <v>0</v>
      </c>
      <c r="BL315" s="6" t="s">
        <v>191</v>
      </c>
      <c r="BM315" s="6" t="s">
        <v>451</v>
      </c>
    </row>
    <row r="316" spans="1:47" ht="34.5">
      <c r="A316" s="23"/>
      <c r="B316" s="24"/>
      <c r="C316" s="52"/>
      <c r="D316" s="196" t="s">
        <v>199</v>
      </c>
      <c r="E316" s="52"/>
      <c r="F316" s="197" t="s">
        <v>452</v>
      </c>
      <c r="G316" s="52"/>
      <c r="H316" s="52"/>
      <c r="I316" s="52"/>
      <c r="J316" s="52"/>
      <c r="K316" s="52"/>
      <c r="L316" s="50"/>
      <c r="M316" s="195"/>
      <c r="N316" s="25"/>
      <c r="O316" s="25"/>
      <c r="P316" s="25"/>
      <c r="Q316" s="25"/>
      <c r="R316" s="25"/>
      <c r="S316" s="25"/>
      <c r="T316" s="72"/>
      <c r="AT316" s="6" t="s">
        <v>199</v>
      </c>
      <c r="AU316" s="6" t="s">
        <v>88</v>
      </c>
    </row>
    <row r="317" spans="2:51" s="198" customFormat="1" ht="12.75">
      <c r="B317" s="199"/>
      <c r="C317" s="200"/>
      <c r="D317" s="196" t="s">
        <v>210</v>
      </c>
      <c r="E317" s="201"/>
      <c r="F317" s="202" t="s">
        <v>288</v>
      </c>
      <c r="G317" s="200"/>
      <c r="H317" s="201"/>
      <c r="I317" s="200"/>
      <c r="J317" s="200"/>
      <c r="K317" s="200"/>
      <c r="L317" s="203"/>
      <c r="M317" s="204"/>
      <c r="N317" s="205"/>
      <c r="O317" s="205"/>
      <c r="P317" s="205"/>
      <c r="Q317" s="205"/>
      <c r="R317" s="205"/>
      <c r="S317" s="205"/>
      <c r="T317" s="206"/>
      <c r="AT317" s="207" t="s">
        <v>210</v>
      </c>
      <c r="AU317" s="207" t="s">
        <v>88</v>
      </c>
      <c r="AV317" s="198" t="s">
        <v>21</v>
      </c>
      <c r="AW317" s="198" t="s">
        <v>43</v>
      </c>
      <c r="AX317" s="198" t="s">
        <v>79</v>
      </c>
      <c r="AY317" s="207" t="s">
        <v>192</v>
      </c>
    </row>
    <row r="318" spans="2:51" s="198" customFormat="1" ht="24.75">
      <c r="B318" s="199"/>
      <c r="C318" s="200"/>
      <c r="D318" s="196" t="s">
        <v>210</v>
      </c>
      <c r="E318" s="201"/>
      <c r="F318" s="202" t="s">
        <v>313</v>
      </c>
      <c r="G318" s="200"/>
      <c r="H318" s="201"/>
      <c r="I318" s="200"/>
      <c r="J318" s="200"/>
      <c r="K318" s="200"/>
      <c r="L318" s="203"/>
      <c r="M318" s="204"/>
      <c r="N318" s="205"/>
      <c r="O318" s="205"/>
      <c r="P318" s="205"/>
      <c r="Q318" s="205"/>
      <c r="R318" s="205"/>
      <c r="S318" s="205"/>
      <c r="T318" s="206"/>
      <c r="AT318" s="207" t="s">
        <v>210</v>
      </c>
      <c r="AU318" s="207" t="s">
        <v>88</v>
      </c>
      <c r="AV318" s="198" t="s">
        <v>21</v>
      </c>
      <c r="AW318" s="198" t="s">
        <v>43</v>
      </c>
      <c r="AX318" s="198" t="s">
        <v>79</v>
      </c>
      <c r="AY318" s="207" t="s">
        <v>192</v>
      </c>
    </row>
    <row r="319" spans="2:51" s="198" customFormat="1" ht="12.75">
      <c r="B319" s="199"/>
      <c r="C319" s="200"/>
      <c r="D319" s="196" t="s">
        <v>210</v>
      </c>
      <c r="E319" s="201"/>
      <c r="F319" s="202" t="s">
        <v>290</v>
      </c>
      <c r="G319" s="200"/>
      <c r="H319" s="201"/>
      <c r="I319" s="200"/>
      <c r="J319" s="200"/>
      <c r="K319" s="200"/>
      <c r="L319" s="203"/>
      <c r="M319" s="204"/>
      <c r="N319" s="205"/>
      <c r="O319" s="205"/>
      <c r="P319" s="205"/>
      <c r="Q319" s="205"/>
      <c r="R319" s="205"/>
      <c r="S319" s="205"/>
      <c r="T319" s="206"/>
      <c r="AT319" s="207" t="s">
        <v>210</v>
      </c>
      <c r="AU319" s="207" t="s">
        <v>88</v>
      </c>
      <c r="AV319" s="198" t="s">
        <v>21</v>
      </c>
      <c r="AW319" s="198" t="s">
        <v>43</v>
      </c>
      <c r="AX319" s="198" t="s">
        <v>79</v>
      </c>
      <c r="AY319" s="207" t="s">
        <v>192</v>
      </c>
    </row>
    <row r="320" spans="2:51" s="198" customFormat="1" ht="24.75">
      <c r="B320" s="199"/>
      <c r="C320" s="200"/>
      <c r="D320" s="196" t="s">
        <v>210</v>
      </c>
      <c r="E320" s="201"/>
      <c r="F320" s="202" t="s">
        <v>314</v>
      </c>
      <c r="G320" s="200"/>
      <c r="H320" s="201"/>
      <c r="I320" s="200"/>
      <c r="J320" s="200"/>
      <c r="K320" s="200"/>
      <c r="L320" s="203"/>
      <c r="M320" s="204"/>
      <c r="N320" s="205"/>
      <c r="O320" s="205"/>
      <c r="P320" s="205"/>
      <c r="Q320" s="205"/>
      <c r="R320" s="205"/>
      <c r="S320" s="205"/>
      <c r="T320" s="206"/>
      <c r="AT320" s="207" t="s">
        <v>210</v>
      </c>
      <c r="AU320" s="207" t="s">
        <v>88</v>
      </c>
      <c r="AV320" s="198" t="s">
        <v>21</v>
      </c>
      <c r="AW320" s="198" t="s">
        <v>43</v>
      </c>
      <c r="AX320" s="198" t="s">
        <v>79</v>
      </c>
      <c r="AY320" s="207" t="s">
        <v>192</v>
      </c>
    </row>
    <row r="321" spans="2:51" s="208" customFormat="1" ht="12.75">
      <c r="B321" s="209"/>
      <c r="C321" s="210"/>
      <c r="D321" s="193" t="s">
        <v>210</v>
      </c>
      <c r="E321" s="211"/>
      <c r="F321" s="212" t="s">
        <v>315</v>
      </c>
      <c r="G321" s="210"/>
      <c r="H321" s="213">
        <v>61</v>
      </c>
      <c r="I321" s="210"/>
      <c r="J321" s="210"/>
      <c r="K321" s="210"/>
      <c r="L321" s="214"/>
      <c r="M321" s="215"/>
      <c r="N321" s="216"/>
      <c r="O321" s="216"/>
      <c r="P321" s="216"/>
      <c r="Q321" s="216"/>
      <c r="R321" s="216"/>
      <c r="S321" s="216"/>
      <c r="T321" s="217"/>
      <c r="AT321" s="218" t="s">
        <v>210</v>
      </c>
      <c r="AU321" s="218" t="s">
        <v>88</v>
      </c>
      <c r="AV321" s="208" t="s">
        <v>88</v>
      </c>
      <c r="AW321" s="208" t="s">
        <v>43</v>
      </c>
      <c r="AX321" s="208" t="s">
        <v>21</v>
      </c>
      <c r="AY321" s="218" t="s">
        <v>192</v>
      </c>
    </row>
    <row r="322" spans="2:65" s="23" customFormat="1" ht="22.5" customHeight="1">
      <c r="B322" s="24"/>
      <c r="C322" s="182" t="s">
        <v>453</v>
      </c>
      <c r="D322" s="182" t="s">
        <v>193</v>
      </c>
      <c r="E322" s="183" t="s">
        <v>454</v>
      </c>
      <c r="F322" s="184" t="s">
        <v>455</v>
      </c>
      <c r="G322" s="185" t="s">
        <v>267</v>
      </c>
      <c r="H322" s="186">
        <v>204</v>
      </c>
      <c r="I322" s="187"/>
      <c r="J322" s="187">
        <f>ROUND(I322*H322,2)</f>
        <v>0</v>
      </c>
      <c r="K322" s="184" t="s">
        <v>197</v>
      </c>
      <c r="L322" s="50"/>
      <c r="M322" s="188"/>
      <c r="N322" s="189" t="s">
        <v>50</v>
      </c>
      <c r="O322" s="190">
        <v>5.378</v>
      </c>
      <c r="P322" s="190">
        <f>O322*H322</f>
        <v>1097.112</v>
      </c>
      <c r="Q322" s="190">
        <v>0</v>
      </c>
      <c r="R322" s="190">
        <f>Q322*H322</f>
        <v>0</v>
      </c>
      <c r="S322" s="190">
        <v>0</v>
      </c>
      <c r="T322" s="191">
        <f>S322*H322</f>
        <v>0</v>
      </c>
      <c r="AR322" s="6" t="s">
        <v>191</v>
      </c>
      <c r="AT322" s="6" t="s">
        <v>193</v>
      </c>
      <c r="AU322" s="6" t="s">
        <v>88</v>
      </c>
      <c r="AY322" s="6" t="s">
        <v>192</v>
      </c>
      <c r="BE322" s="192">
        <f>IF(N322="základní",J322,0)</f>
        <v>0</v>
      </c>
      <c r="BF322" s="192">
        <f>IF(N322="snížená",J322,0)</f>
        <v>0</v>
      </c>
      <c r="BG322" s="192">
        <f>IF(N322="zákl. přenesená",J322,0)</f>
        <v>0</v>
      </c>
      <c r="BH322" s="192">
        <f>IF(N322="sníž. přenesená",J322,0)</f>
        <v>0</v>
      </c>
      <c r="BI322" s="192">
        <f>IF(N322="nulová",J322,0)</f>
        <v>0</v>
      </c>
      <c r="BJ322" s="6" t="s">
        <v>21</v>
      </c>
      <c r="BK322" s="192">
        <f>ROUND(I322*H322,2)</f>
        <v>0</v>
      </c>
      <c r="BL322" s="6" t="s">
        <v>191</v>
      </c>
      <c r="BM322" s="6" t="s">
        <v>456</v>
      </c>
    </row>
    <row r="323" spans="1:47" ht="12.75">
      <c r="A323" s="23"/>
      <c r="B323" s="24"/>
      <c r="C323" s="52"/>
      <c r="D323" s="196" t="s">
        <v>199</v>
      </c>
      <c r="E323" s="52"/>
      <c r="F323" s="197" t="s">
        <v>457</v>
      </c>
      <c r="G323" s="52"/>
      <c r="H323" s="52"/>
      <c r="I323" s="52"/>
      <c r="J323" s="52"/>
      <c r="K323" s="52"/>
      <c r="L323" s="50"/>
      <c r="M323" s="195"/>
      <c r="N323" s="25"/>
      <c r="O323" s="25"/>
      <c r="P323" s="25"/>
      <c r="Q323" s="25"/>
      <c r="R323" s="25"/>
      <c r="S323" s="25"/>
      <c r="T323" s="72"/>
      <c r="AT323" s="6" t="s">
        <v>199</v>
      </c>
      <c r="AU323" s="6" t="s">
        <v>88</v>
      </c>
    </row>
    <row r="324" spans="2:51" s="208" customFormat="1" ht="12.75">
      <c r="B324" s="209"/>
      <c r="C324" s="210"/>
      <c r="D324" s="193" t="s">
        <v>210</v>
      </c>
      <c r="E324" s="211"/>
      <c r="F324" s="212" t="s">
        <v>458</v>
      </c>
      <c r="G324" s="210"/>
      <c r="H324" s="213">
        <v>204</v>
      </c>
      <c r="I324" s="210"/>
      <c r="J324" s="210"/>
      <c r="K324" s="210"/>
      <c r="L324" s="214"/>
      <c r="M324" s="215"/>
      <c r="N324" s="216"/>
      <c r="O324" s="216"/>
      <c r="P324" s="216"/>
      <c r="Q324" s="216"/>
      <c r="R324" s="216"/>
      <c r="S324" s="216"/>
      <c r="T324" s="217"/>
      <c r="AT324" s="218" t="s">
        <v>210</v>
      </c>
      <c r="AU324" s="218" t="s">
        <v>88</v>
      </c>
      <c r="AV324" s="208" t="s">
        <v>88</v>
      </c>
      <c r="AW324" s="208" t="s">
        <v>43</v>
      </c>
      <c r="AX324" s="208" t="s">
        <v>21</v>
      </c>
      <c r="AY324" s="218" t="s">
        <v>192</v>
      </c>
    </row>
    <row r="325" spans="2:65" s="23" customFormat="1" ht="22.5" customHeight="1">
      <c r="B325" s="24"/>
      <c r="C325" s="182" t="s">
        <v>459</v>
      </c>
      <c r="D325" s="182" t="s">
        <v>193</v>
      </c>
      <c r="E325" s="183" t="s">
        <v>460</v>
      </c>
      <c r="F325" s="184" t="s">
        <v>461</v>
      </c>
      <c r="G325" s="185" t="s">
        <v>284</v>
      </c>
      <c r="H325" s="186">
        <v>42</v>
      </c>
      <c r="I325" s="187"/>
      <c r="J325" s="187">
        <f>ROUND(I325*H325,2)</f>
        <v>0</v>
      </c>
      <c r="K325" s="184" t="s">
        <v>197</v>
      </c>
      <c r="L325" s="50"/>
      <c r="M325" s="188"/>
      <c r="N325" s="189" t="s">
        <v>50</v>
      </c>
      <c r="O325" s="190">
        <v>9.885</v>
      </c>
      <c r="P325" s="190">
        <f>O325*H325</f>
        <v>415.17</v>
      </c>
      <c r="Q325" s="190">
        <v>0</v>
      </c>
      <c r="R325" s="190">
        <f>Q325*H325</f>
        <v>0</v>
      </c>
      <c r="S325" s="190">
        <v>0</v>
      </c>
      <c r="T325" s="191">
        <f>S325*H325</f>
        <v>0</v>
      </c>
      <c r="AR325" s="6" t="s">
        <v>191</v>
      </c>
      <c r="AT325" s="6" t="s">
        <v>193</v>
      </c>
      <c r="AU325" s="6" t="s">
        <v>88</v>
      </c>
      <c r="AY325" s="6" t="s">
        <v>192</v>
      </c>
      <c r="BE325" s="192">
        <f>IF(N325="základní",J325,0)</f>
        <v>0</v>
      </c>
      <c r="BF325" s="192">
        <f>IF(N325="snížená",J325,0)</f>
        <v>0</v>
      </c>
      <c r="BG325" s="192">
        <f>IF(N325="zákl. přenesená",J325,0)</f>
        <v>0</v>
      </c>
      <c r="BH325" s="192">
        <f>IF(N325="sníž. přenesená",J325,0)</f>
        <v>0</v>
      </c>
      <c r="BI325" s="192">
        <f>IF(N325="nulová",J325,0)</f>
        <v>0</v>
      </c>
      <c r="BJ325" s="6" t="s">
        <v>21</v>
      </c>
      <c r="BK325" s="192">
        <f>ROUND(I325*H325,2)</f>
        <v>0</v>
      </c>
      <c r="BL325" s="6" t="s">
        <v>191</v>
      </c>
      <c r="BM325" s="6" t="s">
        <v>462</v>
      </c>
    </row>
    <row r="326" spans="1:47" ht="23.25">
      <c r="A326" s="23"/>
      <c r="B326" s="24"/>
      <c r="C326" s="52"/>
      <c r="D326" s="196" t="s">
        <v>199</v>
      </c>
      <c r="E326" s="52"/>
      <c r="F326" s="197" t="s">
        <v>463</v>
      </c>
      <c r="G326" s="52"/>
      <c r="H326" s="52"/>
      <c r="I326" s="52"/>
      <c r="J326" s="52"/>
      <c r="K326" s="52"/>
      <c r="L326" s="50"/>
      <c r="M326" s="195"/>
      <c r="N326" s="25"/>
      <c r="O326" s="25"/>
      <c r="P326" s="25"/>
      <c r="Q326" s="25"/>
      <c r="R326" s="25"/>
      <c r="S326" s="25"/>
      <c r="T326" s="72"/>
      <c r="AT326" s="6" t="s">
        <v>199</v>
      </c>
      <c r="AU326" s="6" t="s">
        <v>88</v>
      </c>
    </row>
    <row r="327" spans="2:51" s="198" customFormat="1" ht="12.75">
      <c r="B327" s="199"/>
      <c r="C327" s="200"/>
      <c r="D327" s="196" t="s">
        <v>210</v>
      </c>
      <c r="E327" s="201"/>
      <c r="F327" s="202" t="s">
        <v>464</v>
      </c>
      <c r="G327" s="200"/>
      <c r="H327" s="201"/>
      <c r="I327" s="200"/>
      <c r="J327" s="200"/>
      <c r="K327" s="200"/>
      <c r="L327" s="203"/>
      <c r="M327" s="204"/>
      <c r="N327" s="205"/>
      <c r="O327" s="205"/>
      <c r="P327" s="205"/>
      <c r="Q327" s="205"/>
      <c r="R327" s="205"/>
      <c r="S327" s="205"/>
      <c r="T327" s="206"/>
      <c r="AT327" s="207" t="s">
        <v>210</v>
      </c>
      <c r="AU327" s="207" t="s">
        <v>88</v>
      </c>
      <c r="AV327" s="198" t="s">
        <v>21</v>
      </c>
      <c r="AW327" s="198" t="s">
        <v>43</v>
      </c>
      <c r="AX327" s="198" t="s">
        <v>79</v>
      </c>
      <c r="AY327" s="207" t="s">
        <v>192</v>
      </c>
    </row>
    <row r="328" spans="2:51" s="208" customFormat="1" ht="12.75">
      <c r="B328" s="209"/>
      <c r="C328" s="210"/>
      <c r="D328" s="193" t="s">
        <v>210</v>
      </c>
      <c r="E328" s="211"/>
      <c r="F328" s="212" t="s">
        <v>465</v>
      </c>
      <c r="G328" s="210"/>
      <c r="H328" s="213">
        <v>42</v>
      </c>
      <c r="I328" s="210"/>
      <c r="J328" s="210"/>
      <c r="K328" s="210"/>
      <c r="L328" s="214"/>
      <c r="M328" s="215"/>
      <c r="N328" s="216"/>
      <c r="O328" s="216"/>
      <c r="P328" s="216"/>
      <c r="Q328" s="216"/>
      <c r="R328" s="216"/>
      <c r="S328" s="216"/>
      <c r="T328" s="217"/>
      <c r="AT328" s="218" t="s">
        <v>210</v>
      </c>
      <c r="AU328" s="218" t="s">
        <v>88</v>
      </c>
      <c r="AV328" s="208" t="s">
        <v>88</v>
      </c>
      <c r="AW328" s="208" t="s">
        <v>43</v>
      </c>
      <c r="AX328" s="208" t="s">
        <v>21</v>
      </c>
      <c r="AY328" s="218" t="s">
        <v>192</v>
      </c>
    </row>
    <row r="329" spans="2:65" s="23" customFormat="1" ht="22.5" customHeight="1">
      <c r="B329" s="24"/>
      <c r="C329" s="254" t="s">
        <v>466</v>
      </c>
      <c r="D329" s="254" t="s">
        <v>467</v>
      </c>
      <c r="E329" s="255" t="s">
        <v>468</v>
      </c>
      <c r="F329" s="256" t="s">
        <v>469</v>
      </c>
      <c r="G329" s="257" t="s">
        <v>284</v>
      </c>
      <c r="H329" s="258">
        <v>42</v>
      </c>
      <c r="I329" s="259"/>
      <c r="J329" s="259">
        <f>ROUND(I329*H329,2)</f>
        <v>0</v>
      </c>
      <c r="K329" s="256" t="s">
        <v>197</v>
      </c>
      <c r="L329" s="260"/>
      <c r="M329" s="261"/>
      <c r="N329" s="262" t="s">
        <v>50</v>
      </c>
      <c r="O329" s="190">
        <v>0</v>
      </c>
      <c r="P329" s="190">
        <f>O329*H329</f>
        <v>0</v>
      </c>
      <c r="Q329" s="190">
        <v>0.0023</v>
      </c>
      <c r="R329" s="190">
        <f>Q329*H329</f>
        <v>0.09659999999999999</v>
      </c>
      <c r="S329" s="190">
        <v>0</v>
      </c>
      <c r="T329" s="191">
        <f>S329*H329</f>
        <v>0</v>
      </c>
      <c r="AR329" s="6" t="s">
        <v>323</v>
      </c>
      <c r="AT329" s="6" t="s">
        <v>467</v>
      </c>
      <c r="AU329" s="6" t="s">
        <v>88</v>
      </c>
      <c r="AY329" s="6" t="s">
        <v>192</v>
      </c>
      <c r="BE329" s="192">
        <f>IF(N329="základní",J329,0)</f>
        <v>0</v>
      </c>
      <c r="BF329" s="192">
        <f>IF(N329="snížená",J329,0)</f>
        <v>0</v>
      </c>
      <c r="BG329" s="192">
        <f>IF(N329="zákl. přenesená",J329,0)</f>
        <v>0</v>
      </c>
      <c r="BH329" s="192">
        <f>IF(N329="sníž. přenesená",J329,0)</f>
        <v>0</v>
      </c>
      <c r="BI329" s="192">
        <f>IF(N329="nulová",J329,0)</f>
        <v>0</v>
      </c>
      <c r="BJ329" s="6" t="s">
        <v>21</v>
      </c>
      <c r="BK329" s="192">
        <f>ROUND(I329*H329,2)</f>
        <v>0</v>
      </c>
      <c r="BL329" s="6" t="s">
        <v>191</v>
      </c>
      <c r="BM329" s="6" t="s">
        <v>470</v>
      </c>
    </row>
    <row r="330" spans="1:47" ht="12.75">
      <c r="A330" s="23"/>
      <c r="B330" s="24"/>
      <c r="C330" s="52"/>
      <c r="D330" s="196" t="s">
        <v>199</v>
      </c>
      <c r="E330" s="52"/>
      <c r="F330" s="197" t="s">
        <v>469</v>
      </c>
      <c r="G330" s="52"/>
      <c r="H330" s="52"/>
      <c r="I330" s="52"/>
      <c r="J330" s="52"/>
      <c r="K330" s="52"/>
      <c r="L330" s="50"/>
      <c r="M330" s="195"/>
      <c r="N330" s="25"/>
      <c r="O330" s="25"/>
      <c r="P330" s="25"/>
      <c r="Q330" s="25"/>
      <c r="R330" s="25"/>
      <c r="S330" s="25"/>
      <c r="T330" s="72"/>
      <c r="AT330" s="6" t="s">
        <v>199</v>
      </c>
      <c r="AU330" s="6" t="s">
        <v>88</v>
      </c>
    </row>
    <row r="331" spans="2:51" s="198" customFormat="1" ht="12.75">
      <c r="B331" s="199"/>
      <c r="C331" s="200"/>
      <c r="D331" s="196" t="s">
        <v>210</v>
      </c>
      <c r="E331" s="201"/>
      <c r="F331" s="202" t="s">
        <v>464</v>
      </c>
      <c r="G331" s="200"/>
      <c r="H331" s="201"/>
      <c r="I331" s="200"/>
      <c r="J331" s="200"/>
      <c r="K331" s="200"/>
      <c r="L331" s="203"/>
      <c r="M331" s="204"/>
      <c r="N331" s="205"/>
      <c r="O331" s="205"/>
      <c r="P331" s="205"/>
      <c r="Q331" s="205"/>
      <c r="R331" s="205"/>
      <c r="S331" s="205"/>
      <c r="T331" s="206"/>
      <c r="AT331" s="207" t="s">
        <v>210</v>
      </c>
      <c r="AU331" s="207" t="s">
        <v>88</v>
      </c>
      <c r="AV331" s="198" t="s">
        <v>21</v>
      </c>
      <c r="AW331" s="198" t="s">
        <v>43</v>
      </c>
      <c r="AX331" s="198" t="s">
        <v>79</v>
      </c>
      <c r="AY331" s="207" t="s">
        <v>192</v>
      </c>
    </row>
    <row r="332" spans="2:51" s="208" customFormat="1" ht="12.75">
      <c r="B332" s="209"/>
      <c r="C332" s="210"/>
      <c r="D332" s="193" t="s">
        <v>210</v>
      </c>
      <c r="E332" s="211"/>
      <c r="F332" s="212" t="s">
        <v>465</v>
      </c>
      <c r="G332" s="210"/>
      <c r="H332" s="213">
        <v>42</v>
      </c>
      <c r="I332" s="210"/>
      <c r="J332" s="210"/>
      <c r="K332" s="210"/>
      <c r="L332" s="214"/>
      <c r="M332" s="215"/>
      <c r="N332" s="216"/>
      <c r="O332" s="216"/>
      <c r="P332" s="216"/>
      <c r="Q332" s="216"/>
      <c r="R332" s="216"/>
      <c r="S332" s="216"/>
      <c r="T332" s="217"/>
      <c r="AT332" s="218" t="s">
        <v>210</v>
      </c>
      <c r="AU332" s="218" t="s">
        <v>88</v>
      </c>
      <c r="AV332" s="208" t="s">
        <v>88</v>
      </c>
      <c r="AW332" s="208" t="s">
        <v>43</v>
      </c>
      <c r="AX332" s="208" t="s">
        <v>21</v>
      </c>
      <c r="AY332" s="218" t="s">
        <v>192</v>
      </c>
    </row>
    <row r="333" spans="2:65" s="23" customFormat="1" ht="22.5" customHeight="1">
      <c r="B333" s="24"/>
      <c r="C333" s="182" t="s">
        <v>471</v>
      </c>
      <c r="D333" s="182" t="s">
        <v>193</v>
      </c>
      <c r="E333" s="183" t="s">
        <v>472</v>
      </c>
      <c r="F333" s="184" t="s">
        <v>473</v>
      </c>
      <c r="G333" s="185" t="s">
        <v>474</v>
      </c>
      <c r="H333" s="186">
        <v>0.114</v>
      </c>
      <c r="I333" s="187"/>
      <c r="J333" s="187">
        <f>ROUND(I333*H333,2)</f>
        <v>0</v>
      </c>
      <c r="K333" s="184" t="s">
        <v>197</v>
      </c>
      <c r="L333" s="50"/>
      <c r="M333" s="188"/>
      <c r="N333" s="189" t="s">
        <v>50</v>
      </c>
      <c r="O333" s="190">
        <v>2.003</v>
      </c>
      <c r="P333" s="190">
        <f>O333*H333</f>
        <v>0.22834200000000002</v>
      </c>
      <c r="Q333" s="190">
        <v>0</v>
      </c>
      <c r="R333" s="190">
        <f>Q333*H333</f>
        <v>0</v>
      </c>
      <c r="S333" s="190">
        <v>0</v>
      </c>
      <c r="T333" s="191">
        <f>S333*H333</f>
        <v>0</v>
      </c>
      <c r="AR333" s="6" t="s">
        <v>191</v>
      </c>
      <c r="AT333" s="6" t="s">
        <v>193</v>
      </c>
      <c r="AU333" s="6" t="s">
        <v>88</v>
      </c>
      <c r="AY333" s="6" t="s">
        <v>192</v>
      </c>
      <c r="BE333" s="192">
        <f>IF(N333="základní",J333,0)</f>
        <v>0</v>
      </c>
      <c r="BF333" s="192">
        <f>IF(N333="snížená",J333,0)</f>
        <v>0</v>
      </c>
      <c r="BG333" s="192">
        <f>IF(N333="zákl. přenesená",J333,0)</f>
        <v>0</v>
      </c>
      <c r="BH333" s="192">
        <f>IF(N333="sníž. přenesená",J333,0)</f>
        <v>0</v>
      </c>
      <c r="BI333" s="192">
        <f>IF(N333="nulová",J333,0)</f>
        <v>0</v>
      </c>
      <c r="BJ333" s="6" t="s">
        <v>21</v>
      </c>
      <c r="BK333" s="192">
        <f>ROUND(I333*H333,2)</f>
        <v>0</v>
      </c>
      <c r="BL333" s="6" t="s">
        <v>191</v>
      </c>
      <c r="BM333" s="6" t="s">
        <v>475</v>
      </c>
    </row>
    <row r="334" spans="1:47" ht="12.75">
      <c r="A334" s="23"/>
      <c r="B334" s="24"/>
      <c r="C334" s="52"/>
      <c r="D334" s="193" t="s">
        <v>199</v>
      </c>
      <c r="E334" s="52"/>
      <c r="F334" s="194" t="s">
        <v>476</v>
      </c>
      <c r="G334" s="52"/>
      <c r="H334" s="52"/>
      <c r="I334" s="52"/>
      <c r="J334" s="52"/>
      <c r="K334" s="52"/>
      <c r="L334" s="50"/>
      <c r="M334" s="195"/>
      <c r="N334" s="25"/>
      <c r="O334" s="25"/>
      <c r="P334" s="25"/>
      <c r="Q334" s="25"/>
      <c r="R334" s="25"/>
      <c r="S334" s="25"/>
      <c r="T334" s="72"/>
      <c r="AT334" s="6" t="s">
        <v>199</v>
      </c>
      <c r="AU334" s="6" t="s">
        <v>88</v>
      </c>
    </row>
    <row r="335" spans="1:65" ht="22.5" customHeight="1">
      <c r="A335" s="23"/>
      <c r="B335" s="24"/>
      <c r="C335" s="182" t="s">
        <v>477</v>
      </c>
      <c r="D335" s="182" t="s">
        <v>193</v>
      </c>
      <c r="E335" s="183" t="s">
        <v>478</v>
      </c>
      <c r="F335" s="184" t="s">
        <v>479</v>
      </c>
      <c r="G335" s="185" t="s">
        <v>480</v>
      </c>
      <c r="H335" s="186">
        <v>89.775</v>
      </c>
      <c r="I335" s="187"/>
      <c r="J335" s="187">
        <f>ROUND(I335*H335,2)</f>
        <v>0</v>
      </c>
      <c r="K335" s="184"/>
      <c r="L335" s="50"/>
      <c r="M335" s="188"/>
      <c r="N335" s="189" t="s">
        <v>50</v>
      </c>
      <c r="O335" s="190">
        <v>0</v>
      </c>
      <c r="P335" s="190">
        <f>O335*H335</f>
        <v>0</v>
      </c>
      <c r="Q335" s="190">
        <v>0</v>
      </c>
      <c r="R335" s="190">
        <f>Q335*H335</f>
        <v>0</v>
      </c>
      <c r="S335" s="190">
        <v>0</v>
      </c>
      <c r="T335" s="191">
        <f>S335*H335</f>
        <v>0</v>
      </c>
      <c r="AR335" s="6" t="s">
        <v>191</v>
      </c>
      <c r="AT335" s="6" t="s">
        <v>193</v>
      </c>
      <c r="AU335" s="6" t="s">
        <v>88</v>
      </c>
      <c r="AY335" s="6" t="s">
        <v>192</v>
      </c>
      <c r="BE335" s="192">
        <f>IF(N335="základní",J335,0)</f>
        <v>0</v>
      </c>
      <c r="BF335" s="192">
        <f>IF(N335="snížená",J335,0)</f>
        <v>0</v>
      </c>
      <c r="BG335" s="192">
        <f>IF(N335="zákl. přenesená",J335,0)</f>
        <v>0</v>
      </c>
      <c r="BH335" s="192">
        <f>IF(N335="sníž. přenesená",J335,0)</f>
        <v>0</v>
      </c>
      <c r="BI335" s="192">
        <f>IF(N335="nulová",J335,0)</f>
        <v>0</v>
      </c>
      <c r="BJ335" s="6" t="s">
        <v>21</v>
      </c>
      <c r="BK335" s="192">
        <f>ROUND(I335*H335,2)</f>
        <v>0</v>
      </c>
      <c r="BL335" s="6" t="s">
        <v>191</v>
      </c>
      <c r="BM335" s="6" t="s">
        <v>481</v>
      </c>
    </row>
    <row r="336" spans="1:47" ht="12.75">
      <c r="A336" s="23"/>
      <c r="B336" s="24"/>
      <c r="C336" s="52"/>
      <c r="D336" s="196" t="s">
        <v>199</v>
      </c>
      <c r="E336" s="52"/>
      <c r="F336" s="197" t="s">
        <v>479</v>
      </c>
      <c r="G336" s="52"/>
      <c r="H336" s="52"/>
      <c r="I336" s="52"/>
      <c r="J336" s="52"/>
      <c r="K336" s="52"/>
      <c r="L336" s="50"/>
      <c r="M336" s="195"/>
      <c r="N336" s="25"/>
      <c r="O336" s="25"/>
      <c r="P336" s="25"/>
      <c r="Q336" s="25"/>
      <c r="R336" s="25"/>
      <c r="S336" s="25"/>
      <c r="T336" s="72"/>
      <c r="AT336" s="6" t="s">
        <v>199</v>
      </c>
      <c r="AU336" s="6" t="s">
        <v>88</v>
      </c>
    </row>
    <row r="337" spans="2:51" s="208" customFormat="1" ht="12.75">
      <c r="B337" s="209"/>
      <c r="C337" s="210"/>
      <c r="D337" s="193" t="s">
        <v>210</v>
      </c>
      <c r="E337" s="211"/>
      <c r="F337" s="212" t="s">
        <v>482</v>
      </c>
      <c r="G337" s="210"/>
      <c r="H337" s="213">
        <v>89.775</v>
      </c>
      <c r="I337" s="210"/>
      <c r="J337" s="210"/>
      <c r="K337" s="210"/>
      <c r="L337" s="214"/>
      <c r="M337" s="215"/>
      <c r="N337" s="216"/>
      <c r="O337" s="216"/>
      <c r="P337" s="216"/>
      <c r="Q337" s="216"/>
      <c r="R337" s="216"/>
      <c r="S337" s="216"/>
      <c r="T337" s="217"/>
      <c r="AT337" s="218" t="s">
        <v>210</v>
      </c>
      <c r="AU337" s="218" t="s">
        <v>88</v>
      </c>
      <c r="AV337" s="208" t="s">
        <v>88</v>
      </c>
      <c r="AW337" s="208" t="s">
        <v>43</v>
      </c>
      <c r="AX337" s="208" t="s">
        <v>21</v>
      </c>
      <c r="AY337" s="218" t="s">
        <v>192</v>
      </c>
    </row>
    <row r="338" spans="2:65" s="23" customFormat="1" ht="22.5" customHeight="1">
      <c r="B338" s="24"/>
      <c r="C338" s="182" t="s">
        <v>483</v>
      </c>
      <c r="D338" s="182" t="s">
        <v>193</v>
      </c>
      <c r="E338" s="183" t="s">
        <v>484</v>
      </c>
      <c r="F338" s="184" t="s">
        <v>485</v>
      </c>
      <c r="G338" s="185" t="s">
        <v>486</v>
      </c>
      <c r="H338" s="186">
        <v>1</v>
      </c>
      <c r="I338" s="187"/>
      <c r="J338" s="187">
        <f>ROUND(I338*H338,2)</f>
        <v>0</v>
      </c>
      <c r="K338" s="184"/>
      <c r="L338" s="50"/>
      <c r="M338" s="188"/>
      <c r="N338" s="189" t="s">
        <v>50</v>
      </c>
      <c r="O338" s="190">
        <v>0</v>
      </c>
      <c r="P338" s="190">
        <f>O338*H338</f>
        <v>0</v>
      </c>
      <c r="Q338" s="190">
        <v>0</v>
      </c>
      <c r="R338" s="190">
        <f>Q338*H338</f>
        <v>0</v>
      </c>
      <c r="S338" s="190">
        <v>0</v>
      </c>
      <c r="T338" s="191">
        <f>S338*H338</f>
        <v>0</v>
      </c>
      <c r="AR338" s="6" t="s">
        <v>191</v>
      </c>
      <c r="AT338" s="6" t="s">
        <v>193</v>
      </c>
      <c r="AU338" s="6" t="s">
        <v>88</v>
      </c>
      <c r="AY338" s="6" t="s">
        <v>192</v>
      </c>
      <c r="BE338" s="192">
        <f>IF(N338="základní",J338,0)</f>
        <v>0</v>
      </c>
      <c r="BF338" s="192">
        <f>IF(N338="snížená",J338,0)</f>
        <v>0</v>
      </c>
      <c r="BG338" s="192">
        <f>IF(N338="zákl. přenesená",J338,0)</f>
        <v>0</v>
      </c>
      <c r="BH338" s="192">
        <f>IF(N338="sníž. přenesená",J338,0)</f>
        <v>0</v>
      </c>
      <c r="BI338" s="192">
        <f>IF(N338="nulová",J338,0)</f>
        <v>0</v>
      </c>
      <c r="BJ338" s="6" t="s">
        <v>21</v>
      </c>
      <c r="BK338" s="192">
        <f>ROUND(I338*H338,2)</f>
        <v>0</v>
      </c>
      <c r="BL338" s="6" t="s">
        <v>191</v>
      </c>
      <c r="BM338" s="6" t="s">
        <v>487</v>
      </c>
    </row>
    <row r="339" spans="1:47" ht="13.5">
      <c r="A339" s="23"/>
      <c r="B339" s="24"/>
      <c r="C339" s="52"/>
      <c r="D339" s="196" t="s">
        <v>199</v>
      </c>
      <c r="E339" s="52"/>
      <c r="F339" s="197" t="s">
        <v>485</v>
      </c>
      <c r="G339" s="52"/>
      <c r="H339" s="52"/>
      <c r="I339" s="52"/>
      <c r="J339" s="52"/>
      <c r="K339" s="52"/>
      <c r="L339" s="50"/>
      <c r="M339" s="263"/>
      <c r="N339" s="264"/>
      <c r="O339" s="264"/>
      <c r="P339" s="264"/>
      <c r="Q339" s="264"/>
      <c r="R339" s="264"/>
      <c r="S339" s="264"/>
      <c r="T339" s="265"/>
      <c r="AT339" s="6" t="s">
        <v>199</v>
      </c>
      <c r="AU339" s="6" t="s">
        <v>88</v>
      </c>
    </row>
    <row r="340" spans="1:12" ht="6.75" customHeight="1">
      <c r="A340" s="23"/>
      <c r="B340" s="45"/>
      <c r="C340" s="46"/>
      <c r="D340" s="46"/>
      <c r="E340" s="46"/>
      <c r="F340" s="46"/>
      <c r="G340" s="46"/>
      <c r="H340" s="46"/>
      <c r="I340" s="46"/>
      <c r="J340" s="46"/>
      <c r="K340" s="46"/>
      <c r="L340" s="50"/>
    </row>
  </sheetData>
  <sheetProtection selectLockedCells="1" selectUnlockedCells="1"/>
  <mergeCells count="9">
    <mergeCell ref="G1:H1"/>
    <mergeCell ref="L2:V2"/>
    <mergeCell ref="E7:H7"/>
    <mergeCell ref="E9:H9"/>
    <mergeCell ref="E24:H24"/>
    <mergeCell ref="E45:H45"/>
    <mergeCell ref="E47:H47"/>
    <mergeCell ref="E68:H68"/>
    <mergeCell ref="E70:H70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scale="90"/>
  <rowBreaks count="2" manualBreakCount="2">
    <brk id="39" max="255" man="1"/>
    <brk id="6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R450"/>
  <sheetViews>
    <sheetView showGridLines="0" view="pageBreakPreview" zoomScaleSheetLayoutView="100" workbookViewId="0" topLeftCell="A1">
      <pane ySplit="1" topLeftCell="A223" activePane="bottomLeft" state="frozen"/>
      <selection pane="topLeft" activeCell="A1" sqref="A1"/>
      <selection pane="bottomLeft" activeCell="I90" sqref="I90"/>
    </sheetView>
  </sheetViews>
  <sheetFormatPr defaultColWidth="8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4.8320312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2" max="12" width="8.8320312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32" max="43" width="8.83203125" style="0" customWidth="1"/>
    <col min="44" max="65" width="9.33203125" style="0" hidden="1" customWidth="1"/>
    <col min="66" max="16384" width="8.83203125" style="0" customWidth="1"/>
  </cols>
  <sheetData>
    <row r="1" spans="1:70" ht="21.75" customHeight="1">
      <c r="A1" s="2"/>
      <c r="B1" s="2"/>
      <c r="C1" s="2"/>
      <c r="D1" s="3" t="s">
        <v>1</v>
      </c>
      <c r="E1" s="2"/>
      <c r="F1" s="2"/>
      <c r="G1" s="125"/>
      <c r="H1" s="125"/>
      <c r="I1" s="2"/>
      <c r="J1" s="2"/>
      <c r="K1" s="3" t="s">
        <v>162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</row>
    <row r="2" spans="12:46" ht="36.75" customHeight="1">
      <c r="L2" s="5"/>
      <c r="M2" s="5"/>
      <c r="N2" s="5"/>
      <c r="O2" s="5"/>
      <c r="P2" s="5"/>
      <c r="Q2" s="5"/>
      <c r="R2" s="5"/>
      <c r="S2" s="5"/>
      <c r="T2" s="5"/>
      <c r="U2" s="5"/>
      <c r="V2" s="5"/>
      <c r="AT2" s="6" t="s">
        <v>103</v>
      </c>
    </row>
    <row r="3" spans="2:46" ht="6.7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6" t="s">
        <v>79</v>
      </c>
    </row>
    <row r="4" spans="2:46" ht="36.75" customHeight="1">
      <c r="B4" s="10"/>
      <c r="C4" s="11"/>
      <c r="D4" s="12" t="s">
        <v>163</v>
      </c>
      <c r="E4" s="11"/>
      <c r="F4" s="11"/>
      <c r="G4" s="11"/>
      <c r="H4" s="11"/>
      <c r="I4" s="11"/>
      <c r="J4" s="11"/>
      <c r="K4" s="13"/>
      <c r="M4" s="14" t="s">
        <v>10</v>
      </c>
      <c r="AT4" s="6" t="s">
        <v>4</v>
      </c>
    </row>
    <row r="5" spans="2:11" ht="6.75" customHeight="1">
      <c r="B5" s="10"/>
      <c r="C5" s="11"/>
      <c r="D5" s="11"/>
      <c r="E5" s="11"/>
      <c r="F5" s="11"/>
      <c r="G5" s="11"/>
      <c r="H5" s="11"/>
      <c r="I5" s="11"/>
      <c r="J5" s="11"/>
      <c r="K5" s="13"/>
    </row>
    <row r="6" spans="2:11" ht="15">
      <c r="B6" s="10"/>
      <c r="C6" s="11"/>
      <c r="D6" s="19" t="s">
        <v>14</v>
      </c>
      <c r="E6" s="11"/>
      <c r="F6" s="11"/>
      <c r="G6" s="11"/>
      <c r="H6" s="11"/>
      <c r="I6" s="11"/>
      <c r="J6" s="11"/>
      <c r="K6" s="13"/>
    </row>
    <row r="7" spans="2:11" ht="22.5" customHeight="1">
      <c r="B7" s="10"/>
      <c r="C7" s="11"/>
      <c r="D7" s="11"/>
      <c r="E7" s="126">
        <f>'Rekapitulace stavby'!K6</f>
        <v>0</v>
      </c>
      <c r="F7" s="126"/>
      <c r="G7" s="126"/>
      <c r="H7" s="126"/>
      <c r="I7" s="11"/>
      <c r="J7" s="11"/>
      <c r="K7" s="13"/>
    </row>
    <row r="8" spans="2:11" ht="15">
      <c r="B8" s="10"/>
      <c r="C8" s="11"/>
      <c r="D8" s="19" t="s">
        <v>164</v>
      </c>
      <c r="E8" s="11"/>
      <c r="F8" s="11"/>
      <c r="G8" s="11"/>
      <c r="H8" s="11"/>
      <c r="I8" s="11"/>
      <c r="J8" s="11"/>
      <c r="K8" s="13"/>
    </row>
    <row r="9" spans="2:11" s="23" customFormat="1" ht="22.5" customHeight="1">
      <c r="B9" s="24"/>
      <c r="C9" s="25"/>
      <c r="D9" s="25"/>
      <c r="E9" s="126" t="s">
        <v>488</v>
      </c>
      <c r="F9" s="126"/>
      <c r="G9" s="126"/>
      <c r="H9" s="126"/>
      <c r="I9" s="25"/>
      <c r="J9" s="25"/>
      <c r="K9" s="29"/>
    </row>
    <row r="10" spans="1:11" ht="15">
      <c r="A10" s="23"/>
      <c r="B10" s="24"/>
      <c r="C10" s="25"/>
      <c r="D10" s="19" t="s">
        <v>489</v>
      </c>
      <c r="E10" s="25"/>
      <c r="F10" s="25"/>
      <c r="G10" s="25"/>
      <c r="H10" s="25"/>
      <c r="I10" s="25"/>
      <c r="J10" s="25"/>
      <c r="K10" s="29"/>
    </row>
    <row r="11" spans="1:11" ht="36.75" customHeight="1">
      <c r="A11" s="23"/>
      <c r="B11" s="24"/>
      <c r="C11" s="25"/>
      <c r="D11" s="25"/>
      <c r="E11" s="62" t="s">
        <v>490</v>
      </c>
      <c r="F11" s="62"/>
      <c r="G11" s="62"/>
      <c r="H11" s="62"/>
      <c r="I11" s="25"/>
      <c r="J11" s="25"/>
      <c r="K11" s="29"/>
    </row>
    <row r="12" spans="1:11" ht="13.5">
      <c r="A12" s="23"/>
      <c r="B12" s="24"/>
      <c r="C12" s="25"/>
      <c r="D12" s="25"/>
      <c r="E12" s="25"/>
      <c r="F12" s="25"/>
      <c r="G12" s="25"/>
      <c r="H12" s="25"/>
      <c r="I12" s="25"/>
      <c r="J12" s="25"/>
      <c r="K12" s="29"/>
    </row>
    <row r="13" spans="1:11" ht="14.25" customHeight="1">
      <c r="A13" s="23"/>
      <c r="B13" s="24"/>
      <c r="C13" s="25"/>
      <c r="D13" s="19" t="s">
        <v>17</v>
      </c>
      <c r="E13" s="25"/>
      <c r="F13" s="16"/>
      <c r="G13" s="25"/>
      <c r="H13" s="25"/>
      <c r="I13" s="19" t="s">
        <v>19</v>
      </c>
      <c r="J13" s="16"/>
      <c r="K13" s="29"/>
    </row>
    <row r="14" spans="1:11" ht="14.25" customHeight="1">
      <c r="A14" s="23"/>
      <c r="B14" s="24"/>
      <c r="C14" s="25"/>
      <c r="D14" s="19" t="s">
        <v>22</v>
      </c>
      <c r="E14" s="25"/>
      <c r="F14" s="16" t="s">
        <v>39</v>
      </c>
      <c r="G14" s="25"/>
      <c r="H14" s="25"/>
      <c r="I14" s="19" t="s">
        <v>24</v>
      </c>
      <c r="J14" s="65">
        <f>'Rekapitulace stavby'!AN8</f>
        <v>0</v>
      </c>
      <c r="K14" s="29"/>
    </row>
    <row r="15" spans="1:11" ht="10.5" customHeight="1">
      <c r="A15" s="23"/>
      <c r="B15" s="24"/>
      <c r="C15" s="25"/>
      <c r="D15" s="25"/>
      <c r="E15" s="25"/>
      <c r="F15" s="25"/>
      <c r="G15" s="25"/>
      <c r="H15" s="25"/>
      <c r="I15" s="25"/>
      <c r="J15" s="25"/>
      <c r="K15" s="29"/>
    </row>
    <row r="16" spans="1:11" ht="14.25" customHeight="1">
      <c r="A16" s="23"/>
      <c r="B16" s="24"/>
      <c r="C16" s="25"/>
      <c r="D16" s="19" t="s">
        <v>32</v>
      </c>
      <c r="E16" s="25"/>
      <c r="F16" s="25"/>
      <c r="G16" s="25"/>
      <c r="H16" s="25"/>
      <c r="I16" s="19" t="s">
        <v>33</v>
      </c>
      <c r="J16" s="16">
        <f>IF('Rekapitulace stavby'!AN10="","",'Rekapitulace stavby'!AN10)</f>
        <v>0</v>
      </c>
      <c r="K16" s="29"/>
    </row>
    <row r="17" spans="1:11" ht="18" customHeight="1">
      <c r="A17" s="23"/>
      <c r="B17" s="24"/>
      <c r="C17" s="25"/>
      <c r="D17" s="25"/>
      <c r="E17" s="16">
        <f>IF('Rekapitulace stavby'!E11="","",'Rekapitulace stavby'!E11)</f>
        <v>0</v>
      </c>
      <c r="F17" s="25"/>
      <c r="G17" s="25"/>
      <c r="H17" s="25"/>
      <c r="I17" s="19" t="s">
        <v>36</v>
      </c>
      <c r="J17" s="16">
        <f>IF('Rekapitulace stavby'!AN11="","",'Rekapitulace stavby'!AN11)</f>
        <v>0</v>
      </c>
      <c r="K17" s="29"/>
    </row>
    <row r="18" spans="1:11" ht="6.75" customHeight="1">
      <c r="A18" s="23"/>
      <c r="B18" s="24"/>
      <c r="C18" s="25"/>
      <c r="D18" s="25"/>
      <c r="E18" s="25"/>
      <c r="F18" s="25"/>
      <c r="G18" s="25"/>
      <c r="H18" s="25"/>
      <c r="I18" s="25"/>
      <c r="J18" s="25"/>
      <c r="K18" s="29"/>
    </row>
    <row r="19" spans="1:11" ht="14.25" customHeight="1">
      <c r="A19" s="23"/>
      <c r="B19" s="24"/>
      <c r="C19" s="25"/>
      <c r="D19" s="19" t="s">
        <v>38</v>
      </c>
      <c r="E19" s="25"/>
      <c r="F19" s="25"/>
      <c r="G19" s="25"/>
      <c r="H19" s="25"/>
      <c r="I19" s="19" t="s">
        <v>33</v>
      </c>
      <c r="J19" s="16">
        <f>IF('Rekapitulace stavby'!AN13="Vyplň údaj","",IF('Rekapitulace stavby'!AN13="","",'Rekapitulace stavby'!AN13))</f>
        <v>0</v>
      </c>
      <c r="K19" s="29"/>
    </row>
    <row r="20" spans="1:11" ht="18" customHeight="1">
      <c r="A20" s="23"/>
      <c r="B20" s="24"/>
      <c r="C20" s="25"/>
      <c r="D20" s="25"/>
      <c r="E20" s="16">
        <f>IF('Rekapitulace stavby'!E14="Vyplň údaj","",IF('Rekapitulace stavby'!E14="","",'Rekapitulace stavby'!E14))</f>
        <v>0</v>
      </c>
      <c r="F20" s="25"/>
      <c r="G20" s="25"/>
      <c r="H20" s="25"/>
      <c r="I20" s="19" t="s">
        <v>36</v>
      </c>
      <c r="J20" s="16">
        <f>IF('Rekapitulace stavby'!AN14="Vyplň údaj","",IF('Rekapitulace stavby'!AN14="","",'Rekapitulace stavby'!AN14))</f>
        <v>0</v>
      </c>
      <c r="K20" s="29"/>
    </row>
    <row r="21" spans="1:11" ht="6.75" customHeight="1">
      <c r="A21" s="23"/>
      <c r="B21" s="24"/>
      <c r="C21" s="25"/>
      <c r="D21" s="25"/>
      <c r="E21" s="25"/>
      <c r="F21" s="25"/>
      <c r="G21" s="25"/>
      <c r="H21" s="25"/>
      <c r="I21" s="25"/>
      <c r="J21" s="25"/>
      <c r="K21" s="29"/>
    </row>
    <row r="22" spans="1:11" ht="14.25" customHeight="1">
      <c r="A22" s="23"/>
      <c r="B22" s="24"/>
      <c r="C22" s="25"/>
      <c r="D22" s="19" t="s">
        <v>40</v>
      </c>
      <c r="E22" s="25"/>
      <c r="F22" s="25"/>
      <c r="G22" s="25"/>
      <c r="H22" s="25"/>
      <c r="I22" s="19" t="s">
        <v>33</v>
      </c>
      <c r="J22" s="16">
        <f>IF('Rekapitulace stavby'!AN16="","",'Rekapitulace stavby'!AN16)</f>
        <v>0</v>
      </c>
      <c r="K22" s="29"/>
    </row>
    <row r="23" spans="1:11" ht="18" customHeight="1">
      <c r="A23" s="23"/>
      <c r="B23" s="24"/>
      <c r="C23" s="25"/>
      <c r="D23" s="25"/>
      <c r="E23" s="16">
        <f>IF('Rekapitulace stavby'!E17="","",'Rekapitulace stavby'!E17)</f>
        <v>0</v>
      </c>
      <c r="F23" s="25"/>
      <c r="G23" s="25"/>
      <c r="H23" s="25"/>
      <c r="I23" s="19" t="s">
        <v>36</v>
      </c>
      <c r="J23" s="16">
        <f>IF('Rekapitulace stavby'!AN17="","",'Rekapitulace stavby'!AN17)</f>
        <v>0</v>
      </c>
      <c r="K23" s="29"/>
    </row>
    <row r="24" spans="1:11" ht="6.75" customHeight="1">
      <c r="A24" s="23"/>
      <c r="B24" s="24"/>
      <c r="C24" s="25"/>
      <c r="D24" s="25"/>
      <c r="E24" s="25"/>
      <c r="F24" s="25"/>
      <c r="G24" s="25"/>
      <c r="H24" s="25"/>
      <c r="I24" s="25"/>
      <c r="J24" s="25"/>
      <c r="K24" s="29"/>
    </row>
    <row r="25" spans="1:11" ht="14.25" customHeight="1">
      <c r="A25" s="23"/>
      <c r="B25" s="24"/>
      <c r="C25" s="25"/>
      <c r="D25" s="19" t="s">
        <v>44</v>
      </c>
      <c r="E25" s="25"/>
      <c r="F25" s="25"/>
      <c r="G25" s="25"/>
      <c r="H25" s="25"/>
      <c r="I25" s="25"/>
      <c r="J25" s="25"/>
      <c r="K25" s="29"/>
    </row>
    <row r="26" spans="2:11" s="127" customFormat="1" ht="22.5" customHeight="1">
      <c r="B26" s="128"/>
      <c r="C26" s="129"/>
      <c r="D26" s="129"/>
      <c r="E26" s="21"/>
      <c r="F26" s="21"/>
      <c r="G26" s="21"/>
      <c r="H26" s="21"/>
      <c r="I26" s="129"/>
      <c r="J26" s="129"/>
      <c r="K26" s="130"/>
    </row>
    <row r="27" spans="2:11" s="23" customFormat="1" ht="6.75" customHeight="1">
      <c r="B27" s="24"/>
      <c r="C27" s="25"/>
      <c r="D27" s="25"/>
      <c r="E27" s="25"/>
      <c r="F27" s="25"/>
      <c r="G27" s="25"/>
      <c r="H27" s="25"/>
      <c r="I27" s="25"/>
      <c r="J27" s="25"/>
      <c r="K27" s="29"/>
    </row>
    <row r="28" spans="1:11" ht="6.75" customHeight="1">
      <c r="A28" s="23"/>
      <c r="B28" s="24"/>
      <c r="C28" s="25"/>
      <c r="D28" s="82"/>
      <c r="E28" s="82"/>
      <c r="F28" s="82"/>
      <c r="G28" s="82"/>
      <c r="H28" s="82"/>
      <c r="I28" s="82"/>
      <c r="J28" s="82"/>
      <c r="K28" s="131"/>
    </row>
    <row r="29" spans="1:11" ht="24.75" customHeight="1">
      <c r="A29" s="23"/>
      <c r="B29" s="24"/>
      <c r="C29" s="25"/>
      <c r="D29" s="132" t="s">
        <v>45</v>
      </c>
      <c r="E29" s="25"/>
      <c r="F29" s="25"/>
      <c r="G29" s="25"/>
      <c r="H29" s="25"/>
      <c r="I29" s="25"/>
      <c r="J29" s="87">
        <f>ROUND(J87,2)</f>
        <v>0</v>
      </c>
      <c r="K29" s="29"/>
    </row>
    <row r="30" spans="1:11" ht="6.75" customHeight="1">
      <c r="A30" s="23"/>
      <c r="B30" s="24"/>
      <c r="C30" s="25"/>
      <c r="D30" s="82"/>
      <c r="E30" s="82"/>
      <c r="F30" s="82"/>
      <c r="G30" s="82"/>
      <c r="H30" s="82"/>
      <c r="I30" s="82"/>
      <c r="J30" s="82"/>
      <c r="K30" s="131"/>
    </row>
    <row r="31" spans="1:11" ht="14.25" customHeight="1">
      <c r="A31" s="23"/>
      <c r="B31" s="24"/>
      <c r="C31" s="25"/>
      <c r="D31" s="25"/>
      <c r="E31" s="25"/>
      <c r="F31" s="30" t="s">
        <v>47</v>
      </c>
      <c r="G31" s="25"/>
      <c r="H31" s="25"/>
      <c r="I31" s="30" t="s">
        <v>46</v>
      </c>
      <c r="J31" s="30" t="s">
        <v>48</v>
      </c>
      <c r="K31" s="29"/>
    </row>
    <row r="32" spans="1:11" ht="14.25" customHeight="1">
      <c r="A32" s="23"/>
      <c r="B32" s="24"/>
      <c r="C32" s="25"/>
      <c r="D32" s="34" t="s">
        <v>49</v>
      </c>
      <c r="E32" s="34" t="s">
        <v>50</v>
      </c>
      <c r="F32" s="133">
        <f>ROUND(SUM(BE87:BE449),2)</f>
        <v>0</v>
      </c>
      <c r="G32" s="25"/>
      <c r="H32" s="25"/>
      <c r="I32" s="134">
        <v>0.21</v>
      </c>
      <c r="J32" s="133">
        <f>ROUND(ROUND((SUM(BE87:BE449)),2)*I32,2)</f>
        <v>0</v>
      </c>
      <c r="K32" s="29"/>
    </row>
    <row r="33" spans="1:11" ht="14.25" customHeight="1">
      <c r="A33" s="23"/>
      <c r="B33" s="24"/>
      <c r="C33" s="25"/>
      <c r="D33" s="25"/>
      <c r="E33" s="34" t="s">
        <v>51</v>
      </c>
      <c r="F33" s="133">
        <f>ROUND(SUM(BF87:BF449),2)</f>
        <v>0</v>
      </c>
      <c r="G33" s="25"/>
      <c r="H33" s="25"/>
      <c r="I33" s="134">
        <v>0.15</v>
      </c>
      <c r="J33" s="133">
        <f>ROUND(ROUND((SUM(BF87:BF449)),2)*I33,2)</f>
        <v>0</v>
      </c>
      <c r="K33" s="29"/>
    </row>
    <row r="34" spans="1:11" ht="14.25" customHeight="1" hidden="1">
      <c r="A34" s="23"/>
      <c r="B34" s="24"/>
      <c r="C34" s="25"/>
      <c r="D34" s="25"/>
      <c r="E34" s="34" t="s">
        <v>52</v>
      </c>
      <c r="F34" s="133">
        <f>ROUND(SUM(BG87:BG449),2)</f>
        <v>0</v>
      </c>
      <c r="G34" s="25"/>
      <c r="H34" s="25"/>
      <c r="I34" s="134">
        <v>0.21</v>
      </c>
      <c r="J34" s="133">
        <v>0</v>
      </c>
      <c r="K34" s="29"/>
    </row>
    <row r="35" spans="1:11" ht="14.25" customHeight="1" hidden="1">
      <c r="A35" s="23"/>
      <c r="B35" s="24"/>
      <c r="C35" s="25"/>
      <c r="D35" s="25"/>
      <c r="E35" s="34" t="s">
        <v>53</v>
      </c>
      <c r="F35" s="133">
        <f>ROUND(SUM(BH87:BH449),2)</f>
        <v>0</v>
      </c>
      <c r="G35" s="25"/>
      <c r="H35" s="25"/>
      <c r="I35" s="134">
        <v>0.15</v>
      </c>
      <c r="J35" s="133">
        <v>0</v>
      </c>
      <c r="K35" s="29"/>
    </row>
    <row r="36" spans="1:11" ht="14.25" customHeight="1" hidden="1">
      <c r="A36" s="23"/>
      <c r="B36" s="24"/>
      <c r="C36" s="25"/>
      <c r="D36" s="25"/>
      <c r="E36" s="34" t="s">
        <v>54</v>
      </c>
      <c r="F36" s="133">
        <f>ROUND(SUM(BI87:BI449),2)</f>
        <v>0</v>
      </c>
      <c r="G36" s="25"/>
      <c r="H36" s="25"/>
      <c r="I36" s="134">
        <v>0</v>
      </c>
      <c r="J36" s="133">
        <v>0</v>
      </c>
      <c r="K36" s="29"/>
    </row>
    <row r="37" spans="1:11" ht="6.75" customHeight="1">
      <c r="A37" s="23"/>
      <c r="B37" s="24"/>
      <c r="C37" s="25"/>
      <c r="D37" s="25"/>
      <c r="E37" s="25"/>
      <c r="F37" s="25"/>
      <c r="G37" s="25"/>
      <c r="H37" s="25"/>
      <c r="I37" s="25"/>
      <c r="J37" s="25"/>
      <c r="K37" s="29"/>
    </row>
    <row r="38" spans="1:11" ht="24.75" customHeight="1">
      <c r="A38" s="23"/>
      <c r="B38" s="24"/>
      <c r="C38" s="135"/>
      <c r="D38" s="136" t="s">
        <v>55</v>
      </c>
      <c r="E38" s="74"/>
      <c r="F38" s="74"/>
      <c r="G38" s="137" t="s">
        <v>56</v>
      </c>
      <c r="H38" s="138" t="s">
        <v>57</v>
      </c>
      <c r="I38" s="74"/>
      <c r="J38" s="139">
        <f>SUM(J29:J36)</f>
        <v>0</v>
      </c>
      <c r="K38" s="140"/>
    </row>
    <row r="39" spans="1:11" ht="14.25" customHeight="1">
      <c r="A39" s="23"/>
      <c r="B39" s="45"/>
      <c r="C39" s="46"/>
      <c r="D39" s="46"/>
      <c r="E39" s="46"/>
      <c r="F39" s="46"/>
      <c r="G39" s="46"/>
      <c r="H39" s="46"/>
      <c r="I39" s="46"/>
      <c r="J39" s="46"/>
      <c r="K39" s="47"/>
    </row>
    <row r="43" spans="2:11" s="23" customFormat="1" ht="6.75" customHeight="1">
      <c r="B43" s="141"/>
      <c r="C43" s="142"/>
      <c r="D43" s="142"/>
      <c r="E43" s="142"/>
      <c r="F43" s="142"/>
      <c r="G43" s="142"/>
      <c r="H43" s="142"/>
      <c r="I43" s="142"/>
      <c r="J43" s="142"/>
      <c r="K43" s="143"/>
    </row>
    <row r="44" spans="1:11" ht="36.75" customHeight="1">
      <c r="A44" s="23"/>
      <c r="B44" s="24"/>
      <c r="C44" s="12" t="s">
        <v>169</v>
      </c>
      <c r="D44" s="25"/>
      <c r="E44" s="25"/>
      <c r="F44" s="25"/>
      <c r="G44" s="25"/>
      <c r="H44" s="25"/>
      <c r="I44" s="25"/>
      <c r="J44" s="25"/>
      <c r="K44" s="29"/>
    </row>
    <row r="45" spans="1:11" ht="6.75" customHeight="1">
      <c r="A45" s="23"/>
      <c r="B45" s="24"/>
      <c r="C45" s="25"/>
      <c r="D45" s="25"/>
      <c r="E45" s="25"/>
      <c r="F45" s="25"/>
      <c r="G45" s="25"/>
      <c r="H45" s="25"/>
      <c r="I45" s="25"/>
      <c r="J45" s="25"/>
      <c r="K45" s="29"/>
    </row>
    <row r="46" spans="1:11" ht="14.25" customHeight="1">
      <c r="A46" s="23"/>
      <c r="B46" s="24"/>
      <c r="C46" s="19" t="s">
        <v>14</v>
      </c>
      <c r="D46" s="25"/>
      <c r="E46" s="25"/>
      <c r="F46" s="25"/>
      <c r="G46" s="25"/>
      <c r="H46" s="25"/>
      <c r="I46" s="25"/>
      <c r="J46" s="25"/>
      <c r="K46" s="29"/>
    </row>
    <row r="47" spans="1:11" ht="22.5" customHeight="1">
      <c r="A47" s="23"/>
      <c r="B47" s="24"/>
      <c r="C47" s="25"/>
      <c r="D47" s="25"/>
      <c r="E47" s="126">
        <f>E7</f>
        <v>0</v>
      </c>
      <c r="F47" s="126"/>
      <c r="G47" s="126"/>
      <c r="H47" s="126"/>
      <c r="I47" s="25"/>
      <c r="J47" s="25"/>
      <c r="K47" s="29"/>
    </row>
    <row r="48" spans="2:11" ht="15">
      <c r="B48" s="10"/>
      <c r="C48" s="19" t="s">
        <v>164</v>
      </c>
      <c r="D48" s="11"/>
      <c r="E48" s="11"/>
      <c r="F48" s="11"/>
      <c r="G48" s="11"/>
      <c r="H48" s="11"/>
      <c r="I48" s="11"/>
      <c r="J48" s="11"/>
      <c r="K48" s="13"/>
    </row>
    <row r="49" spans="2:11" s="23" customFormat="1" ht="22.5" customHeight="1">
      <c r="B49" s="24"/>
      <c r="C49" s="25"/>
      <c r="D49" s="25"/>
      <c r="E49" s="126" t="s">
        <v>488</v>
      </c>
      <c r="F49" s="126"/>
      <c r="G49" s="126"/>
      <c r="H49" s="126"/>
      <c r="I49" s="25"/>
      <c r="J49" s="25"/>
      <c r="K49" s="29"/>
    </row>
    <row r="50" spans="1:11" ht="14.25" customHeight="1">
      <c r="A50" s="23"/>
      <c r="B50" s="24"/>
      <c r="C50" s="19" t="s">
        <v>489</v>
      </c>
      <c r="D50" s="25"/>
      <c r="E50" s="25"/>
      <c r="F50" s="25"/>
      <c r="G50" s="25"/>
      <c r="H50" s="25"/>
      <c r="I50" s="25"/>
      <c r="J50" s="25"/>
      <c r="K50" s="29"/>
    </row>
    <row r="51" spans="1:11" ht="23.25" customHeight="1">
      <c r="A51" s="23"/>
      <c r="B51" s="24"/>
      <c r="C51" s="25"/>
      <c r="D51" s="25"/>
      <c r="E51" s="62">
        <f>E11</f>
        <v>0</v>
      </c>
      <c r="F51" s="62"/>
      <c r="G51" s="62"/>
      <c r="H51" s="62"/>
      <c r="I51" s="25"/>
      <c r="J51" s="25"/>
      <c r="K51" s="29"/>
    </row>
    <row r="52" spans="1:11" ht="6.75" customHeight="1">
      <c r="A52" s="23"/>
      <c r="B52" s="24"/>
      <c r="C52" s="25"/>
      <c r="D52" s="25"/>
      <c r="E52" s="25"/>
      <c r="F52" s="25"/>
      <c r="G52" s="25"/>
      <c r="H52" s="25"/>
      <c r="I52" s="25"/>
      <c r="J52" s="25"/>
      <c r="K52" s="29"/>
    </row>
    <row r="53" spans="1:11" ht="18" customHeight="1">
      <c r="A53" s="23"/>
      <c r="B53" s="24"/>
      <c r="C53" s="19" t="s">
        <v>22</v>
      </c>
      <c r="D53" s="25"/>
      <c r="E53" s="25"/>
      <c r="F53" s="16">
        <f>F14</f>
        <v>0</v>
      </c>
      <c r="G53" s="25"/>
      <c r="H53" s="25"/>
      <c r="I53" s="19" t="s">
        <v>24</v>
      </c>
      <c r="J53" s="65">
        <f>IF(J14="","",J14)</f>
        <v>0</v>
      </c>
      <c r="K53" s="29"/>
    </row>
    <row r="54" spans="1:11" ht="6.75" customHeight="1">
      <c r="A54" s="23"/>
      <c r="B54" s="24"/>
      <c r="C54" s="25"/>
      <c r="D54" s="25"/>
      <c r="E54" s="25"/>
      <c r="F54" s="25"/>
      <c r="G54" s="25"/>
      <c r="H54" s="25"/>
      <c r="I54" s="25"/>
      <c r="J54" s="25"/>
      <c r="K54" s="29"/>
    </row>
    <row r="55" spans="1:11" ht="15">
      <c r="A55" s="23"/>
      <c r="B55" s="24"/>
      <c r="C55" s="19" t="s">
        <v>32</v>
      </c>
      <c r="D55" s="25"/>
      <c r="E55" s="25"/>
      <c r="F55" s="16">
        <f>E17</f>
        <v>0</v>
      </c>
      <c r="G55" s="25"/>
      <c r="H55" s="25"/>
      <c r="I55" s="19" t="s">
        <v>40</v>
      </c>
      <c r="J55" s="16">
        <f>E23</f>
        <v>0</v>
      </c>
      <c r="K55" s="29"/>
    </row>
    <row r="56" spans="1:11" ht="14.25" customHeight="1">
      <c r="A56" s="23"/>
      <c r="B56" s="24"/>
      <c r="C56" s="19" t="s">
        <v>38</v>
      </c>
      <c r="D56" s="25"/>
      <c r="E56" s="25"/>
      <c r="F56" s="16">
        <f>IF(E20="","",E20)</f>
        <v>0</v>
      </c>
      <c r="G56" s="25"/>
      <c r="H56" s="25"/>
      <c r="I56" s="25"/>
      <c r="J56" s="25"/>
      <c r="K56" s="29"/>
    </row>
    <row r="57" spans="1:11" ht="9.75" customHeight="1">
      <c r="A57" s="23"/>
      <c r="B57" s="24"/>
      <c r="C57" s="25"/>
      <c r="D57" s="25"/>
      <c r="E57" s="25"/>
      <c r="F57" s="25"/>
      <c r="G57" s="25"/>
      <c r="H57" s="25"/>
      <c r="I57" s="25"/>
      <c r="J57" s="25"/>
      <c r="K57" s="29"/>
    </row>
    <row r="58" spans="1:11" ht="29.25" customHeight="1">
      <c r="A58" s="23"/>
      <c r="B58" s="24"/>
      <c r="C58" s="144" t="s">
        <v>170</v>
      </c>
      <c r="D58" s="135"/>
      <c r="E58" s="135"/>
      <c r="F58" s="135"/>
      <c r="G58" s="135"/>
      <c r="H58" s="135"/>
      <c r="I58" s="135"/>
      <c r="J58" s="145" t="s">
        <v>171</v>
      </c>
      <c r="K58" s="146"/>
    </row>
    <row r="59" spans="1:11" ht="9.75" customHeight="1">
      <c r="A59" s="23"/>
      <c r="B59" s="24"/>
      <c r="C59" s="25"/>
      <c r="D59" s="25"/>
      <c r="E59" s="25"/>
      <c r="F59" s="25"/>
      <c r="G59" s="25"/>
      <c r="H59" s="25"/>
      <c r="I59" s="25"/>
      <c r="J59" s="25"/>
      <c r="K59" s="29"/>
    </row>
    <row r="60" spans="1:47" ht="29.25" customHeight="1">
      <c r="A60" s="23"/>
      <c r="B60" s="24"/>
      <c r="C60" s="147" t="s">
        <v>172</v>
      </c>
      <c r="D60" s="25"/>
      <c r="E60" s="25"/>
      <c r="F60" s="25"/>
      <c r="G60" s="25"/>
      <c r="H60" s="25"/>
      <c r="I60" s="25"/>
      <c r="J60" s="87">
        <f aca="true" t="shared" si="0" ref="J60:J62">J87</f>
        <v>0</v>
      </c>
      <c r="K60" s="29"/>
      <c r="AU60" s="6" t="s">
        <v>173</v>
      </c>
    </row>
    <row r="61" spans="2:11" s="148" customFormat="1" ht="24.75" customHeight="1">
      <c r="B61" s="149"/>
      <c r="C61" s="150"/>
      <c r="D61" s="151" t="s">
        <v>261</v>
      </c>
      <c r="E61" s="152"/>
      <c r="F61" s="152"/>
      <c r="G61" s="152"/>
      <c r="H61" s="152"/>
      <c r="I61" s="152"/>
      <c r="J61" s="153">
        <f t="shared" si="0"/>
        <v>0</v>
      </c>
      <c r="K61" s="154"/>
    </row>
    <row r="62" spans="2:11" s="222" customFormat="1" ht="19.5" customHeight="1">
      <c r="B62" s="223"/>
      <c r="C62" s="224"/>
      <c r="D62" s="225" t="s">
        <v>491</v>
      </c>
      <c r="E62" s="226"/>
      <c r="F62" s="226"/>
      <c r="G62" s="226"/>
      <c r="H62" s="226"/>
      <c r="I62" s="226"/>
      <c r="J62" s="227">
        <f t="shared" si="0"/>
        <v>0</v>
      </c>
      <c r="K62" s="228"/>
    </row>
    <row r="63" spans="2:11" s="148" customFormat="1" ht="24.75" customHeight="1">
      <c r="B63" s="149"/>
      <c r="C63" s="150"/>
      <c r="D63" s="151" t="s">
        <v>492</v>
      </c>
      <c r="E63" s="152"/>
      <c r="F63" s="152"/>
      <c r="G63" s="152"/>
      <c r="H63" s="152"/>
      <c r="I63" s="152"/>
      <c r="J63" s="153">
        <f>J102</f>
        <v>0</v>
      </c>
      <c r="K63" s="154"/>
    </row>
    <row r="64" spans="2:11" s="148" customFormat="1" ht="24.75" customHeight="1">
      <c r="B64" s="149"/>
      <c r="C64" s="150"/>
      <c r="D64" s="151" t="s">
        <v>493</v>
      </c>
      <c r="E64" s="152"/>
      <c r="F64" s="152"/>
      <c r="G64" s="152"/>
      <c r="H64" s="152"/>
      <c r="I64" s="152"/>
      <c r="J64" s="153">
        <f>J161</f>
        <v>0</v>
      </c>
      <c r="K64" s="154"/>
    </row>
    <row r="65" spans="2:11" s="148" customFormat="1" ht="24.75" customHeight="1">
      <c r="B65" s="149"/>
      <c r="C65" s="150"/>
      <c r="D65" s="151" t="s">
        <v>494</v>
      </c>
      <c r="E65" s="152"/>
      <c r="F65" s="152"/>
      <c r="G65" s="152"/>
      <c r="H65" s="152"/>
      <c r="I65" s="152"/>
      <c r="J65" s="153">
        <f>J290</f>
        <v>0</v>
      </c>
      <c r="K65" s="154"/>
    </row>
    <row r="66" spans="2:11" s="23" customFormat="1" ht="21.75" customHeight="1">
      <c r="B66" s="24"/>
      <c r="C66" s="25"/>
      <c r="D66" s="25"/>
      <c r="E66" s="25"/>
      <c r="F66" s="25"/>
      <c r="G66" s="25"/>
      <c r="H66" s="25"/>
      <c r="I66" s="25"/>
      <c r="J66" s="25"/>
      <c r="K66" s="29"/>
    </row>
    <row r="67" spans="1:11" ht="6.75" customHeight="1">
      <c r="A67" s="23"/>
      <c r="B67" s="45"/>
      <c r="C67" s="46"/>
      <c r="D67" s="46"/>
      <c r="E67" s="46"/>
      <c r="F67" s="46"/>
      <c r="G67" s="46"/>
      <c r="H67" s="46"/>
      <c r="I67" s="46"/>
      <c r="J67" s="46"/>
      <c r="K67" s="47"/>
    </row>
    <row r="71" spans="2:12" s="23" customFormat="1" ht="6.75" customHeight="1">
      <c r="B71" s="48"/>
      <c r="C71" s="49"/>
      <c r="D71" s="49"/>
      <c r="E71" s="49"/>
      <c r="F71" s="49"/>
      <c r="G71" s="49"/>
      <c r="H71" s="49"/>
      <c r="I71" s="49"/>
      <c r="J71" s="49"/>
      <c r="K71" s="49"/>
      <c r="L71" s="50"/>
    </row>
    <row r="72" spans="1:12" ht="36.75" customHeight="1">
      <c r="A72" s="23"/>
      <c r="B72" s="24"/>
      <c r="C72" s="51" t="s">
        <v>175</v>
      </c>
      <c r="D72" s="52"/>
      <c r="E72" s="52"/>
      <c r="F72" s="52"/>
      <c r="G72" s="52"/>
      <c r="H72" s="52"/>
      <c r="I72" s="52"/>
      <c r="J72" s="52"/>
      <c r="K72" s="52"/>
      <c r="L72" s="50"/>
    </row>
    <row r="73" spans="1:12" ht="6.75" customHeight="1">
      <c r="A73" s="23"/>
      <c r="B73" s="24"/>
      <c r="C73" s="52"/>
      <c r="D73" s="52"/>
      <c r="E73" s="52"/>
      <c r="F73" s="52"/>
      <c r="G73" s="52"/>
      <c r="H73" s="52"/>
      <c r="I73" s="52"/>
      <c r="J73" s="52"/>
      <c r="K73" s="52"/>
      <c r="L73" s="50"/>
    </row>
    <row r="74" spans="1:12" ht="14.25" customHeight="1">
      <c r="A74" s="23"/>
      <c r="B74" s="24"/>
      <c r="C74" s="55" t="s">
        <v>14</v>
      </c>
      <c r="D74" s="52"/>
      <c r="E74" s="52"/>
      <c r="F74" s="52"/>
      <c r="G74" s="52"/>
      <c r="H74" s="52"/>
      <c r="I74" s="52"/>
      <c r="J74" s="52"/>
      <c r="K74" s="52"/>
      <c r="L74" s="50"/>
    </row>
    <row r="75" spans="1:12" ht="22.5" customHeight="1">
      <c r="A75" s="23"/>
      <c r="B75" s="24"/>
      <c r="C75" s="52"/>
      <c r="D75" s="52"/>
      <c r="E75" s="126">
        <f>E7</f>
        <v>0</v>
      </c>
      <c r="F75" s="126"/>
      <c r="G75" s="126"/>
      <c r="H75" s="126"/>
      <c r="I75" s="52"/>
      <c r="J75" s="52"/>
      <c r="K75" s="52"/>
      <c r="L75" s="50"/>
    </row>
    <row r="76" spans="2:12" ht="15">
      <c r="B76" s="10"/>
      <c r="C76" s="55" t="s">
        <v>164</v>
      </c>
      <c r="D76" s="266"/>
      <c r="E76" s="266"/>
      <c r="F76" s="266"/>
      <c r="G76" s="266"/>
      <c r="H76" s="266"/>
      <c r="I76" s="266"/>
      <c r="J76" s="266"/>
      <c r="K76" s="266"/>
      <c r="L76" s="267"/>
    </row>
    <row r="77" spans="2:12" s="23" customFormat="1" ht="22.5" customHeight="1">
      <c r="B77" s="24"/>
      <c r="C77" s="52"/>
      <c r="D77" s="52"/>
      <c r="E77" s="126" t="s">
        <v>488</v>
      </c>
      <c r="F77" s="126"/>
      <c r="G77" s="126"/>
      <c r="H77" s="126"/>
      <c r="I77" s="52"/>
      <c r="J77" s="52"/>
      <c r="K77" s="52"/>
      <c r="L77" s="50"/>
    </row>
    <row r="78" spans="1:12" ht="14.25" customHeight="1">
      <c r="A78" s="23"/>
      <c r="B78" s="24"/>
      <c r="C78" s="55" t="s">
        <v>489</v>
      </c>
      <c r="D78" s="52"/>
      <c r="E78" s="52"/>
      <c r="F78" s="52"/>
      <c r="G78" s="52"/>
      <c r="H78" s="52"/>
      <c r="I78" s="52"/>
      <c r="J78" s="52"/>
      <c r="K78" s="52"/>
      <c r="L78" s="50"/>
    </row>
    <row r="79" spans="1:12" ht="23.25" customHeight="1">
      <c r="A79" s="23"/>
      <c r="B79" s="24"/>
      <c r="C79" s="52"/>
      <c r="D79" s="52"/>
      <c r="E79" s="62">
        <f>E11</f>
        <v>0</v>
      </c>
      <c r="F79" s="62"/>
      <c r="G79" s="62"/>
      <c r="H79" s="62"/>
      <c r="I79" s="52"/>
      <c r="J79" s="52"/>
      <c r="K79" s="52"/>
      <c r="L79" s="50"/>
    </row>
    <row r="80" spans="1:12" ht="6.75" customHeight="1">
      <c r="A80" s="23"/>
      <c r="B80" s="24"/>
      <c r="C80" s="52"/>
      <c r="D80" s="52"/>
      <c r="E80" s="52"/>
      <c r="F80" s="52"/>
      <c r="G80" s="52"/>
      <c r="H80" s="52"/>
      <c r="I80" s="52"/>
      <c r="J80" s="52"/>
      <c r="K80" s="52"/>
      <c r="L80" s="50"/>
    </row>
    <row r="81" spans="1:12" ht="18" customHeight="1">
      <c r="A81" s="23"/>
      <c r="B81" s="24"/>
      <c r="C81" s="55" t="s">
        <v>22</v>
      </c>
      <c r="D81" s="52"/>
      <c r="E81" s="52"/>
      <c r="F81" s="155">
        <f>F14</f>
        <v>0</v>
      </c>
      <c r="G81" s="52"/>
      <c r="H81" s="52"/>
      <c r="I81" s="55" t="s">
        <v>24</v>
      </c>
      <c r="J81" s="156">
        <f>IF(J14="","",J14)</f>
        <v>0</v>
      </c>
      <c r="K81" s="52"/>
      <c r="L81" s="50"/>
    </row>
    <row r="82" spans="1:12" ht="6.75" customHeight="1">
      <c r="A82" s="23"/>
      <c r="B82" s="24"/>
      <c r="C82" s="52"/>
      <c r="D82" s="52"/>
      <c r="E82" s="52"/>
      <c r="F82" s="52"/>
      <c r="G82" s="52"/>
      <c r="H82" s="52"/>
      <c r="I82" s="52"/>
      <c r="J82" s="52"/>
      <c r="K82" s="52"/>
      <c r="L82" s="50"/>
    </row>
    <row r="83" spans="1:12" ht="15">
      <c r="A83" s="23"/>
      <c r="B83" s="24"/>
      <c r="C83" s="55" t="s">
        <v>32</v>
      </c>
      <c r="D83" s="52"/>
      <c r="E83" s="52"/>
      <c r="F83" s="155">
        <f>E17</f>
        <v>0</v>
      </c>
      <c r="G83" s="52"/>
      <c r="H83" s="52"/>
      <c r="I83" s="55" t="s">
        <v>40</v>
      </c>
      <c r="J83" s="155">
        <f>E23</f>
        <v>0</v>
      </c>
      <c r="K83" s="52"/>
      <c r="L83" s="50"/>
    </row>
    <row r="84" spans="1:12" ht="14.25" customHeight="1">
      <c r="A84" s="23"/>
      <c r="B84" s="24"/>
      <c r="C84" s="55" t="s">
        <v>38</v>
      </c>
      <c r="D84" s="52"/>
      <c r="E84" s="52"/>
      <c r="F84" s="155">
        <f>IF(E20="","",E20)</f>
        <v>0</v>
      </c>
      <c r="G84" s="52"/>
      <c r="H84" s="52"/>
      <c r="I84" s="52"/>
      <c r="J84" s="52"/>
      <c r="K84" s="52"/>
      <c r="L84" s="50"/>
    </row>
    <row r="85" spans="1:12" ht="9.75" customHeight="1">
      <c r="A85" s="23"/>
      <c r="B85" s="24"/>
      <c r="C85" s="52"/>
      <c r="D85" s="52"/>
      <c r="E85" s="52"/>
      <c r="F85" s="52"/>
      <c r="G85" s="52"/>
      <c r="H85" s="52"/>
      <c r="I85" s="52"/>
      <c r="J85" s="52"/>
      <c r="K85" s="52"/>
      <c r="L85" s="50"/>
    </row>
    <row r="86" spans="2:20" s="157" customFormat="1" ht="29.25" customHeight="1">
      <c r="B86" s="158"/>
      <c r="C86" s="159" t="s">
        <v>176</v>
      </c>
      <c r="D86" s="160" t="s">
        <v>64</v>
      </c>
      <c r="E86" s="160" t="s">
        <v>60</v>
      </c>
      <c r="F86" s="160" t="s">
        <v>177</v>
      </c>
      <c r="G86" s="160" t="s">
        <v>178</v>
      </c>
      <c r="H86" s="160" t="s">
        <v>179</v>
      </c>
      <c r="I86" s="161" t="s">
        <v>180</v>
      </c>
      <c r="J86" s="160" t="s">
        <v>171</v>
      </c>
      <c r="K86" s="162" t="s">
        <v>181</v>
      </c>
      <c r="L86" s="163"/>
      <c r="M86" s="78" t="s">
        <v>182</v>
      </c>
      <c r="N86" s="79" t="s">
        <v>49</v>
      </c>
      <c r="O86" s="79" t="s">
        <v>183</v>
      </c>
      <c r="P86" s="79" t="s">
        <v>184</v>
      </c>
      <c r="Q86" s="79" t="s">
        <v>185</v>
      </c>
      <c r="R86" s="79" t="s">
        <v>186</v>
      </c>
      <c r="S86" s="79" t="s">
        <v>187</v>
      </c>
      <c r="T86" s="80" t="s">
        <v>188</v>
      </c>
    </row>
    <row r="87" spans="2:63" s="23" customFormat="1" ht="29.25" customHeight="1">
      <c r="B87" s="24"/>
      <c r="C87" s="84" t="s">
        <v>172</v>
      </c>
      <c r="D87" s="52"/>
      <c r="E87" s="52"/>
      <c r="F87" s="52"/>
      <c r="G87" s="52"/>
      <c r="H87" s="52"/>
      <c r="I87" s="52"/>
      <c r="J87" s="164">
        <f aca="true" t="shared" si="1" ref="J87:J89">BK87</f>
        <v>0</v>
      </c>
      <c r="K87" s="52"/>
      <c r="L87" s="50"/>
      <c r="M87" s="81"/>
      <c r="N87" s="82"/>
      <c r="O87" s="82"/>
      <c r="P87" s="165">
        <f>P88+P102+P161+P290</f>
        <v>821.116799</v>
      </c>
      <c r="Q87" s="82"/>
      <c r="R87" s="165">
        <f>R88+R102+R161+R290</f>
        <v>1599.8629494000002</v>
      </c>
      <c r="S87" s="82"/>
      <c r="T87" s="166">
        <f>T88+T102+T161+T290</f>
        <v>3689.9163200000003</v>
      </c>
      <c r="AT87" s="6" t="s">
        <v>78</v>
      </c>
      <c r="AU87" s="6" t="s">
        <v>173</v>
      </c>
      <c r="BK87" s="167">
        <f>BK88+BK102+BK161+BK290</f>
        <v>0</v>
      </c>
    </row>
    <row r="88" spans="2:63" s="168" customFormat="1" ht="36.75" customHeight="1">
      <c r="B88" s="169"/>
      <c r="C88" s="170"/>
      <c r="D88" s="229" t="s">
        <v>78</v>
      </c>
      <c r="E88" s="230" t="s">
        <v>263</v>
      </c>
      <c r="F88" s="230" t="s">
        <v>264</v>
      </c>
      <c r="G88" s="170"/>
      <c r="H88" s="170"/>
      <c r="I88" s="170"/>
      <c r="J88" s="231">
        <f t="shared" si="1"/>
        <v>0</v>
      </c>
      <c r="K88" s="170"/>
      <c r="L88" s="174"/>
      <c r="M88" s="175"/>
      <c r="N88" s="176"/>
      <c r="O88" s="176"/>
      <c r="P88" s="177">
        <f>P89</f>
        <v>221.752</v>
      </c>
      <c r="Q88" s="176"/>
      <c r="R88" s="177">
        <f>R89</f>
        <v>218.39254</v>
      </c>
      <c r="S88" s="176"/>
      <c r="T88" s="178">
        <f>T89</f>
        <v>0</v>
      </c>
      <c r="AR88" s="179" t="s">
        <v>21</v>
      </c>
      <c r="AT88" s="180" t="s">
        <v>78</v>
      </c>
      <c r="AU88" s="180" t="s">
        <v>79</v>
      </c>
      <c r="AY88" s="179" t="s">
        <v>192</v>
      </c>
      <c r="BK88" s="181">
        <f>BK89</f>
        <v>0</v>
      </c>
    </row>
    <row r="89" spans="1:63" ht="19.5" customHeight="1">
      <c r="A89" s="168"/>
      <c r="B89" s="169"/>
      <c r="C89" s="170"/>
      <c r="D89" s="171" t="s">
        <v>78</v>
      </c>
      <c r="E89" s="232" t="s">
        <v>323</v>
      </c>
      <c r="F89" s="232" t="s">
        <v>495</v>
      </c>
      <c r="G89" s="170"/>
      <c r="H89" s="170"/>
      <c r="I89" s="170"/>
      <c r="J89" s="233">
        <f t="shared" si="1"/>
        <v>0</v>
      </c>
      <c r="K89" s="170"/>
      <c r="L89" s="174"/>
      <c r="M89" s="175"/>
      <c r="N89" s="176"/>
      <c r="O89" s="176"/>
      <c r="P89" s="177">
        <f>SUM(P90:P101)</f>
        <v>221.752</v>
      </c>
      <c r="Q89" s="176"/>
      <c r="R89" s="177">
        <f>SUM(R90:R101)</f>
        <v>218.39254</v>
      </c>
      <c r="S89" s="176"/>
      <c r="T89" s="178">
        <f>SUM(T90:T101)</f>
        <v>0</v>
      </c>
      <c r="AR89" s="179" t="s">
        <v>21</v>
      </c>
      <c r="AT89" s="180" t="s">
        <v>78</v>
      </c>
      <c r="AU89" s="180" t="s">
        <v>21</v>
      </c>
      <c r="AY89" s="179" t="s">
        <v>192</v>
      </c>
      <c r="BK89" s="181">
        <f>SUM(BK90:BK101)</f>
        <v>0</v>
      </c>
    </row>
    <row r="90" spans="2:65" s="23" customFormat="1" ht="31.5" customHeight="1">
      <c r="B90" s="24"/>
      <c r="C90" s="182" t="s">
        <v>21</v>
      </c>
      <c r="D90" s="182" t="s">
        <v>193</v>
      </c>
      <c r="E90" s="183" t="s">
        <v>496</v>
      </c>
      <c r="F90" s="184" t="s">
        <v>497</v>
      </c>
      <c r="G90" s="185" t="s">
        <v>498</v>
      </c>
      <c r="H90" s="186">
        <v>947</v>
      </c>
      <c r="I90" s="187"/>
      <c r="J90" s="187">
        <f>ROUND(I90*H90,2)</f>
        <v>0</v>
      </c>
      <c r="K90" s="184" t="s">
        <v>197</v>
      </c>
      <c r="L90" s="50"/>
      <c r="M90" s="188"/>
      <c r="N90" s="189" t="s">
        <v>50</v>
      </c>
      <c r="O90" s="190">
        <v>0.23</v>
      </c>
      <c r="P90" s="190">
        <f>O90*H90</f>
        <v>217.81</v>
      </c>
      <c r="Q90" s="190">
        <v>0.23058</v>
      </c>
      <c r="R90" s="190">
        <f>Q90*H90</f>
        <v>218.35926</v>
      </c>
      <c r="S90" s="190">
        <v>0</v>
      </c>
      <c r="T90" s="191">
        <f>S90*H90</f>
        <v>0</v>
      </c>
      <c r="AR90" s="6" t="s">
        <v>191</v>
      </c>
      <c r="AT90" s="6" t="s">
        <v>193</v>
      </c>
      <c r="AU90" s="6" t="s">
        <v>88</v>
      </c>
      <c r="AY90" s="6" t="s">
        <v>192</v>
      </c>
      <c r="BE90" s="192">
        <f>IF(N90="základní",J90,0)</f>
        <v>0</v>
      </c>
      <c r="BF90" s="192">
        <f>IF(N90="snížená",J90,0)</f>
        <v>0</v>
      </c>
      <c r="BG90" s="192">
        <f>IF(N90="zákl. přenesená",J90,0)</f>
        <v>0</v>
      </c>
      <c r="BH90" s="192">
        <f>IF(N90="sníž. přenesená",J90,0)</f>
        <v>0</v>
      </c>
      <c r="BI90" s="192">
        <f>IF(N90="nulová",J90,0)</f>
        <v>0</v>
      </c>
      <c r="BJ90" s="6" t="s">
        <v>21</v>
      </c>
      <c r="BK90" s="192">
        <f>ROUND(I90*H90,2)</f>
        <v>0</v>
      </c>
      <c r="BL90" s="6" t="s">
        <v>191</v>
      </c>
      <c r="BM90" s="6" t="s">
        <v>499</v>
      </c>
    </row>
    <row r="91" spans="1:47" ht="34.5">
      <c r="A91" s="23"/>
      <c r="B91" s="24"/>
      <c r="C91" s="52"/>
      <c r="D91" s="196" t="s">
        <v>199</v>
      </c>
      <c r="E91" s="52"/>
      <c r="F91" s="197" t="s">
        <v>500</v>
      </c>
      <c r="G91" s="52"/>
      <c r="H91" s="52"/>
      <c r="I91" s="52"/>
      <c r="J91" s="52"/>
      <c r="K91" s="52"/>
      <c r="L91" s="50"/>
      <c r="M91" s="195"/>
      <c r="N91" s="25"/>
      <c r="O91" s="25"/>
      <c r="P91" s="25"/>
      <c r="Q91" s="25"/>
      <c r="R91" s="25"/>
      <c r="S91" s="25"/>
      <c r="T91" s="72"/>
      <c r="AT91" s="6" t="s">
        <v>199</v>
      </c>
      <c r="AU91" s="6" t="s">
        <v>88</v>
      </c>
    </row>
    <row r="92" spans="2:51" s="198" customFormat="1" ht="12.75">
      <c r="B92" s="199"/>
      <c r="C92" s="200"/>
      <c r="D92" s="196" t="s">
        <v>210</v>
      </c>
      <c r="E92" s="201"/>
      <c r="F92" s="202" t="s">
        <v>501</v>
      </c>
      <c r="G92" s="200"/>
      <c r="H92" s="201"/>
      <c r="I92" s="200"/>
      <c r="J92" s="200"/>
      <c r="K92" s="200"/>
      <c r="L92" s="203"/>
      <c r="M92" s="204"/>
      <c r="N92" s="205"/>
      <c r="O92" s="205"/>
      <c r="P92" s="205"/>
      <c r="Q92" s="205"/>
      <c r="R92" s="205"/>
      <c r="S92" s="205"/>
      <c r="T92" s="206"/>
      <c r="AT92" s="207" t="s">
        <v>210</v>
      </c>
      <c r="AU92" s="207" t="s">
        <v>88</v>
      </c>
      <c r="AV92" s="198" t="s">
        <v>21</v>
      </c>
      <c r="AW92" s="198" t="s">
        <v>43</v>
      </c>
      <c r="AX92" s="198" t="s">
        <v>79</v>
      </c>
      <c r="AY92" s="207" t="s">
        <v>192</v>
      </c>
    </row>
    <row r="93" spans="2:51" s="208" customFormat="1" ht="12.75">
      <c r="B93" s="209"/>
      <c r="C93" s="210"/>
      <c r="D93" s="193" t="s">
        <v>210</v>
      </c>
      <c r="E93" s="211"/>
      <c r="F93" s="212" t="s">
        <v>502</v>
      </c>
      <c r="G93" s="210"/>
      <c r="H93" s="213">
        <v>947</v>
      </c>
      <c r="I93" s="210"/>
      <c r="J93" s="210"/>
      <c r="K93" s="210"/>
      <c r="L93" s="214"/>
      <c r="M93" s="215"/>
      <c r="N93" s="216"/>
      <c r="O93" s="216"/>
      <c r="P93" s="216"/>
      <c r="Q93" s="216"/>
      <c r="R93" s="216"/>
      <c r="S93" s="216"/>
      <c r="T93" s="217"/>
      <c r="AT93" s="218" t="s">
        <v>210</v>
      </c>
      <c r="AU93" s="218" t="s">
        <v>88</v>
      </c>
      <c r="AV93" s="208" t="s">
        <v>88</v>
      </c>
      <c r="AW93" s="208" t="s">
        <v>43</v>
      </c>
      <c r="AX93" s="208" t="s">
        <v>21</v>
      </c>
      <c r="AY93" s="218" t="s">
        <v>192</v>
      </c>
    </row>
    <row r="94" spans="2:65" s="23" customFormat="1" ht="22.5" customHeight="1">
      <c r="B94" s="24"/>
      <c r="C94" s="182" t="s">
        <v>88</v>
      </c>
      <c r="D94" s="182" t="s">
        <v>193</v>
      </c>
      <c r="E94" s="183" t="s">
        <v>503</v>
      </c>
      <c r="F94" s="184" t="s">
        <v>504</v>
      </c>
      <c r="G94" s="185" t="s">
        <v>498</v>
      </c>
      <c r="H94" s="186">
        <v>13.5</v>
      </c>
      <c r="I94" s="187"/>
      <c r="J94" s="187">
        <f>ROUND(I94*H94,2)</f>
        <v>0</v>
      </c>
      <c r="K94" s="184" t="s">
        <v>197</v>
      </c>
      <c r="L94" s="50"/>
      <c r="M94" s="188"/>
      <c r="N94" s="189" t="s">
        <v>50</v>
      </c>
      <c r="O94" s="190">
        <v>0.292</v>
      </c>
      <c r="P94" s="190">
        <f>O94*H94</f>
        <v>3.9419999999999997</v>
      </c>
      <c r="Q94" s="190">
        <v>0</v>
      </c>
      <c r="R94" s="190">
        <f>Q94*H94</f>
        <v>0</v>
      </c>
      <c r="S94" s="190">
        <v>0</v>
      </c>
      <c r="T94" s="191">
        <f>S94*H94</f>
        <v>0</v>
      </c>
      <c r="AR94" s="6" t="s">
        <v>191</v>
      </c>
      <c r="AT94" s="6" t="s">
        <v>193</v>
      </c>
      <c r="AU94" s="6" t="s">
        <v>88</v>
      </c>
      <c r="AY94" s="6" t="s">
        <v>192</v>
      </c>
      <c r="BE94" s="192">
        <f>IF(N94="základní",J94,0)</f>
        <v>0</v>
      </c>
      <c r="BF94" s="192">
        <f>IF(N94="snížená",J94,0)</f>
        <v>0</v>
      </c>
      <c r="BG94" s="192">
        <f>IF(N94="zákl. přenesená",J94,0)</f>
        <v>0</v>
      </c>
      <c r="BH94" s="192">
        <f>IF(N94="sníž. přenesená",J94,0)</f>
        <v>0</v>
      </c>
      <c r="BI94" s="192">
        <f>IF(N94="nulová",J94,0)</f>
        <v>0</v>
      </c>
      <c r="BJ94" s="6" t="s">
        <v>21</v>
      </c>
      <c r="BK94" s="192">
        <f>ROUND(I94*H94,2)</f>
        <v>0</v>
      </c>
      <c r="BL94" s="6" t="s">
        <v>191</v>
      </c>
      <c r="BM94" s="6" t="s">
        <v>505</v>
      </c>
    </row>
    <row r="95" spans="1:47" ht="23.25">
      <c r="A95" s="23"/>
      <c r="B95" s="24"/>
      <c r="C95" s="52"/>
      <c r="D95" s="196" t="s">
        <v>199</v>
      </c>
      <c r="E95" s="52"/>
      <c r="F95" s="197" t="s">
        <v>506</v>
      </c>
      <c r="G95" s="52"/>
      <c r="H95" s="52"/>
      <c r="I95" s="52"/>
      <c r="J95" s="52"/>
      <c r="K95" s="52"/>
      <c r="L95" s="50"/>
      <c r="M95" s="195"/>
      <c r="N95" s="25"/>
      <c r="O95" s="25"/>
      <c r="P95" s="25"/>
      <c r="Q95" s="25"/>
      <c r="R95" s="25"/>
      <c r="S95" s="25"/>
      <c r="T95" s="72"/>
      <c r="AT95" s="6" t="s">
        <v>199</v>
      </c>
      <c r="AU95" s="6" t="s">
        <v>88</v>
      </c>
    </row>
    <row r="96" spans="2:51" s="198" customFormat="1" ht="12.75">
      <c r="B96" s="199"/>
      <c r="C96" s="200"/>
      <c r="D96" s="196" t="s">
        <v>210</v>
      </c>
      <c r="E96" s="201"/>
      <c r="F96" s="202" t="s">
        <v>501</v>
      </c>
      <c r="G96" s="200"/>
      <c r="H96" s="201"/>
      <c r="I96" s="200"/>
      <c r="J96" s="200"/>
      <c r="K96" s="200"/>
      <c r="L96" s="203"/>
      <c r="M96" s="204"/>
      <c r="N96" s="205"/>
      <c r="O96" s="205"/>
      <c r="P96" s="205"/>
      <c r="Q96" s="205"/>
      <c r="R96" s="205"/>
      <c r="S96" s="205"/>
      <c r="T96" s="206"/>
      <c r="AT96" s="207" t="s">
        <v>210</v>
      </c>
      <c r="AU96" s="207" t="s">
        <v>88</v>
      </c>
      <c r="AV96" s="198" t="s">
        <v>21</v>
      </c>
      <c r="AW96" s="198" t="s">
        <v>43</v>
      </c>
      <c r="AX96" s="198" t="s">
        <v>79</v>
      </c>
      <c r="AY96" s="207" t="s">
        <v>192</v>
      </c>
    </row>
    <row r="97" spans="2:51" s="208" customFormat="1" ht="12.75">
      <c r="B97" s="209"/>
      <c r="C97" s="210"/>
      <c r="D97" s="193" t="s">
        <v>210</v>
      </c>
      <c r="E97" s="211"/>
      <c r="F97" s="212" t="s">
        <v>507</v>
      </c>
      <c r="G97" s="210"/>
      <c r="H97" s="213">
        <v>13.5</v>
      </c>
      <c r="I97" s="210"/>
      <c r="J97" s="210"/>
      <c r="K97" s="210"/>
      <c r="L97" s="214"/>
      <c r="M97" s="215"/>
      <c r="N97" s="216"/>
      <c r="O97" s="216"/>
      <c r="P97" s="216"/>
      <c r="Q97" s="216"/>
      <c r="R97" s="216"/>
      <c r="S97" s="216"/>
      <c r="T97" s="217"/>
      <c r="AT97" s="218" t="s">
        <v>210</v>
      </c>
      <c r="AU97" s="218" t="s">
        <v>88</v>
      </c>
      <c r="AV97" s="208" t="s">
        <v>88</v>
      </c>
      <c r="AW97" s="208" t="s">
        <v>43</v>
      </c>
      <c r="AX97" s="208" t="s">
        <v>21</v>
      </c>
      <c r="AY97" s="218" t="s">
        <v>192</v>
      </c>
    </row>
    <row r="98" spans="2:65" s="23" customFormat="1" ht="22.5" customHeight="1">
      <c r="B98" s="24"/>
      <c r="C98" s="254" t="s">
        <v>205</v>
      </c>
      <c r="D98" s="254" t="s">
        <v>467</v>
      </c>
      <c r="E98" s="255" t="s">
        <v>508</v>
      </c>
      <c r="F98" s="256" t="s">
        <v>509</v>
      </c>
      <c r="G98" s="257" t="s">
        <v>284</v>
      </c>
      <c r="H98" s="258">
        <v>4</v>
      </c>
      <c r="I98" s="259"/>
      <c r="J98" s="259">
        <f>ROUND(I98*H98,2)</f>
        <v>0</v>
      </c>
      <c r="K98" s="256" t="s">
        <v>197</v>
      </c>
      <c r="L98" s="260"/>
      <c r="M98" s="261"/>
      <c r="N98" s="262" t="s">
        <v>50</v>
      </c>
      <c r="O98" s="190">
        <v>0</v>
      </c>
      <c r="P98" s="190">
        <f>O98*H98</f>
        <v>0</v>
      </c>
      <c r="Q98" s="190">
        <v>0.008320000000000001</v>
      </c>
      <c r="R98" s="190">
        <f>Q98*H98</f>
        <v>0.033280000000000004</v>
      </c>
      <c r="S98" s="190">
        <v>0</v>
      </c>
      <c r="T98" s="191">
        <f>S98*H98</f>
        <v>0</v>
      </c>
      <c r="AR98" s="6" t="s">
        <v>323</v>
      </c>
      <c r="AT98" s="6" t="s">
        <v>467</v>
      </c>
      <c r="AU98" s="6" t="s">
        <v>88</v>
      </c>
      <c r="AY98" s="6" t="s">
        <v>192</v>
      </c>
      <c r="BE98" s="192">
        <f>IF(N98="základní",J98,0)</f>
        <v>0</v>
      </c>
      <c r="BF98" s="192">
        <f>IF(N98="snížená",J98,0)</f>
        <v>0</v>
      </c>
      <c r="BG98" s="192">
        <f>IF(N98="zákl. přenesená",J98,0)</f>
        <v>0</v>
      </c>
      <c r="BH98" s="192">
        <f>IF(N98="sníž. přenesená",J98,0)</f>
        <v>0</v>
      </c>
      <c r="BI98" s="192">
        <f>IF(N98="nulová",J98,0)</f>
        <v>0</v>
      </c>
      <c r="BJ98" s="6" t="s">
        <v>21</v>
      </c>
      <c r="BK98" s="192">
        <f>ROUND(I98*H98,2)</f>
        <v>0</v>
      </c>
      <c r="BL98" s="6" t="s">
        <v>191</v>
      </c>
      <c r="BM98" s="6" t="s">
        <v>510</v>
      </c>
    </row>
    <row r="99" spans="1:47" ht="12.75">
      <c r="A99" s="23"/>
      <c r="B99" s="24"/>
      <c r="C99" s="52"/>
      <c r="D99" s="196" t="s">
        <v>199</v>
      </c>
      <c r="E99" s="52"/>
      <c r="F99" s="197" t="s">
        <v>511</v>
      </c>
      <c r="G99" s="52"/>
      <c r="H99" s="52"/>
      <c r="I99" s="52"/>
      <c r="J99" s="52"/>
      <c r="K99" s="52"/>
      <c r="L99" s="50"/>
      <c r="M99" s="195"/>
      <c r="N99" s="25"/>
      <c r="O99" s="25"/>
      <c r="P99" s="25"/>
      <c r="Q99" s="25"/>
      <c r="R99" s="25"/>
      <c r="S99" s="25"/>
      <c r="T99" s="72"/>
      <c r="AT99" s="6" t="s">
        <v>199</v>
      </c>
      <c r="AU99" s="6" t="s">
        <v>88</v>
      </c>
    </row>
    <row r="100" spans="2:51" s="198" customFormat="1" ht="12.75">
      <c r="B100" s="199"/>
      <c r="C100" s="200"/>
      <c r="D100" s="196" t="s">
        <v>210</v>
      </c>
      <c r="E100" s="201"/>
      <c r="F100" s="202" t="s">
        <v>501</v>
      </c>
      <c r="G100" s="200"/>
      <c r="H100" s="201"/>
      <c r="I100" s="200"/>
      <c r="J100" s="200"/>
      <c r="K100" s="200"/>
      <c r="L100" s="203"/>
      <c r="M100" s="204"/>
      <c r="N100" s="205"/>
      <c r="O100" s="205"/>
      <c r="P100" s="205"/>
      <c r="Q100" s="205"/>
      <c r="R100" s="205"/>
      <c r="S100" s="205"/>
      <c r="T100" s="206"/>
      <c r="AT100" s="207" t="s">
        <v>210</v>
      </c>
      <c r="AU100" s="207" t="s">
        <v>88</v>
      </c>
      <c r="AV100" s="198" t="s">
        <v>21</v>
      </c>
      <c r="AW100" s="198" t="s">
        <v>43</v>
      </c>
      <c r="AX100" s="198" t="s">
        <v>79</v>
      </c>
      <c r="AY100" s="207" t="s">
        <v>192</v>
      </c>
    </row>
    <row r="101" spans="2:51" s="208" customFormat="1" ht="12.75">
      <c r="B101" s="209"/>
      <c r="C101" s="210"/>
      <c r="D101" s="196" t="s">
        <v>210</v>
      </c>
      <c r="E101" s="234"/>
      <c r="F101" s="235" t="s">
        <v>191</v>
      </c>
      <c r="G101" s="210"/>
      <c r="H101" s="236">
        <v>4</v>
      </c>
      <c r="I101" s="210"/>
      <c r="J101" s="210"/>
      <c r="K101" s="210"/>
      <c r="L101" s="214"/>
      <c r="M101" s="215"/>
      <c r="N101" s="216"/>
      <c r="O101" s="216"/>
      <c r="P101" s="216"/>
      <c r="Q101" s="216"/>
      <c r="R101" s="216"/>
      <c r="S101" s="216"/>
      <c r="T101" s="217"/>
      <c r="AT101" s="218" t="s">
        <v>210</v>
      </c>
      <c r="AU101" s="218" t="s">
        <v>88</v>
      </c>
      <c r="AV101" s="208" t="s">
        <v>88</v>
      </c>
      <c r="AW101" s="208" t="s">
        <v>43</v>
      </c>
      <c r="AX101" s="208" t="s">
        <v>21</v>
      </c>
      <c r="AY101" s="218" t="s">
        <v>192</v>
      </c>
    </row>
    <row r="102" spans="2:63" s="168" customFormat="1" ht="36.75" customHeight="1">
      <c r="B102" s="169"/>
      <c r="C102" s="170"/>
      <c r="D102" s="171" t="s">
        <v>78</v>
      </c>
      <c r="E102" s="172" t="s">
        <v>21</v>
      </c>
      <c r="F102" s="172" t="s">
        <v>281</v>
      </c>
      <c r="G102" s="170"/>
      <c r="H102" s="170"/>
      <c r="I102" s="170"/>
      <c r="J102" s="173">
        <f>BK102</f>
        <v>0</v>
      </c>
      <c r="K102" s="170"/>
      <c r="L102" s="174"/>
      <c r="M102" s="175"/>
      <c r="N102" s="176"/>
      <c r="O102" s="176"/>
      <c r="P102" s="177">
        <f>SUM(P103:P160)</f>
        <v>360.83725000000004</v>
      </c>
      <c r="Q102" s="176"/>
      <c r="R102" s="177">
        <f>SUM(R103:R160)</f>
        <v>1.0768</v>
      </c>
      <c r="S102" s="176"/>
      <c r="T102" s="178">
        <f>SUM(T103:T160)</f>
        <v>3371.8273000000004</v>
      </c>
      <c r="AR102" s="179" t="s">
        <v>191</v>
      </c>
      <c r="AT102" s="180" t="s">
        <v>78</v>
      </c>
      <c r="AU102" s="180" t="s">
        <v>79</v>
      </c>
      <c r="AY102" s="179" t="s">
        <v>192</v>
      </c>
      <c r="BK102" s="181">
        <f>SUM(BK103:BK160)</f>
        <v>0</v>
      </c>
    </row>
    <row r="103" spans="2:65" s="23" customFormat="1" ht="22.5" customHeight="1">
      <c r="B103" s="24"/>
      <c r="C103" s="182" t="s">
        <v>191</v>
      </c>
      <c r="D103" s="182" t="s">
        <v>193</v>
      </c>
      <c r="E103" s="183" t="s">
        <v>512</v>
      </c>
      <c r="F103" s="184" t="s">
        <v>513</v>
      </c>
      <c r="G103" s="185" t="s">
        <v>514</v>
      </c>
      <c r="H103" s="186">
        <v>2225.3</v>
      </c>
      <c r="I103" s="187"/>
      <c r="J103" s="187">
        <f>ROUND(I103*H103,2)</f>
        <v>0</v>
      </c>
      <c r="K103" s="184" t="s">
        <v>197</v>
      </c>
      <c r="L103" s="50"/>
      <c r="M103" s="188"/>
      <c r="N103" s="189" t="s">
        <v>50</v>
      </c>
      <c r="O103" s="190">
        <v>0</v>
      </c>
      <c r="P103" s="190">
        <f>O103*H103</f>
        <v>0</v>
      </c>
      <c r="Q103" s="190">
        <v>0</v>
      </c>
      <c r="R103" s="190">
        <f>Q103*H103</f>
        <v>0</v>
      </c>
      <c r="S103" s="190">
        <v>0.56</v>
      </c>
      <c r="T103" s="191">
        <f>S103*H103</f>
        <v>1246.1680000000001</v>
      </c>
      <c r="AR103" s="6" t="s">
        <v>191</v>
      </c>
      <c r="AT103" s="6" t="s">
        <v>193</v>
      </c>
      <c r="AU103" s="6" t="s">
        <v>21</v>
      </c>
      <c r="AY103" s="6" t="s">
        <v>192</v>
      </c>
      <c r="BE103" s="192">
        <f>IF(N103="základní",J103,0)</f>
        <v>0</v>
      </c>
      <c r="BF103" s="192">
        <f>IF(N103="snížená",J103,0)</f>
        <v>0</v>
      </c>
      <c r="BG103" s="192">
        <f>IF(N103="zákl. přenesená",J103,0)</f>
        <v>0</v>
      </c>
      <c r="BH103" s="192">
        <f>IF(N103="sníž. přenesená",J103,0)</f>
        <v>0</v>
      </c>
      <c r="BI103" s="192">
        <f>IF(N103="nulová",J103,0)</f>
        <v>0</v>
      </c>
      <c r="BJ103" s="6" t="s">
        <v>21</v>
      </c>
      <c r="BK103" s="192">
        <f>ROUND(I103*H103,2)</f>
        <v>0</v>
      </c>
      <c r="BL103" s="6" t="s">
        <v>191</v>
      </c>
      <c r="BM103" s="6" t="s">
        <v>515</v>
      </c>
    </row>
    <row r="104" spans="1:47" ht="34.5">
      <c r="A104" s="23"/>
      <c r="B104" s="24"/>
      <c r="C104" s="52"/>
      <c r="D104" s="196" t="s">
        <v>199</v>
      </c>
      <c r="E104" s="52"/>
      <c r="F104" s="197" t="s">
        <v>516</v>
      </c>
      <c r="G104" s="52"/>
      <c r="H104" s="52"/>
      <c r="I104" s="52"/>
      <c r="J104" s="52"/>
      <c r="K104" s="52"/>
      <c r="L104" s="50"/>
      <c r="M104" s="195"/>
      <c r="N104" s="25"/>
      <c r="O104" s="25"/>
      <c r="P104" s="25"/>
      <c r="Q104" s="25"/>
      <c r="R104" s="25"/>
      <c r="S104" s="25"/>
      <c r="T104" s="72"/>
      <c r="AT104" s="6" t="s">
        <v>199</v>
      </c>
      <c r="AU104" s="6" t="s">
        <v>21</v>
      </c>
    </row>
    <row r="105" spans="2:51" s="198" customFormat="1" ht="12.75">
      <c r="B105" s="199"/>
      <c r="C105" s="200"/>
      <c r="D105" s="196" t="s">
        <v>210</v>
      </c>
      <c r="E105" s="201"/>
      <c r="F105" s="202" t="s">
        <v>501</v>
      </c>
      <c r="G105" s="200"/>
      <c r="H105" s="201"/>
      <c r="I105" s="200"/>
      <c r="J105" s="200"/>
      <c r="K105" s="200"/>
      <c r="L105" s="203"/>
      <c r="M105" s="204"/>
      <c r="N105" s="205"/>
      <c r="O105" s="205"/>
      <c r="P105" s="205"/>
      <c r="Q105" s="205"/>
      <c r="R105" s="205"/>
      <c r="S105" s="205"/>
      <c r="T105" s="206"/>
      <c r="AT105" s="207" t="s">
        <v>210</v>
      </c>
      <c r="AU105" s="207" t="s">
        <v>21</v>
      </c>
      <c r="AV105" s="198" t="s">
        <v>21</v>
      </c>
      <c r="AW105" s="198" t="s">
        <v>43</v>
      </c>
      <c r="AX105" s="198" t="s">
        <v>79</v>
      </c>
      <c r="AY105" s="207" t="s">
        <v>192</v>
      </c>
    </row>
    <row r="106" spans="2:51" s="198" customFormat="1" ht="12.75">
      <c r="B106" s="199"/>
      <c r="C106" s="200"/>
      <c r="D106" s="196" t="s">
        <v>210</v>
      </c>
      <c r="E106" s="201"/>
      <c r="F106" s="202" t="s">
        <v>517</v>
      </c>
      <c r="G106" s="200"/>
      <c r="H106" s="201"/>
      <c r="I106" s="200"/>
      <c r="J106" s="200"/>
      <c r="K106" s="200"/>
      <c r="L106" s="203"/>
      <c r="M106" s="204"/>
      <c r="N106" s="205"/>
      <c r="O106" s="205"/>
      <c r="P106" s="205"/>
      <c r="Q106" s="205"/>
      <c r="R106" s="205"/>
      <c r="S106" s="205"/>
      <c r="T106" s="206"/>
      <c r="AT106" s="207" t="s">
        <v>210</v>
      </c>
      <c r="AU106" s="207" t="s">
        <v>21</v>
      </c>
      <c r="AV106" s="198" t="s">
        <v>21</v>
      </c>
      <c r="AW106" s="198" t="s">
        <v>43</v>
      </c>
      <c r="AX106" s="198" t="s">
        <v>79</v>
      </c>
      <c r="AY106" s="207" t="s">
        <v>192</v>
      </c>
    </row>
    <row r="107" spans="2:51" s="208" customFormat="1" ht="12.75">
      <c r="B107" s="209"/>
      <c r="C107" s="210"/>
      <c r="D107" s="196" t="s">
        <v>210</v>
      </c>
      <c r="E107" s="234" t="s">
        <v>518</v>
      </c>
      <c r="F107" s="235" t="s">
        <v>519</v>
      </c>
      <c r="G107" s="210"/>
      <c r="H107" s="236">
        <v>2212.5</v>
      </c>
      <c r="I107" s="210"/>
      <c r="J107" s="210"/>
      <c r="K107" s="210"/>
      <c r="L107" s="214"/>
      <c r="M107" s="215"/>
      <c r="N107" s="216"/>
      <c r="O107" s="216"/>
      <c r="P107" s="216"/>
      <c r="Q107" s="216"/>
      <c r="R107" s="216"/>
      <c r="S107" s="216"/>
      <c r="T107" s="217"/>
      <c r="AT107" s="218" t="s">
        <v>210</v>
      </c>
      <c r="AU107" s="218" t="s">
        <v>21</v>
      </c>
      <c r="AV107" s="208" t="s">
        <v>88</v>
      </c>
      <c r="AW107" s="208" t="s">
        <v>43</v>
      </c>
      <c r="AX107" s="208" t="s">
        <v>79</v>
      </c>
      <c r="AY107" s="218" t="s">
        <v>192</v>
      </c>
    </row>
    <row r="108" spans="2:51" s="198" customFormat="1" ht="12.75">
      <c r="B108" s="199"/>
      <c r="C108" s="200"/>
      <c r="D108" s="196" t="s">
        <v>210</v>
      </c>
      <c r="E108" s="201"/>
      <c r="F108" s="202" t="s">
        <v>520</v>
      </c>
      <c r="G108" s="200"/>
      <c r="H108" s="201"/>
      <c r="I108" s="200"/>
      <c r="J108" s="200"/>
      <c r="K108" s="200"/>
      <c r="L108" s="203"/>
      <c r="M108" s="204"/>
      <c r="N108" s="205"/>
      <c r="O108" s="205"/>
      <c r="P108" s="205"/>
      <c r="Q108" s="205"/>
      <c r="R108" s="205"/>
      <c r="S108" s="205"/>
      <c r="T108" s="206"/>
      <c r="AT108" s="207" t="s">
        <v>210</v>
      </c>
      <c r="AU108" s="207" t="s">
        <v>21</v>
      </c>
      <c r="AV108" s="198" t="s">
        <v>21</v>
      </c>
      <c r="AW108" s="198" t="s">
        <v>43</v>
      </c>
      <c r="AX108" s="198" t="s">
        <v>79</v>
      </c>
      <c r="AY108" s="207" t="s">
        <v>192</v>
      </c>
    </row>
    <row r="109" spans="2:51" s="198" customFormat="1" ht="12.75">
      <c r="B109" s="199"/>
      <c r="C109" s="200"/>
      <c r="D109" s="196" t="s">
        <v>210</v>
      </c>
      <c r="E109" s="201"/>
      <c r="F109" s="202" t="s">
        <v>521</v>
      </c>
      <c r="G109" s="200"/>
      <c r="H109" s="201"/>
      <c r="I109" s="200"/>
      <c r="J109" s="200"/>
      <c r="K109" s="200"/>
      <c r="L109" s="203"/>
      <c r="M109" s="204"/>
      <c r="N109" s="205"/>
      <c r="O109" s="205"/>
      <c r="P109" s="205"/>
      <c r="Q109" s="205"/>
      <c r="R109" s="205"/>
      <c r="S109" s="205"/>
      <c r="T109" s="206"/>
      <c r="AT109" s="207" t="s">
        <v>210</v>
      </c>
      <c r="AU109" s="207" t="s">
        <v>21</v>
      </c>
      <c r="AV109" s="198" t="s">
        <v>21</v>
      </c>
      <c r="AW109" s="198" t="s">
        <v>43</v>
      </c>
      <c r="AX109" s="198" t="s">
        <v>79</v>
      </c>
      <c r="AY109" s="207" t="s">
        <v>192</v>
      </c>
    </row>
    <row r="110" spans="2:51" s="208" customFormat="1" ht="12.75">
      <c r="B110" s="209"/>
      <c r="C110" s="210"/>
      <c r="D110" s="196" t="s">
        <v>210</v>
      </c>
      <c r="E110" s="234" t="s">
        <v>522</v>
      </c>
      <c r="F110" s="235" t="s">
        <v>523</v>
      </c>
      <c r="G110" s="210"/>
      <c r="H110" s="236">
        <v>12.8</v>
      </c>
      <c r="I110" s="210"/>
      <c r="J110" s="210"/>
      <c r="K110" s="210"/>
      <c r="L110" s="214"/>
      <c r="M110" s="215"/>
      <c r="N110" s="216"/>
      <c r="O110" s="216"/>
      <c r="P110" s="216"/>
      <c r="Q110" s="216"/>
      <c r="R110" s="216"/>
      <c r="S110" s="216"/>
      <c r="T110" s="217"/>
      <c r="AT110" s="218" t="s">
        <v>210</v>
      </c>
      <c r="AU110" s="218" t="s">
        <v>21</v>
      </c>
      <c r="AV110" s="208" t="s">
        <v>88</v>
      </c>
      <c r="AW110" s="208" t="s">
        <v>43</v>
      </c>
      <c r="AX110" s="208" t="s">
        <v>79</v>
      </c>
      <c r="AY110" s="218" t="s">
        <v>192</v>
      </c>
    </row>
    <row r="111" spans="2:51" s="240" customFormat="1" ht="12.75">
      <c r="B111" s="241"/>
      <c r="C111" s="242"/>
      <c r="D111" s="193" t="s">
        <v>210</v>
      </c>
      <c r="E111" s="251"/>
      <c r="F111" s="252" t="s">
        <v>280</v>
      </c>
      <c r="G111" s="242"/>
      <c r="H111" s="253">
        <v>2225.3</v>
      </c>
      <c r="I111" s="242"/>
      <c r="J111" s="242"/>
      <c r="K111" s="242"/>
      <c r="L111" s="246"/>
      <c r="M111" s="247"/>
      <c r="N111" s="248"/>
      <c r="O111" s="248"/>
      <c r="P111" s="248"/>
      <c r="Q111" s="248"/>
      <c r="R111" s="248"/>
      <c r="S111" s="248"/>
      <c r="T111" s="249"/>
      <c r="AT111" s="250" t="s">
        <v>210</v>
      </c>
      <c r="AU111" s="250" t="s">
        <v>21</v>
      </c>
      <c r="AV111" s="240" t="s">
        <v>191</v>
      </c>
      <c r="AW111" s="240" t="s">
        <v>43</v>
      </c>
      <c r="AX111" s="240" t="s">
        <v>21</v>
      </c>
      <c r="AY111" s="250" t="s">
        <v>192</v>
      </c>
    </row>
    <row r="112" spans="2:65" s="23" customFormat="1" ht="22.5" customHeight="1">
      <c r="B112" s="24"/>
      <c r="C112" s="182" t="s">
        <v>217</v>
      </c>
      <c r="D112" s="182" t="s">
        <v>193</v>
      </c>
      <c r="E112" s="183" t="s">
        <v>524</v>
      </c>
      <c r="F112" s="184" t="s">
        <v>525</v>
      </c>
      <c r="G112" s="185" t="s">
        <v>514</v>
      </c>
      <c r="H112" s="186">
        <v>2225.3</v>
      </c>
      <c r="I112" s="187"/>
      <c r="J112" s="187">
        <f>ROUND(I112*H112,2)</f>
        <v>0</v>
      </c>
      <c r="K112" s="184" t="s">
        <v>197</v>
      </c>
      <c r="L112" s="50"/>
      <c r="M112" s="188"/>
      <c r="N112" s="189" t="s">
        <v>50</v>
      </c>
      <c r="O112" s="190">
        <v>0</v>
      </c>
      <c r="P112" s="190">
        <f>O112*H112</f>
        <v>0</v>
      </c>
      <c r="Q112" s="190">
        <v>0</v>
      </c>
      <c r="R112" s="190">
        <f>Q112*H112</f>
        <v>0</v>
      </c>
      <c r="S112" s="190">
        <v>0.181</v>
      </c>
      <c r="T112" s="191">
        <f>S112*H112</f>
        <v>402.77930000000003</v>
      </c>
      <c r="AR112" s="6" t="s">
        <v>191</v>
      </c>
      <c r="AT112" s="6" t="s">
        <v>193</v>
      </c>
      <c r="AU112" s="6" t="s">
        <v>21</v>
      </c>
      <c r="AY112" s="6" t="s">
        <v>192</v>
      </c>
      <c r="BE112" s="192">
        <f>IF(N112="základní",J112,0)</f>
        <v>0</v>
      </c>
      <c r="BF112" s="192">
        <f>IF(N112="snížená",J112,0)</f>
        <v>0</v>
      </c>
      <c r="BG112" s="192">
        <f>IF(N112="zákl. přenesená",J112,0)</f>
        <v>0</v>
      </c>
      <c r="BH112" s="192">
        <f>IF(N112="sníž. přenesená",J112,0)</f>
        <v>0</v>
      </c>
      <c r="BI112" s="192">
        <f>IF(N112="nulová",J112,0)</f>
        <v>0</v>
      </c>
      <c r="BJ112" s="6" t="s">
        <v>21</v>
      </c>
      <c r="BK112" s="192">
        <f>ROUND(I112*H112,2)</f>
        <v>0</v>
      </c>
      <c r="BL112" s="6" t="s">
        <v>191</v>
      </c>
      <c r="BM112" s="6" t="s">
        <v>526</v>
      </c>
    </row>
    <row r="113" spans="1:47" ht="34.5">
      <c r="A113" s="23"/>
      <c r="B113" s="24"/>
      <c r="C113" s="52"/>
      <c r="D113" s="196" t="s">
        <v>199</v>
      </c>
      <c r="E113" s="52"/>
      <c r="F113" s="197" t="s">
        <v>527</v>
      </c>
      <c r="G113" s="52"/>
      <c r="H113" s="52"/>
      <c r="I113" s="52"/>
      <c r="J113" s="52"/>
      <c r="K113" s="52"/>
      <c r="L113" s="50"/>
      <c r="M113" s="195"/>
      <c r="N113" s="25"/>
      <c r="O113" s="25"/>
      <c r="P113" s="25"/>
      <c r="Q113" s="25"/>
      <c r="R113" s="25"/>
      <c r="S113" s="25"/>
      <c r="T113" s="72"/>
      <c r="AT113" s="6" t="s">
        <v>199</v>
      </c>
      <c r="AU113" s="6" t="s">
        <v>21</v>
      </c>
    </row>
    <row r="114" spans="2:51" s="198" customFormat="1" ht="12.75">
      <c r="B114" s="199"/>
      <c r="C114" s="200"/>
      <c r="D114" s="196" t="s">
        <v>210</v>
      </c>
      <c r="E114" s="201"/>
      <c r="F114" s="202" t="s">
        <v>501</v>
      </c>
      <c r="G114" s="200"/>
      <c r="H114" s="201"/>
      <c r="I114" s="200"/>
      <c r="J114" s="200"/>
      <c r="K114" s="200"/>
      <c r="L114" s="203"/>
      <c r="M114" s="204"/>
      <c r="N114" s="205"/>
      <c r="O114" s="205"/>
      <c r="P114" s="205"/>
      <c r="Q114" s="205"/>
      <c r="R114" s="205"/>
      <c r="S114" s="205"/>
      <c r="T114" s="206"/>
      <c r="AT114" s="207" t="s">
        <v>210</v>
      </c>
      <c r="AU114" s="207" t="s">
        <v>21</v>
      </c>
      <c r="AV114" s="198" t="s">
        <v>21</v>
      </c>
      <c r="AW114" s="198" t="s">
        <v>43</v>
      </c>
      <c r="AX114" s="198" t="s">
        <v>79</v>
      </c>
      <c r="AY114" s="207" t="s">
        <v>192</v>
      </c>
    </row>
    <row r="115" spans="2:51" s="198" customFormat="1" ht="12.75">
      <c r="B115" s="199"/>
      <c r="C115" s="200"/>
      <c r="D115" s="196" t="s">
        <v>210</v>
      </c>
      <c r="E115" s="201"/>
      <c r="F115" s="202" t="s">
        <v>517</v>
      </c>
      <c r="G115" s="200"/>
      <c r="H115" s="201"/>
      <c r="I115" s="200"/>
      <c r="J115" s="200"/>
      <c r="K115" s="200"/>
      <c r="L115" s="203"/>
      <c r="M115" s="204"/>
      <c r="N115" s="205"/>
      <c r="O115" s="205"/>
      <c r="P115" s="205"/>
      <c r="Q115" s="205"/>
      <c r="R115" s="205"/>
      <c r="S115" s="205"/>
      <c r="T115" s="206"/>
      <c r="AT115" s="207" t="s">
        <v>210</v>
      </c>
      <c r="AU115" s="207" t="s">
        <v>21</v>
      </c>
      <c r="AV115" s="198" t="s">
        <v>21</v>
      </c>
      <c r="AW115" s="198" t="s">
        <v>43</v>
      </c>
      <c r="AX115" s="198" t="s">
        <v>79</v>
      </c>
      <c r="AY115" s="207" t="s">
        <v>192</v>
      </c>
    </row>
    <row r="116" spans="2:51" s="208" customFormat="1" ht="12.75">
      <c r="B116" s="209"/>
      <c r="C116" s="210"/>
      <c r="D116" s="196" t="s">
        <v>210</v>
      </c>
      <c r="E116" s="234" t="s">
        <v>528</v>
      </c>
      <c r="F116" s="235" t="s">
        <v>519</v>
      </c>
      <c r="G116" s="210"/>
      <c r="H116" s="236">
        <v>2212.5</v>
      </c>
      <c r="I116" s="210"/>
      <c r="J116" s="210"/>
      <c r="K116" s="210"/>
      <c r="L116" s="214"/>
      <c r="M116" s="215"/>
      <c r="N116" s="216"/>
      <c r="O116" s="216"/>
      <c r="P116" s="216"/>
      <c r="Q116" s="216"/>
      <c r="R116" s="216"/>
      <c r="S116" s="216"/>
      <c r="T116" s="217"/>
      <c r="AT116" s="218" t="s">
        <v>210</v>
      </c>
      <c r="AU116" s="218" t="s">
        <v>21</v>
      </c>
      <c r="AV116" s="208" t="s">
        <v>88</v>
      </c>
      <c r="AW116" s="208" t="s">
        <v>43</v>
      </c>
      <c r="AX116" s="208" t="s">
        <v>79</v>
      </c>
      <c r="AY116" s="218" t="s">
        <v>192</v>
      </c>
    </row>
    <row r="117" spans="2:51" s="198" customFormat="1" ht="12.75">
      <c r="B117" s="199"/>
      <c r="C117" s="200"/>
      <c r="D117" s="196" t="s">
        <v>210</v>
      </c>
      <c r="E117" s="201"/>
      <c r="F117" s="202" t="s">
        <v>520</v>
      </c>
      <c r="G117" s="200"/>
      <c r="H117" s="201"/>
      <c r="I117" s="200"/>
      <c r="J117" s="200"/>
      <c r="K117" s="200"/>
      <c r="L117" s="203"/>
      <c r="M117" s="204"/>
      <c r="N117" s="205"/>
      <c r="O117" s="205"/>
      <c r="P117" s="205"/>
      <c r="Q117" s="205"/>
      <c r="R117" s="205"/>
      <c r="S117" s="205"/>
      <c r="T117" s="206"/>
      <c r="AT117" s="207" t="s">
        <v>210</v>
      </c>
      <c r="AU117" s="207" t="s">
        <v>21</v>
      </c>
      <c r="AV117" s="198" t="s">
        <v>21</v>
      </c>
      <c r="AW117" s="198" t="s">
        <v>43</v>
      </c>
      <c r="AX117" s="198" t="s">
        <v>79</v>
      </c>
      <c r="AY117" s="207" t="s">
        <v>192</v>
      </c>
    </row>
    <row r="118" spans="2:51" s="198" customFormat="1" ht="12.75">
      <c r="B118" s="199"/>
      <c r="C118" s="200"/>
      <c r="D118" s="196" t="s">
        <v>210</v>
      </c>
      <c r="E118" s="201"/>
      <c r="F118" s="202" t="s">
        <v>521</v>
      </c>
      <c r="G118" s="200"/>
      <c r="H118" s="201"/>
      <c r="I118" s="200"/>
      <c r="J118" s="200"/>
      <c r="K118" s="200"/>
      <c r="L118" s="203"/>
      <c r="M118" s="204"/>
      <c r="N118" s="205"/>
      <c r="O118" s="205"/>
      <c r="P118" s="205"/>
      <c r="Q118" s="205"/>
      <c r="R118" s="205"/>
      <c r="S118" s="205"/>
      <c r="T118" s="206"/>
      <c r="AT118" s="207" t="s">
        <v>210</v>
      </c>
      <c r="AU118" s="207" t="s">
        <v>21</v>
      </c>
      <c r="AV118" s="198" t="s">
        <v>21</v>
      </c>
      <c r="AW118" s="198" t="s">
        <v>43</v>
      </c>
      <c r="AX118" s="198" t="s">
        <v>79</v>
      </c>
      <c r="AY118" s="207" t="s">
        <v>192</v>
      </c>
    </row>
    <row r="119" spans="2:51" s="208" customFormat="1" ht="12.75">
      <c r="B119" s="209"/>
      <c r="C119" s="210"/>
      <c r="D119" s="196" t="s">
        <v>210</v>
      </c>
      <c r="E119" s="234" t="s">
        <v>529</v>
      </c>
      <c r="F119" s="235" t="s">
        <v>523</v>
      </c>
      <c r="G119" s="210"/>
      <c r="H119" s="236">
        <v>12.8</v>
      </c>
      <c r="I119" s="210"/>
      <c r="J119" s="210"/>
      <c r="K119" s="210"/>
      <c r="L119" s="214"/>
      <c r="M119" s="215"/>
      <c r="N119" s="216"/>
      <c r="O119" s="216"/>
      <c r="P119" s="216"/>
      <c r="Q119" s="216"/>
      <c r="R119" s="216"/>
      <c r="S119" s="216"/>
      <c r="T119" s="217"/>
      <c r="AT119" s="218" t="s">
        <v>210</v>
      </c>
      <c r="AU119" s="218" t="s">
        <v>21</v>
      </c>
      <c r="AV119" s="208" t="s">
        <v>88</v>
      </c>
      <c r="AW119" s="208" t="s">
        <v>43</v>
      </c>
      <c r="AX119" s="208" t="s">
        <v>79</v>
      </c>
      <c r="AY119" s="218" t="s">
        <v>192</v>
      </c>
    </row>
    <row r="120" spans="2:51" s="240" customFormat="1" ht="12.75">
      <c r="B120" s="241"/>
      <c r="C120" s="242"/>
      <c r="D120" s="193" t="s">
        <v>210</v>
      </c>
      <c r="E120" s="251"/>
      <c r="F120" s="252" t="s">
        <v>280</v>
      </c>
      <c r="G120" s="242"/>
      <c r="H120" s="253">
        <v>2225.3</v>
      </c>
      <c r="I120" s="242"/>
      <c r="J120" s="242"/>
      <c r="K120" s="242"/>
      <c r="L120" s="246"/>
      <c r="M120" s="247"/>
      <c r="N120" s="248"/>
      <c r="O120" s="248"/>
      <c r="P120" s="248"/>
      <c r="Q120" s="248"/>
      <c r="R120" s="248"/>
      <c r="S120" s="248"/>
      <c r="T120" s="249"/>
      <c r="AT120" s="250" t="s">
        <v>210</v>
      </c>
      <c r="AU120" s="250" t="s">
        <v>21</v>
      </c>
      <c r="AV120" s="240" t="s">
        <v>191</v>
      </c>
      <c r="AW120" s="240" t="s">
        <v>43</v>
      </c>
      <c r="AX120" s="240" t="s">
        <v>21</v>
      </c>
      <c r="AY120" s="250" t="s">
        <v>192</v>
      </c>
    </row>
    <row r="121" spans="2:65" s="23" customFormat="1" ht="22.5" customHeight="1">
      <c r="B121" s="24"/>
      <c r="C121" s="182" t="s">
        <v>223</v>
      </c>
      <c r="D121" s="182" t="s">
        <v>193</v>
      </c>
      <c r="E121" s="183" t="s">
        <v>530</v>
      </c>
      <c r="F121" s="184" t="s">
        <v>531</v>
      </c>
      <c r="G121" s="185" t="s">
        <v>514</v>
      </c>
      <c r="H121" s="186">
        <v>6730</v>
      </c>
      <c r="I121" s="187"/>
      <c r="J121" s="187">
        <f>ROUND(I121*H121,2)</f>
        <v>0</v>
      </c>
      <c r="K121" s="184" t="s">
        <v>197</v>
      </c>
      <c r="L121" s="50"/>
      <c r="M121" s="188"/>
      <c r="N121" s="189" t="s">
        <v>50</v>
      </c>
      <c r="O121" s="190">
        <v>0</v>
      </c>
      <c r="P121" s="190">
        <f>O121*H121</f>
        <v>0</v>
      </c>
      <c r="Q121" s="190">
        <v>0.00016</v>
      </c>
      <c r="R121" s="190">
        <f>Q121*H121</f>
        <v>1.0768</v>
      </c>
      <c r="S121" s="190">
        <v>0.256</v>
      </c>
      <c r="T121" s="191">
        <f>S121*H121</f>
        <v>1722.88</v>
      </c>
      <c r="AR121" s="6" t="s">
        <v>191</v>
      </c>
      <c r="AT121" s="6" t="s">
        <v>193</v>
      </c>
      <c r="AU121" s="6" t="s">
        <v>21</v>
      </c>
      <c r="AY121" s="6" t="s">
        <v>192</v>
      </c>
      <c r="BE121" s="192">
        <f>IF(N121="základní",J121,0)</f>
        <v>0</v>
      </c>
      <c r="BF121" s="192">
        <f>IF(N121="snížená",J121,0)</f>
        <v>0</v>
      </c>
      <c r="BG121" s="192">
        <f>IF(N121="zákl. přenesená",J121,0)</f>
        <v>0</v>
      </c>
      <c r="BH121" s="192">
        <f>IF(N121="sníž. přenesená",J121,0)</f>
        <v>0</v>
      </c>
      <c r="BI121" s="192">
        <f>IF(N121="nulová",J121,0)</f>
        <v>0</v>
      </c>
      <c r="BJ121" s="6" t="s">
        <v>21</v>
      </c>
      <c r="BK121" s="192">
        <f>ROUND(I121*H121,2)</f>
        <v>0</v>
      </c>
      <c r="BL121" s="6" t="s">
        <v>191</v>
      </c>
      <c r="BM121" s="6" t="s">
        <v>532</v>
      </c>
    </row>
    <row r="122" spans="1:47" ht="34.5">
      <c r="A122" s="23"/>
      <c r="B122" s="24"/>
      <c r="C122" s="52"/>
      <c r="D122" s="196" t="s">
        <v>199</v>
      </c>
      <c r="E122" s="52"/>
      <c r="F122" s="197" t="s">
        <v>533</v>
      </c>
      <c r="G122" s="52"/>
      <c r="H122" s="52"/>
      <c r="I122" s="52"/>
      <c r="J122" s="52"/>
      <c r="K122" s="52"/>
      <c r="L122" s="50"/>
      <c r="M122" s="195"/>
      <c r="N122" s="25"/>
      <c r="O122" s="25"/>
      <c r="P122" s="25"/>
      <c r="Q122" s="25"/>
      <c r="R122" s="25"/>
      <c r="S122" s="25"/>
      <c r="T122" s="72"/>
      <c r="AT122" s="6" t="s">
        <v>199</v>
      </c>
      <c r="AU122" s="6" t="s">
        <v>21</v>
      </c>
    </row>
    <row r="123" spans="2:51" s="198" customFormat="1" ht="12.75">
      <c r="B123" s="199"/>
      <c r="C123" s="200"/>
      <c r="D123" s="196" t="s">
        <v>210</v>
      </c>
      <c r="E123" s="201"/>
      <c r="F123" s="202" t="s">
        <v>501</v>
      </c>
      <c r="G123" s="200"/>
      <c r="H123" s="201"/>
      <c r="I123" s="200"/>
      <c r="J123" s="200"/>
      <c r="K123" s="200"/>
      <c r="L123" s="203"/>
      <c r="M123" s="204"/>
      <c r="N123" s="205"/>
      <c r="O123" s="205"/>
      <c r="P123" s="205"/>
      <c r="Q123" s="205"/>
      <c r="R123" s="205"/>
      <c r="S123" s="205"/>
      <c r="T123" s="206"/>
      <c r="AT123" s="207" t="s">
        <v>210</v>
      </c>
      <c r="AU123" s="207" t="s">
        <v>21</v>
      </c>
      <c r="AV123" s="198" t="s">
        <v>21</v>
      </c>
      <c r="AW123" s="198" t="s">
        <v>43</v>
      </c>
      <c r="AX123" s="198" t="s">
        <v>79</v>
      </c>
      <c r="AY123" s="207" t="s">
        <v>192</v>
      </c>
    </row>
    <row r="124" spans="2:51" s="198" customFormat="1" ht="12.75">
      <c r="B124" s="199"/>
      <c r="C124" s="200"/>
      <c r="D124" s="196" t="s">
        <v>210</v>
      </c>
      <c r="E124" s="201"/>
      <c r="F124" s="202" t="s">
        <v>534</v>
      </c>
      <c r="G124" s="200"/>
      <c r="H124" s="201"/>
      <c r="I124" s="200"/>
      <c r="J124" s="200"/>
      <c r="K124" s="200"/>
      <c r="L124" s="203"/>
      <c r="M124" s="204"/>
      <c r="N124" s="205"/>
      <c r="O124" s="205"/>
      <c r="P124" s="205"/>
      <c r="Q124" s="205"/>
      <c r="R124" s="205"/>
      <c r="S124" s="205"/>
      <c r="T124" s="206"/>
      <c r="AT124" s="207" t="s">
        <v>210</v>
      </c>
      <c r="AU124" s="207" t="s">
        <v>21</v>
      </c>
      <c r="AV124" s="198" t="s">
        <v>21</v>
      </c>
      <c r="AW124" s="198" t="s">
        <v>43</v>
      </c>
      <c r="AX124" s="198" t="s">
        <v>79</v>
      </c>
      <c r="AY124" s="207" t="s">
        <v>192</v>
      </c>
    </row>
    <row r="125" spans="2:51" s="198" customFormat="1" ht="12.75">
      <c r="B125" s="199"/>
      <c r="C125" s="200"/>
      <c r="D125" s="196" t="s">
        <v>210</v>
      </c>
      <c r="E125" s="201"/>
      <c r="F125" s="202" t="s">
        <v>535</v>
      </c>
      <c r="G125" s="200"/>
      <c r="H125" s="201"/>
      <c r="I125" s="200"/>
      <c r="J125" s="200"/>
      <c r="K125" s="200"/>
      <c r="L125" s="203"/>
      <c r="M125" s="204"/>
      <c r="N125" s="205"/>
      <c r="O125" s="205"/>
      <c r="P125" s="205"/>
      <c r="Q125" s="205"/>
      <c r="R125" s="205"/>
      <c r="S125" s="205"/>
      <c r="T125" s="206"/>
      <c r="AT125" s="207" t="s">
        <v>210</v>
      </c>
      <c r="AU125" s="207" t="s">
        <v>21</v>
      </c>
      <c r="AV125" s="198" t="s">
        <v>21</v>
      </c>
      <c r="AW125" s="198" t="s">
        <v>43</v>
      </c>
      <c r="AX125" s="198" t="s">
        <v>79</v>
      </c>
      <c r="AY125" s="207" t="s">
        <v>192</v>
      </c>
    </row>
    <row r="126" spans="2:51" s="208" customFormat="1" ht="12.75">
      <c r="B126" s="209"/>
      <c r="C126" s="210"/>
      <c r="D126" s="196" t="s">
        <v>210</v>
      </c>
      <c r="E126" s="234" t="s">
        <v>536</v>
      </c>
      <c r="F126" s="235" t="s">
        <v>537</v>
      </c>
      <c r="G126" s="210"/>
      <c r="H126" s="236">
        <v>6350</v>
      </c>
      <c r="I126" s="210"/>
      <c r="J126" s="210"/>
      <c r="K126" s="210"/>
      <c r="L126" s="214"/>
      <c r="M126" s="215"/>
      <c r="N126" s="216"/>
      <c r="O126" s="216"/>
      <c r="P126" s="216"/>
      <c r="Q126" s="216"/>
      <c r="R126" s="216"/>
      <c r="S126" s="216"/>
      <c r="T126" s="217"/>
      <c r="AT126" s="218" t="s">
        <v>210</v>
      </c>
      <c r="AU126" s="218" t="s">
        <v>21</v>
      </c>
      <c r="AV126" s="208" t="s">
        <v>88</v>
      </c>
      <c r="AW126" s="208" t="s">
        <v>43</v>
      </c>
      <c r="AX126" s="208" t="s">
        <v>79</v>
      </c>
      <c r="AY126" s="218" t="s">
        <v>192</v>
      </c>
    </row>
    <row r="127" spans="2:51" s="198" customFormat="1" ht="12.75">
      <c r="B127" s="199"/>
      <c r="C127" s="200"/>
      <c r="D127" s="196" t="s">
        <v>210</v>
      </c>
      <c r="E127" s="201"/>
      <c r="F127" s="202" t="s">
        <v>538</v>
      </c>
      <c r="G127" s="200"/>
      <c r="H127" s="201"/>
      <c r="I127" s="200"/>
      <c r="J127" s="200"/>
      <c r="K127" s="200"/>
      <c r="L127" s="203"/>
      <c r="M127" s="204"/>
      <c r="N127" s="205"/>
      <c r="O127" s="205"/>
      <c r="P127" s="205"/>
      <c r="Q127" s="205"/>
      <c r="R127" s="205"/>
      <c r="S127" s="205"/>
      <c r="T127" s="206"/>
      <c r="AT127" s="207" t="s">
        <v>210</v>
      </c>
      <c r="AU127" s="207" t="s">
        <v>21</v>
      </c>
      <c r="AV127" s="198" t="s">
        <v>21</v>
      </c>
      <c r="AW127" s="198" t="s">
        <v>43</v>
      </c>
      <c r="AX127" s="198" t="s">
        <v>79</v>
      </c>
      <c r="AY127" s="207" t="s">
        <v>192</v>
      </c>
    </row>
    <row r="128" spans="2:51" s="198" customFormat="1" ht="12.75">
      <c r="B128" s="199"/>
      <c r="C128" s="200"/>
      <c r="D128" s="196" t="s">
        <v>210</v>
      </c>
      <c r="E128" s="201"/>
      <c r="F128" s="202" t="s">
        <v>535</v>
      </c>
      <c r="G128" s="200"/>
      <c r="H128" s="201"/>
      <c r="I128" s="200"/>
      <c r="J128" s="200"/>
      <c r="K128" s="200"/>
      <c r="L128" s="203"/>
      <c r="M128" s="204"/>
      <c r="N128" s="205"/>
      <c r="O128" s="205"/>
      <c r="P128" s="205"/>
      <c r="Q128" s="205"/>
      <c r="R128" s="205"/>
      <c r="S128" s="205"/>
      <c r="T128" s="206"/>
      <c r="AT128" s="207" t="s">
        <v>210</v>
      </c>
      <c r="AU128" s="207" t="s">
        <v>21</v>
      </c>
      <c r="AV128" s="198" t="s">
        <v>21</v>
      </c>
      <c r="AW128" s="198" t="s">
        <v>43</v>
      </c>
      <c r="AX128" s="198" t="s">
        <v>79</v>
      </c>
      <c r="AY128" s="207" t="s">
        <v>192</v>
      </c>
    </row>
    <row r="129" spans="2:51" s="208" customFormat="1" ht="12.75">
      <c r="B129" s="209"/>
      <c r="C129" s="210"/>
      <c r="D129" s="196" t="s">
        <v>210</v>
      </c>
      <c r="E129" s="234" t="s">
        <v>539</v>
      </c>
      <c r="F129" s="235" t="s">
        <v>540</v>
      </c>
      <c r="G129" s="210"/>
      <c r="H129" s="236">
        <v>380</v>
      </c>
      <c r="I129" s="210"/>
      <c r="J129" s="210"/>
      <c r="K129" s="210"/>
      <c r="L129" s="214"/>
      <c r="M129" s="215"/>
      <c r="N129" s="216"/>
      <c r="O129" s="216"/>
      <c r="P129" s="216"/>
      <c r="Q129" s="216"/>
      <c r="R129" s="216"/>
      <c r="S129" s="216"/>
      <c r="T129" s="217"/>
      <c r="AT129" s="218" t="s">
        <v>210</v>
      </c>
      <c r="AU129" s="218" t="s">
        <v>21</v>
      </c>
      <c r="AV129" s="208" t="s">
        <v>88</v>
      </c>
      <c r="AW129" s="208" t="s">
        <v>43</v>
      </c>
      <c r="AX129" s="208" t="s">
        <v>79</v>
      </c>
      <c r="AY129" s="218" t="s">
        <v>192</v>
      </c>
    </row>
    <row r="130" spans="1:51" ht="12.75">
      <c r="A130" s="208"/>
      <c r="B130" s="209"/>
      <c r="C130" s="210"/>
      <c r="D130" s="193" t="s">
        <v>210</v>
      </c>
      <c r="E130" s="211" t="s">
        <v>541</v>
      </c>
      <c r="F130" s="212" t="s">
        <v>542</v>
      </c>
      <c r="G130" s="210"/>
      <c r="H130" s="213">
        <v>6730</v>
      </c>
      <c r="I130" s="210"/>
      <c r="J130" s="210"/>
      <c r="K130" s="210"/>
      <c r="L130" s="214"/>
      <c r="M130" s="215"/>
      <c r="N130" s="216"/>
      <c r="O130" s="216"/>
      <c r="P130" s="216"/>
      <c r="Q130" s="216"/>
      <c r="R130" s="216"/>
      <c r="S130" s="216"/>
      <c r="T130" s="217"/>
      <c r="AT130" s="218" t="s">
        <v>210</v>
      </c>
      <c r="AU130" s="218" t="s">
        <v>21</v>
      </c>
      <c r="AV130" s="208" t="s">
        <v>88</v>
      </c>
      <c r="AW130" s="208" t="s">
        <v>43</v>
      </c>
      <c r="AX130" s="208" t="s">
        <v>21</v>
      </c>
      <c r="AY130" s="218" t="s">
        <v>192</v>
      </c>
    </row>
    <row r="131" spans="2:65" s="23" customFormat="1" ht="22.5" customHeight="1">
      <c r="B131" s="24"/>
      <c r="C131" s="182" t="s">
        <v>229</v>
      </c>
      <c r="D131" s="182" t="s">
        <v>193</v>
      </c>
      <c r="E131" s="183" t="s">
        <v>543</v>
      </c>
      <c r="F131" s="184" t="s">
        <v>544</v>
      </c>
      <c r="G131" s="185" t="s">
        <v>545</v>
      </c>
      <c r="H131" s="186">
        <v>243.5</v>
      </c>
      <c r="I131" s="187"/>
      <c r="J131" s="187">
        <f>ROUND(I131*H131,2)</f>
        <v>0</v>
      </c>
      <c r="K131" s="184" t="s">
        <v>197</v>
      </c>
      <c r="L131" s="50"/>
      <c r="M131" s="188"/>
      <c r="N131" s="189" t="s">
        <v>50</v>
      </c>
      <c r="O131" s="190">
        <v>1.211</v>
      </c>
      <c r="P131" s="190">
        <f>O131*H131</f>
        <v>294.87850000000003</v>
      </c>
      <c r="Q131" s="190">
        <v>0</v>
      </c>
      <c r="R131" s="190">
        <f>Q131*H131</f>
        <v>0</v>
      </c>
      <c r="S131" s="190">
        <v>0</v>
      </c>
      <c r="T131" s="191">
        <f>S131*H131</f>
        <v>0</v>
      </c>
      <c r="AR131" s="6" t="s">
        <v>191</v>
      </c>
      <c r="AT131" s="6" t="s">
        <v>193</v>
      </c>
      <c r="AU131" s="6" t="s">
        <v>21</v>
      </c>
      <c r="AY131" s="6" t="s">
        <v>192</v>
      </c>
      <c r="BE131" s="192">
        <f>IF(N131="základní",J131,0)</f>
        <v>0</v>
      </c>
      <c r="BF131" s="192">
        <f>IF(N131="snížená",J131,0)</f>
        <v>0</v>
      </c>
      <c r="BG131" s="192">
        <f>IF(N131="zákl. přenesená",J131,0)</f>
        <v>0</v>
      </c>
      <c r="BH131" s="192">
        <f>IF(N131="sníž. přenesená",J131,0)</f>
        <v>0</v>
      </c>
      <c r="BI131" s="192">
        <f>IF(N131="nulová",J131,0)</f>
        <v>0</v>
      </c>
      <c r="BJ131" s="6" t="s">
        <v>21</v>
      </c>
      <c r="BK131" s="192">
        <f>ROUND(I131*H131,2)</f>
        <v>0</v>
      </c>
      <c r="BL131" s="6" t="s">
        <v>191</v>
      </c>
      <c r="BM131" s="6" t="s">
        <v>546</v>
      </c>
    </row>
    <row r="132" spans="1:47" ht="23.25">
      <c r="A132" s="23"/>
      <c r="B132" s="24"/>
      <c r="C132" s="52"/>
      <c r="D132" s="196" t="s">
        <v>199</v>
      </c>
      <c r="E132" s="52"/>
      <c r="F132" s="197" t="s">
        <v>547</v>
      </c>
      <c r="G132" s="52"/>
      <c r="H132" s="52"/>
      <c r="I132" s="52"/>
      <c r="J132" s="52"/>
      <c r="K132" s="52"/>
      <c r="L132" s="50"/>
      <c r="M132" s="195"/>
      <c r="N132" s="25"/>
      <c r="O132" s="25"/>
      <c r="P132" s="25"/>
      <c r="Q132" s="25"/>
      <c r="R132" s="25"/>
      <c r="S132" s="25"/>
      <c r="T132" s="72"/>
      <c r="AT132" s="6" t="s">
        <v>199</v>
      </c>
      <c r="AU132" s="6" t="s">
        <v>21</v>
      </c>
    </row>
    <row r="133" spans="2:51" s="198" customFormat="1" ht="12.75">
      <c r="B133" s="199"/>
      <c r="C133" s="200"/>
      <c r="D133" s="196" t="s">
        <v>210</v>
      </c>
      <c r="E133" s="201"/>
      <c r="F133" s="202" t="s">
        <v>501</v>
      </c>
      <c r="G133" s="200"/>
      <c r="H133" s="201"/>
      <c r="I133" s="200"/>
      <c r="J133" s="200"/>
      <c r="K133" s="200"/>
      <c r="L133" s="203"/>
      <c r="M133" s="204"/>
      <c r="N133" s="205"/>
      <c r="O133" s="205"/>
      <c r="P133" s="205"/>
      <c r="Q133" s="205"/>
      <c r="R133" s="205"/>
      <c r="S133" s="205"/>
      <c r="T133" s="206"/>
      <c r="AT133" s="207" t="s">
        <v>210</v>
      </c>
      <c r="AU133" s="207" t="s">
        <v>21</v>
      </c>
      <c r="AV133" s="198" t="s">
        <v>21</v>
      </c>
      <c r="AW133" s="198" t="s">
        <v>43</v>
      </c>
      <c r="AX133" s="198" t="s">
        <v>79</v>
      </c>
      <c r="AY133" s="207" t="s">
        <v>192</v>
      </c>
    </row>
    <row r="134" spans="2:51" s="208" customFormat="1" ht="12.75">
      <c r="B134" s="209"/>
      <c r="C134" s="210"/>
      <c r="D134" s="196" t="s">
        <v>210</v>
      </c>
      <c r="E134" s="234"/>
      <c r="F134" s="235" t="s">
        <v>548</v>
      </c>
      <c r="G134" s="210"/>
      <c r="H134" s="236">
        <v>236.75</v>
      </c>
      <c r="I134" s="210"/>
      <c r="J134" s="210"/>
      <c r="K134" s="210"/>
      <c r="L134" s="214"/>
      <c r="M134" s="215"/>
      <c r="N134" s="216"/>
      <c r="O134" s="216"/>
      <c r="P134" s="216"/>
      <c r="Q134" s="216"/>
      <c r="R134" s="216"/>
      <c r="S134" s="216"/>
      <c r="T134" s="217"/>
      <c r="AT134" s="218" t="s">
        <v>210</v>
      </c>
      <c r="AU134" s="218" t="s">
        <v>21</v>
      </c>
      <c r="AV134" s="208" t="s">
        <v>88</v>
      </c>
      <c r="AW134" s="208" t="s">
        <v>43</v>
      </c>
      <c r="AX134" s="208" t="s">
        <v>79</v>
      </c>
      <c r="AY134" s="218" t="s">
        <v>192</v>
      </c>
    </row>
    <row r="135" spans="2:51" s="208" customFormat="1" ht="12.75">
      <c r="B135" s="209"/>
      <c r="C135" s="210"/>
      <c r="D135" s="196" t="s">
        <v>210</v>
      </c>
      <c r="E135" s="234"/>
      <c r="F135" s="235" t="s">
        <v>549</v>
      </c>
      <c r="G135" s="210"/>
      <c r="H135" s="236">
        <v>6.75</v>
      </c>
      <c r="I135" s="210"/>
      <c r="J135" s="210"/>
      <c r="K135" s="210"/>
      <c r="L135" s="214"/>
      <c r="M135" s="215"/>
      <c r="N135" s="216"/>
      <c r="O135" s="216"/>
      <c r="P135" s="216"/>
      <c r="Q135" s="216"/>
      <c r="R135" s="216"/>
      <c r="S135" s="216"/>
      <c r="T135" s="217"/>
      <c r="AT135" s="218" t="s">
        <v>210</v>
      </c>
      <c r="AU135" s="218" t="s">
        <v>21</v>
      </c>
      <c r="AV135" s="208" t="s">
        <v>88</v>
      </c>
      <c r="AW135" s="208" t="s">
        <v>43</v>
      </c>
      <c r="AX135" s="208" t="s">
        <v>79</v>
      </c>
      <c r="AY135" s="218" t="s">
        <v>192</v>
      </c>
    </row>
    <row r="136" spans="2:51" s="240" customFormat="1" ht="12.75">
      <c r="B136" s="241"/>
      <c r="C136" s="242"/>
      <c r="D136" s="193" t="s">
        <v>210</v>
      </c>
      <c r="E136" s="251"/>
      <c r="F136" s="252" t="s">
        <v>280</v>
      </c>
      <c r="G136" s="242"/>
      <c r="H136" s="253">
        <v>243.5</v>
      </c>
      <c r="I136" s="242"/>
      <c r="J136" s="242"/>
      <c r="K136" s="242"/>
      <c r="L136" s="246"/>
      <c r="M136" s="247"/>
      <c r="N136" s="248"/>
      <c r="O136" s="248"/>
      <c r="P136" s="248"/>
      <c r="Q136" s="248"/>
      <c r="R136" s="248"/>
      <c r="S136" s="248"/>
      <c r="T136" s="249"/>
      <c r="AT136" s="250" t="s">
        <v>210</v>
      </c>
      <c r="AU136" s="250" t="s">
        <v>21</v>
      </c>
      <c r="AV136" s="240" t="s">
        <v>191</v>
      </c>
      <c r="AW136" s="240" t="s">
        <v>43</v>
      </c>
      <c r="AX136" s="240" t="s">
        <v>21</v>
      </c>
      <c r="AY136" s="250" t="s">
        <v>192</v>
      </c>
    </row>
    <row r="137" spans="2:65" s="23" customFormat="1" ht="22.5" customHeight="1">
      <c r="B137" s="24"/>
      <c r="C137" s="182" t="s">
        <v>323</v>
      </c>
      <c r="D137" s="182" t="s">
        <v>193</v>
      </c>
      <c r="E137" s="183" t="s">
        <v>550</v>
      </c>
      <c r="F137" s="184" t="s">
        <v>551</v>
      </c>
      <c r="G137" s="185" t="s">
        <v>545</v>
      </c>
      <c r="H137" s="186">
        <v>20.25</v>
      </c>
      <c r="I137" s="187"/>
      <c r="J137" s="187">
        <f>ROUND(I137*H137,2)</f>
        <v>0</v>
      </c>
      <c r="K137" s="184" t="s">
        <v>197</v>
      </c>
      <c r="L137" s="50"/>
      <c r="M137" s="188"/>
      <c r="N137" s="189" t="s">
        <v>50</v>
      </c>
      <c r="O137" s="190">
        <v>3.14</v>
      </c>
      <c r="P137" s="190">
        <f>O137*H137</f>
        <v>63.585</v>
      </c>
      <c r="Q137" s="190">
        <v>0</v>
      </c>
      <c r="R137" s="190">
        <f>Q137*H137</f>
        <v>0</v>
      </c>
      <c r="S137" s="190">
        <v>0</v>
      </c>
      <c r="T137" s="191">
        <f>S137*H137</f>
        <v>0</v>
      </c>
      <c r="AR137" s="6" t="s">
        <v>191</v>
      </c>
      <c r="AT137" s="6" t="s">
        <v>193</v>
      </c>
      <c r="AU137" s="6" t="s">
        <v>21</v>
      </c>
      <c r="AY137" s="6" t="s">
        <v>192</v>
      </c>
      <c r="BE137" s="192">
        <f>IF(N137="základní",J137,0)</f>
        <v>0</v>
      </c>
      <c r="BF137" s="192">
        <f>IF(N137="snížená",J137,0)</f>
        <v>0</v>
      </c>
      <c r="BG137" s="192">
        <f>IF(N137="zákl. přenesená",J137,0)</f>
        <v>0</v>
      </c>
      <c r="BH137" s="192">
        <f>IF(N137="sníž. přenesená",J137,0)</f>
        <v>0</v>
      </c>
      <c r="BI137" s="192">
        <f>IF(N137="nulová",J137,0)</f>
        <v>0</v>
      </c>
      <c r="BJ137" s="6" t="s">
        <v>21</v>
      </c>
      <c r="BK137" s="192">
        <f>ROUND(I137*H137,2)</f>
        <v>0</v>
      </c>
      <c r="BL137" s="6" t="s">
        <v>191</v>
      </c>
      <c r="BM137" s="6" t="s">
        <v>552</v>
      </c>
    </row>
    <row r="138" spans="2:51" s="198" customFormat="1" ht="12.75">
      <c r="B138" s="199"/>
      <c r="C138" s="200"/>
      <c r="D138" s="196" t="s">
        <v>210</v>
      </c>
      <c r="E138" s="201"/>
      <c r="F138" s="202" t="s">
        <v>501</v>
      </c>
      <c r="G138" s="200"/>
      <c r="H138" s="201"/>
      <c r="I138" s="200"/>
      <c r="J138" s="200"/>
      <c r="K138" s="200"/>
      <c r="L138" s="203"/>
      <c r="M138" s="204"/>
      <c r="N138" s="205"/>
      <c r="O138" s="205"/>
      <c r="P138" s="205"/>
      <c r="Q138" s="205"/>
      <c r="R138" s="205"/>
      <c r="S138" s="205"/>
      <c r="T138" s="206"/>
      <c r="AT138" s="207" t="s">
        <v>210</v>
      </c>
      <c r="AU138" s="207" t="s">
        <v>21</v>
      </c>
      <c r="AV138" s="198" t="s">
        <v>21</v>
      </c>
      <c r="AW138" s="198" t="s">
        <v>43</v>
      </c>
      <c r="AX138" s="198" t="s">
        <v>79</v>
      </c>
      <c r="AY138" s="207" t="s">
        <v>192</v>
      </c>
    </row>
    <row r="139" spans="2:51" s="208" customFormat="1" ht="12.75">
      <c r="B139" s="209"/>
      <c r="C139" s="210"/>
      <c r="D139" s="193" t="s">
        <v>210</v>
      </c>
      <c r="E139" s="211"/>
      <c r="F139" s="212" t="s">
        <v>553</v>
      </c>
      <c r="G139" s="210"/>
      <c r="H139" s="213">
        <v>20.25</v>
      </c>
      <c r="I139" s="210"/>
      <c r="J139" s="210"/>
      <c r="K139" s="210"/>
      <c r="L139" s="214"/>
      <c r="M139" s="215"/>
      <c r="N139" s="216"/>
      <c r="O139" s="216"/>
      <c r="P139" s="216"/>
      <c r="Q139" s="216"/>
      <c r="R139" s="216"/>
      <c r="S139" s="216"/>
      <c r="T139" s="217"/>
      <c r="AT139" s="218" t="s">
        <v>210</v>
      </c>
      <c r="AU139" s="218" t="s">
        <v>21</v>
      </c>
      <c r="AV139" s="208" t="s">
        <v>88</v>
      </c>
      <c r="AW139" s="208" t="s">
        <v>43</v>
      </c>
      <c r="AX139" s="208" t="s">
        <v>21</v>
      </c>
      <c r="AY139" s="218" t="s">
        <v>192</v>
      </c>
    </row>
    <row r="140" spans="2:65" s="23" customFormat="1" ht="22.5" customHeight="1">
      <c r="B140" s="24"/>
      <c r="C140" s="182" t="s">
        <v>329</v>
      </c>
      <c r="D140" s="182" t="s">
        <v>193</v>
      </c>
      <c r="E140" s="183" t="s">
        <v>554</v>
      </c>
      <c r="F140" s="184" t="s">
        <v>555</v>
      </c>
      <c r="G140" s="185" t="s">
        <v>556</v>
      </c>
      <c r="H140" s="186">
        <v>263.75</v>
      </c>
      <c r="I140" s="187"/>
      <c r="J140" s="187">
        <f>ROUND(I140*H140,2)</f>
        <v>0</v>
      </c>
      <c r="K140" s="184"/>
      <c r="L140" s="50"/>
      <c r="M140" s="188"/>
      <c r="N140" s="189" t="s">
        <v>50</v>
      </c>
      <c r="O140" s="190">
        <v>0</v>
      </c>
      <c r="P140" s="190">
        <f>O140*H140</f>
        <v>0</v>
      </c>
      <c r="Q140" s="190">
        <v>0</v>
      </c>
      <c r="R140" s="190">
        <f>Q140*H140</f>
        <v>0</v>
      </c>
      <c r="S140" s="190">
        <v>0</v>
      </c>
      <c r="T140" s="191">
        <f>S140*H140</f>
        <v>0</v>
      </c>
      <c r="AR140" s="6" t="s">
        <v>191</v>
      </c>
      <c r="AT140" s="6" t="s">
        <v>193</v>
      </c>
      <c r="AU140" s="6" t="s">
        <v>21</v>
      </c>
      <c r="AY140" s="6" t="s">
        <v>192</v>
      </c>
      <c r="BE140" s="192">
        <f>IF(N140="základní",J140,0)</f>
        <v>0</v>
      </c>
      <c r="BF140" s="192">
        <f>IF(N140="snížená",J140,0)</f>
        <v>0</v>
      </c>
      <c r="BG140" s="192">
        <f>IF(N140="zákl. přenesená",J140,0)</f>
        <v>0</v>
      </c>
      <c r="BH140" s="192">
        <f>IF(N140="sníž. přenesená",J140,0)</f>
        <v>0</v>
      </c>
      <c r="BI140" s="192">
        <f>IF(N140="nulová",J140,0)</f>
        <v>0</v>
      </c>
      <c r="BJ140" s="6" t="s">
        <v>21</v>
      </c>
      <c r="BK140" s="192">
        <f>ROUND(I140*H140,2)</f>
        <v>0</v>
      </c>
      <c r="BL140" s="6" t="s">
        <v>191</v>
      </c>
      <c r="BM140" s="6" t="s">
        <v>557</v>
      </c>
    </row>
    <row r="141" spans="1:47" ht="34.5">
      <c r="A141" s="23"/>
      <c r="B141" s="24"/>
      <c r="C141" s="52"/>
      <c r="D141" s="196" t="s">
        <v>199</v>
      </c>
      <c r="E141" s="52"/>
      <c r="F141" s="197" t="s">
        <v>558</v>
      </c>
      <c r="G141" s="52"/>
      <c r="H141" s="52"/>
      <c r="I141" s="52"/>
      <c r="J141" s="52"/>
      <c r="K141" s="52"/>
      <c r="L141" s="50"/>
      <c r="M141" s="195"/>
      <c r="N141" s="25"/>
      <c r="O141" s="25"/>
      <c r="P141" s="25"/>
      <c r="Q141" s="25"/>
      <c r="R141" s="25"/>
      <c r="S141" s="25"/>
      <c r="T141" s="72"/>
      <c r="AT141" s="6" t="s">
        <v>199</v>
      </c>
      <c r="AU141" s="6" t="s">
        <v>21</v>
      </c>
    </row>
    <row r="142" spans="2:51" s="198" customFormat="1" ht="12.75">
      <c r="B142" s="199"/>
      <c r="C142" s="200"/>
      <c r="D142" s="196" t="s">
        <v>210</v>
      </c>
      <c r="E142" s="201"/>
      <c r="F142" s="202" t="s">
        <v>501</v>
      </c>
      <c r="G142" s="200"/>
      <c r="H142" s="201"/>
      <c r="I142" s="200"/>
      <c r="J142" s="200"/>
      <c r="K142" s="200"/>
      <c r="L142" s="203"/>
      <c r="M142" s="204"/>
      <c r="N142" s="205"/>
      <c r="O142" s="205"/>
      <c r="P142" s="205"/>
      <c r="Q142" s="205"/>
      <c r="R142" s="205"/>
      <c r="S142" s="205"/>
      <c r="T142" s="206"/>
      <c r="AT142" s="207" t="s">
        <v>210</v>
      </c>
      <c r="AU142" s="207" t="s">
        <v>21</v>
      </c>
      <c r="AV142" s="198" t="s">
        <v>21</v>
      </c>
      <c r="AW142" s="198" t="s">
        <v>43</v>
      </c>
      <c r="AX142" s="198" t="s">
        <v>79</v>
      </c>
      <c r="AY142" s="207" t="s">
        <v>192</v>
      </c>
    </row>
    <row r="143" spans="2:51" s="208" customFormat="1" ht="12.75">
      <c r="B143" s="209"/>
      <c r="C143" s="210"/>
      <c r="D143" s="193" t="s">
        <v>210</v>
      </c>
      <c r="E143" s="211"/>
      <c r="F143" s="212" t="s">
        <v>559</v>
      </c>
      <c r="G143" s="210"/>
      <c r="H143" s="213">
        <v>263.75</v>
      </c>
      <c r="I143" s="210"/>
      <c r="J143" s="210"/>
      <c r="K143" s="210"/>
      <c r="L143" s="214"/>
      <c r="M143" s="215"/>
      <c r="N143" s="216"/>
      <c r="O143" s="216"/>
      <c r="P143" s="216"/>
      <c r="Q143" s="216"/>
      <c r="R143" s="216"/>
      <c r="S143" s="216"/>
      <c r="T143" s="217"/>
      <c r="AT143" s="218" t="s">
        <v>210</v>
      </c>
      <c r="AU143" s="218" t="s">
        <v>21</v>
      </c>
      <c r="AV143" s="208" t="s">
        <v>88</v>
      </c>
      <c r="AW143" s="208" t="s">
        <v>43</v>
      </c>
      <c r="AX143" s="208" t="s">
        <v>21</v>
      </c>
      <c r="AY143" s="218" t="s">
        <v>192</v>
      </c>
    </row>
    <row r="144" spans="2:65" s="23" customFormat="1" ht="22.5" customHeight="1">
      <c r="B144" s="24"/>
      <c r="C144" s="182" t="s">
        <v>26</v>
      </c>
      <c r="D144" s="182" t="s">
        <v>193</v>
      </c>
      <c r="E144" s="183" t="s">
        <v>560</v>
      </c>
      <c r="F144" s="184" t="s">
        <v>561</v>
      </c>
      <c r="G144" s="185" t="s">
        <v>545</v>
      </c>
      <c r="H144" s="186">
        <v>263.75</v>
      </c>
      <c r="I144" s="187"/>
      <c r="J144" s="187">
        <f>ROUND(I144*H144,2)</f>
        <v>0</v>
      </c>
      <c r="K144" s="184" t="s">
        <v>197</v>
      </c>
      <c r="L144" s="50"/>
      <c r="M144" s="188"/>
      <c r="N144" s="189" t="s">
        <v>50</v>
      </c>
      <c r="O144" s="190">
        <v>0.009000000000000001</v>
      </c>
      <c r="P144" s="190">
        <f>O144*H144</f>
        <v>2.3737500000000002</v>
      </c>
      <c r="Q144" s="190">
        <v>0</v>
      </c>
      <c r="R144" s="190">
        <f>Q144*H144</f>
        <v>0</v>
      </c>
      <c r="S144" s="190">
        <v>0</v>
      </c>
      <c r="T144" s="191">
        <f>S144*H144</f>
        <v>0</v>
      </c>
      <c r="AR144" s="6" t="s">
        <v>191</v>
      </c>
      <c r="AT144" s="6" t="s">
        <v>193</v>
      </c>
      <c r="AU144" s="6" t="s">
        <v>21</v>
      </c>
      <c r="AY144" s="6" t="s">
        <v>192</v>
      </c>
      <c r="BE144" s="192">
        <f>IF(N144="základní",J144,0)</f>
        <v>0</v>
      </c>
      <c r="BF144" s="192">
        <f>IF(N144="snížená",J144,0)</f>
        <v>0</v>
      </c>
      <c r="BG144" s="192">
        <f>IF(N144="zákl. přenesená",J144,0)</f>
        <v>0</v>
      </c>
      <c r="BH144" s="192">
        <f>IF(N144="sníž. přenesená",J144,0)</f>
        <v>0</v>
      </c>
      <c r="BI144" s="192">
        <f>IF(N144="nulová",J144,0)</f>
        <v>0</v>
      </c>
      <c r="BJ144" s="6" t="s">
        <v>21</v>
      </c>
      <c r="BK144" s="192">
        <f>ROUND(I144*H144,2)</f>
        <v>0</v>
      </c>
      <c r="BL144" s="6" t="s">
        <v>191</v>
      </c>
      <c r="BM144" s="6" t="s">
        <v>562</v>
      </c>
    </row>
    <row r="145" spans="1:47" ht="12.75">
      <c r="A145" s="23"/>
      <c r="B145" s="24"/>
      <c r="C145" s="52"/>
      <c r="D145" s="196" t="s">
        <v>199</v>
      </c>
      <c r="E145" s="52"/>
      <c r="F145" s="197" t="s">
        <v>561</v>
      </c>
      <c r="G145" s="52"/>
      <c r="H145" s="52"/>
      <c r="I145" s="52"/>
      <c r="J145" s="52"/>
      <c r="K145" s="52"/>
      <c r="L145" s="50"/>
      <c r="M145" s="195"/>
      <c r="N145" s="25"/>
      <c r="O145" s="25"/>
      <c r="P145" s="25"/>
      <c r="Q145" s="25"/>
      <c r="R145" s="25"/>
      <c r="S145" s="25"/>
      <c r="T145" s="72"/>
      <c r="AT145" s="6" t="s">
        <v>199</v>
      </c>
      <c r="AU145" s="6" t="s">
        <v>21</v>
      </c>
    </row>
    <row r="146" spans="2:51" s="198" customFormat="1" ht="12.75">
      <c r="B146" s="199"/>
      <c r="C146" s="200"/>
      <c r="D146" s="196" t="s">
        <v>210</v>
      </c>
      <c r="E146" s="201"/>
      <c r="F146" s="202" t="s">
        <v>501</v>
      </c>
      <c r="G146" s="200"/>
      <c r="H146" s="201"/>
      <c r="I146" s="200"/>
      <c r="J146" s="200"/>
      <c r="K146" s="200"/>
      <c r="L146" s="203"/>
      <c r="M146" s="204"/>
      <c r="N146" s="205"/>
      <c r="O146" s="205"/>
      <c r="P146" s="205"/>
      <c r="Q146" s="205"/>
      <c r="R146" s="205"/>
      <c r="S146" s="205"/>
      <c r="T146" s="206"/>
      <c r="AT146" s="207" t="s">
        <v>210</v>
      </c>
      <c r="AU146" s="207" t="s">
        <v>21</v>
      </c>
      <c r="AV146" s="198" t="s">
        <v>21</v>
      </c>
      <c r="AW146" s="198" t="s">
        <v>43</v>
      </c>
      <c r="AX146" s="198" t="s">
        <v>79</v>
      </c>
      <c r="AY146" s="207" t="s">
        <v>192</v>
      </c>
    </row>
    <row r="147" spans="2:51" s="208" customFormat="1" ht="12.75">
      <c r="B147" s="209"/>
      <c r="C147" s="210"/>
      <c r="D147" s="193" t="s">
        <v>210</v>
      </c>
      <c r="E147" s="211"/>
      <c r="F147" s="212" t="s">
        <v>563</v>
      </c>
      <c r="G147" s="210"/>
      <c r="H147" s="213">
        <v>263.75</v>
      </c>
      <c r="I147" s="210"/>
      <c r="J147" s="210"/>
      <c r="K147" s="210"/>
      <c r="L147" s="214"/>
      <c r="M147" s="215"/>
      <c r="N147" s="216"/>
      <c r="O147" s="216"/>
      <c r="P147" s="216"/>
      <c r="Q147" s="216"/>
      <c r="R147" s="216"/>
      <c r="S147" s="216"/>
      <c r="T147" s="217"/>
      <c r="AT147" s="218" t="s">
        <v>210</v>
      </c>
      <c r="AU147" s="218" t="s">
        <v>21</v>
      </c>
      <c r="AV147" s="208" t="s">
        <v>88</v>
      </c>
      <c r="AW147" s="208" t="s">
        <v>43</v>
      </c>
      <c r="AX147" s="208" t="s">
        <v>21</v>
      </c>
      <c r="AY147" s="218" t="s">
        <v>192</v>
      </c>
    </row>
    <row r="148" spans="2:65" s="23" customFormat="1" ht="22.5" customHeight="1">
      <c r="B148" s="24"/>
      <c r="C148" s="182" t="s">
        <v>339</v>
      </c>
      <c r="D148" s="182" t="s">
        <v>193</v>
      </c>
      <c r="E148" s="183" t="s">
        <v>564</v>
      </c>
      <c r="F148" s="184" t="s">
        <v>565</v>
      </c>
      <c r="G148" s="185" t="s">
        <v>480</v>
      </c>
      <c r="H148" s="186">
        <v>501.125</v>
      </c>
      <c r="I148" s="187"/>
      <c r="J148" s="187">
        <f>ROUND(I148*H148,2)</f>
        <v>0</v>
      </c>
      <c r="K148" s="184"/>
      <c r="L148" s="50"/>
      <c r="M148" s="188"/>
      <c r="N148" s="189" t="s">
        <v>50</v>
      </c>
      <c r="O148" s="190">
        <v>0</v>
      </c>
      <c r="P148" s="190">
        <f>O148*H148</f>
        <v>0</v>
      </c>
      <c r="Q148" s="190">
        <v>0</v>
      </c>
      <c r="R148" s="190">
        <f>Q148*H148</f>
        <v>0</v>
      </c>
      <c r="S148" s="190">
        <v>0</v>
      </c>
      <c r="T148" s="191">
        <f>S148*H148</f>
        <v>0</v>
      </c>
      <c r="AR148" s="6" t="s">
        <v>191</v>
      </c>
      <c r="AT148" s="6" t="s">
        <v>193</v>
      </c>
      <c r="AU148" s="6" t="s">
        <v>21</v>
      </c>
      <c r="AY148" s="6" t="s">
        <v>192</v>
      </c>
      <c r="BE148" s="192">
        <f>IF(N148="základní",J148,0)</f>
        <v>0</v>
      </c>
      <c r="BF148" s="192">
        <f>IF(N148="snížená",J148,0)</f>
        <v>0</v>
      </c>
      <c r="BG148" s="192">
        <f>IF(N148="zákl. přenesená",J148,0)</f>
        <v>0</v>
      </c>
      <c r="BH148" s="192">
        <f>IF(N148="sníž. přenesená",J148,0)</f>
        <v>0</v>
      </c>
      <c r="BI148" s="192">
        <f>IF(N148="nulová",J148,0)</f>
        <v>0</v>
      </c>
      <c r="BJ148" s="6" t="s">
        <v>21</v>
      </c>
      <c r="BK148" s="192">
        <f>ROUND(I148*H148,2)</f>
        <v>0</v>
      </c>
      <c r="BL148" s="6" t="s">
        <v>191</v>
      </c>
      <c r="BM148" s="6" t="s">
        <v>566</v>
      </c>
    </row>
    <row r="149" spans="1:47" ht="12.75">
      <c r="A149" s="23"/>
      <c r="B149" s="24"/>
      <c r="C149" s="52"/>
      <c r="D149" s="196" t="s">
        <v>199</v>
      </c>
      <c r="E149" s="52"/>
      <c r="F149" s="197" t="s">
        <v>567</v>
      </c>
      <c r="G149" s="52"/>
      <c r="H149" s="52"/>
      <c r="I149" s="52"/>
      <c r="J149" s="52"/>
      <c r="K149" s="52"/>
      <c r="L149" s="50"/>
      <c r="M149" s="195"/>
      <c r="N149" s="25"/>
      <c r="O149" s="25"/>
      <c r="P149" s="25"/>
      <c r="Q149" s="25"/>
      <c r="R149" s="25"/>
      <c r="S149" s="25"/>
      <c r="T149" s="72"/>
      <c r="AT149" s="6" t="s">
        <v>199</v>
      </c>
      <c r="AU149" s="6" t="s">
        <v>21</v>
      </c>
    </row>
    <row r="150" spans="2:51" s="198" customFormat="1" ht="12.75">
      <c r="B150" s="199"/>
      <c r="C150" s="200"/>
      <c r="D150" s="196" t="s">
        <v>210</v>
      </c>
      <c r="E150" s="201"/>
      <c r="F150" s="202" t="s">
        <v>501</v>
      </c>
      <c r="G150" s="200"/>
      <c r="H150" s="201"/>
      <c r="I150" s="200"/>
      <c r="J150" s="200"/>
      <c r="K150" s="200"/>
      <c r="L150" s="203"/>
      <c r="M150" s="204"/>
      <c r="N150" s="205"/>
      <c r="O150" s="205"/>
      <c r="P150" s="205"/>
      <c r="Q150" s="205"/>
      <c r="R150" s="205"/>
      <c r="S150" s="205"/>
      <c r="T150" s="206"/>
      <c r="AT150" s="207" t="s">
        <v>210</v>
      </c>
      <c r="AU150" s="207" t="s">
        <v>21</v>
      </c>
      <c r="AV150" s="198" t="s">
        <v>21</v>
      </c>
      <c r="AW150" s="198" t="s">
        <v>43</v>
      </c>
      <c r="AX150" s="198" t="s">
        <v>79</v>
      </c>
      <c r="AY150" s="207" t="s">
        <v>192</v>
      </c>
    </row>
    <row r="151" spans="2:51" s="208" customFormat="1" ht="12.75">
      <c r="B151" s="209"/>
      <c r="C151" s="210"/>
      <c r="D151" s="193" t="s">
        <v>210</v>
      </c>
      <c r="E151" s="211" t="s">
        <v>568</v>
      </c>
      <c r="F151" s="212" t="s">
        <v>569</v>
      </c>
      <c r="G151" s="210"/>
      <c r="H151" s="213">
        <v>501.125</v>
      </c>
      <c r="I151" s="210"/>
      <c r="J151" s="210"/>
      <c r="K151" s="210"/>
      <c r="L151" s="214"/>
      <c r="M151" s="215"/>
      <c r="N151" s="216"/>
      <c r="O151" s="216"/>
      <c r="P151" s="216"/>
      <c r="Q151" s="216"/>
      <c r="R151" s="216"/>
      <c r="S151" s="216"/>
      <c r="T151" s="217"/>
      <c r="AT151" s="218" t="s">
        <v>210</v>
      </c>
      <c r="AU151" s="218" t="s">
        <v>21</v>
      </c>
      <c r="AV151" s="208" t="s">
        <v>88</v>
      </c>
      <c r="AW151" s="208" t="s">
        <v>43</v>
      </c>
      <c r="AX151" s="208" t="s">
        <v>21</v>
      </c>
      <c r="AY151" s="218" t="s">
        <v>192</v>
      </c>
    </row>
    <row r="152" spans="2:65" s="23" customFormat="1" ht="22.5" customHeight="1">
      <c r="B152" s="24"/>
      <c r="C152" s="182" t="s">
        <v>344</v>
      </c>
      <c r="D152" s="182" t="s">
        <v>193</v>
      </c>
      <c r="E152" s="183" t="s">
        <v>570</v>
      </c>
      <c r="F152" s="184" t="s">
        <v>571</v>
      </c>
      <c r="G152" s="185" t="s">
        <v>514</v>
      </c>
      <c r="H152" s="186">
        <v>2187.8</v>
      </c>
      <c r="I152" s="187"/>
      <c r="J152" s="187">
        <f>ROUND(I152*H152,2)</f>
        <v>0</v>
      </c>
      <c r="K152" s="184" t="s">
        <v>197</v>
      </c>
      <c r="L152" s="50"/>
      <c r="M152" s="188"/>
      <c r="N152" s="189" t="s">
        <v>50</v>
      </c>
      <c r="O152" s="190">
        <v>0</v>
      </c>
      <c r="P152" s="190">
        <f>O152*H152</f>
        <v>0</v>
      </c>
      <c r="Q152" s="190">
        <v>0</v>
      </c>
      <c r="R152" s="190">
        <f>Q152*H152</f>
        <v>0</v>
      </c>
      <c r="S152" s="190">
        <v>0</v>
      </c>
      <c r="T152" s="191">
        <f>S152*H152</f>
        <v>0</v>
      </c>
      <c r="AR152" s="6" t="s">
        <v>191</v>
      </c>
      <c r="AT152" s="6" t="s">
        <v>193</v>
      </c>
      <c r="AU152" s="6" t="s">
        <v>21</v>
      </c>
      <c r="AY152" s="6" t="s">
        <v>192</v>
      </c>
      <c r="BE152" s="192">
        <f>IF(N152="základní",J152,0)</f>
        <v>0</v>
      </c>
      <c r="BF152" s="192">
        <f>IF(N152="snížená",J152,0)</f>
        <v>0</v>
      </c>
      <c r="BG152" s="192">
        <f>IF(N152="zákl. přenesená",J152,0)</f>
        <v>0</v>
      </c>
      <c r="BH152" s="192">
        <f>IF(N152="sníž. přenesená",J152,0)</f>
        <v>0</v>
      </c>
      <c r="BI152" s="192">
        <f>IF(N152="nulová",J152,0)</f>
        <v>0</v>
      </c>
      <c r="BJ152" s="6" t="s">
        <v>21</v>
      </c>
      <c r="BK152" s="192">
        <f>ROUND(I152*H152,2)</f>
        <v>0</v>
      </c>
      <c r="BL152" s="6" t="s">
        <v>191</v>
      </c>
      <c r="BM152" s="6" t="s">
        <v>572</v>
      </c>
    </row>
    <row r="153" spans="1:47" ht="12.75">
      <c r="A153" s="23"/>
      <c r="B153" s="24"/>
      <c r="C153" s="52"/>
      <c r="D153" s="196" t="s">
        <v>199</v>
      </c>
      <c r="E153" s="52"/>
      <c r="F153" s="197" t="s">
        <v>573</v>
      </c>
      <c r="G153" s="52"/>
      <c r="H153" s="52"/>
      <c r="I153" s="52"/>
      <c r="J153" s="52"/>
      <c r="K153" s="52"/>
      <c r="L153" s="50"/>
      <c r="M153" s="195"/>
      <c r="N153" s="25"/>
      <c r="O153" s="25"/>
      <c r="P153" s="25"/>
      <c r="Q153" s="25"/>
      <c r="R153" s="25"/>
      <c r="S153" s="25"/>
      <c r="T153" s="72"/>
      <c r="AT153" s="6" t="s">
        <v>199</v>
      </c>
      <c r="AU153" s="6" t="s">
        <v>21</v>
      </c>
    </row>
    <row r="154" spans="2:51" s="198" customFormat="1" ht="12.75">
      <c r="B154" s="199"/>
      <c r="C154" s="200"/>
      <c r="D154" s="196" t="s">
        <v>210</v>
      </c>
      <c r="E154" s="201"/>
      <c r="F154" s="202" t="s">
        <v>501</v>
      </c>
      <c r="G154" s="200"/>
      <c r="H154" s="201"/>
      <c r="I154" s="200"/>
      <c r="J154" s="200"/>
      <c r="K154" s="200"/>
      <c r="L154" s="203"/>
      <c r="M154" s="204"/>
      <c r="N154" s="205"/>
      <c r="O154" s="205"/>
      <c r="P154" s="205"/>
      <c r="Q154" s="205"/>
      <c r="R154" s="205"/>
      <c r="S154" s="205"/>
      <c r="T154" s="206"/>
      <c r="AT154" s="207" t="s">
        <v>210</v>
      </c>
      <c r="AU154" s="207" t="s">
        <v>21</v>
      </c>
      <c r="AV154" s="198" t="s">
        <v>21</v>
      </c>
      <c r="AW154" s="198" t="s">
        <v>43</v>
      </c>
      <c r="AX154" s="198" t="s">
        <v>79</v>
      </c>
      <c r="AY154" s="207" t="s">
        <v>192</v>
      </c>
    </row>
    <row r="155" spans="2:51" s="198" customFormat="1" ht="12.75">
      <c r="B155" s="199"/>
      <c r="C155" s="200"/>
      <c r="D155" s="196" t="s">
        <v>210</v>
      </c>
      <c r="E155" s="201"/>
      <c r="F155" s="202" t="s">
        <v>517</v>
      </c>
      <c r="G155" s="200"/>
      <c r="H155" s="201"/>
      <c r="I155" s="200"/>
      <c r="J155" s="200"/>
      <c r="K155" s="200"/>
      <c r="L155" s="203"/>
      <c r="M155" s="204"/>
      <c r="N155" s="205"/>
      <c r="O155" s="205"/>
      <c r="P155" s="205"/>
      <c r="Q155" s="205"/>
      <c r="R155" s="205"/>
      <c r="S155" s="205"/>
      <c r="T155" s="206"/>
      <c r="AT155" s="207" t="s">
        <v>210</v>
      </c>
      <c r="AU155" s="207" t="s">
        <v>21</v>
      </c>
      <c r="AV155" s="198" t="s">
        <v>21</v>
      </c>
      <c r="AW155" s="198" t="s">
        <v>43</v>
      </c>
      <c r="AX155" s="198" t="s">
        <v>79</v>
      </c>
      <c r="AY155" s="207" t="s">
        <v>192</v>
      </c>
    </row>
    <row r="156" spans="2:51" s="208" customFormat="1" ht="12.75">
      <c r="B156" s="209"/>
      <c r="C156" s="210"/>
      <c r="D156" s="196" t="s">
        <v>210</v>
      </c>
      <c r="E156" s="234" t="s">
        <v>574</v>
      </c>
      <c r="F156" s="235" t="s">
        <v>575</v>
      </c>
      <c r="G156" s="210"/>
      <c r="H156" s="236">
        <v>2175</v>
      </c>
      <c r="I156" s="210"/>
      <c r="J156" s="210"/>
      <c r="K156" s="210"/>
      <c r="L156" s="214"/>
      <c r="M156" s="215"/>
      <c r="N156" s="216"/>
      <c r="O156" s="216"/>
      <c r="P156" s="216"/>
      <c r="Q156" s="216"/>
      <c r="R156" s="216"/>
      <c r="S156" s="216"/>
      <c r="T156" s="217"/>
      <c r="AT156" s="218" t="s">
        <v>210</v>
      </c>
      <c r="AU156" s="218" t="s">
        <v>21</v>
      </c>
      <c r="AV156" s="208" t="s">
        <v>88</v>
      </c>
      <c r="AW156" s="208" t="s">
        <v>43</v>
      </c>
      <c r="AX156" s="208" t="s">
        <v>79</v>
      </c>
      <c r="AY156" s="218" t="s">
        <v>192</v>
      </c>
    </row>
    <row r="157" spans="2:51" s="198" customFormat="1" ht="12.75">
      <c r="B157" s="199"/>
      <c r="C157" s="200"/>
      <c r="D157" s="196" t="s">
        <v>210</v>
      </c>
      <c r="E157" s="201"/>
      <c r="F157" s="202" t="s">
        <v>520</v>
      </c>
      <c r="G157" s="200"/>
      <c r="H157" s="201"/>
      <c r="I157" s="200"/>
      <c r="J157" s="200"/>
      <c r="K157" s="200"/>
      <c r="L157" s="203"/>
      <c r="M157" s="204"/>
      <c r="N157" s="205"/>
      <c r="O157" s="205"/>
      <c r="P157" s="205"/>
      <c r="Q157" s="205"/>
      <c r="R157" s="205"/>
      <c r="S157" s="205"/>
      <c r="T157" s="206"/>
      <c r="AT157" s="207" t="s">
        <v>210</v>
      </c>
      <c r="AU157" s="207" t="s">
        <v>21</v>
      </c>
      <c r="AV157" s="198" t="s">
        <v>21</v>
      </c>
      <c r="AW157" s="198" t="s">
        <v>43</v>
      </c>
      <c r="AX157" s="198" t="s">
        <v>79</v>
      </c>
      <c r="AY157" s="207" t="s">
        <v>192</v>
      </c>
    </row>
    <row r="158" spans="2:51" s="198" customFormat="1" ht="12.75">
      <c r="B158" s="199"/>
      <c r="C158" s="200"/>
      <c r="D158" s="196" t="s">
        <v>210</v>
      </c>
      <c r="E158" s="201"/>
      <c r="F158" s="202" t="s">
        <v>521</v>
      </c>
      <c r="G158" s="200"/>
      <c r="H158" s="201"/>
      <c r="I158" s="200"/>
      <c r="J158" s="200"/>
      <c r="K158" s="200"/>
      <c r="L158" s="203"/>
      <c r="M158" s="204"/>
      <c r="N158" s="205"/>
      <c r="O158" s="205"/>
      <c r="P158" s="205"/>
      <c r="Q158" s="205"/>
      <c r="R158" s="205"/>
      <c r="S158" s="205"/>
      <c r="T158" s="206"/>
      <c r="AT158" s="207" t="s">
        <v>210</v>
      </c>
      <c r="AU158" s="207" t="s">
        <v>21</v>
      </c>
      <c r="AV158" s="198" t="s">
        <v>21</v>
      </c>
      <c r="AW158" s="198" t="s">
        <v>43</v>
      </c>
      <c r="AX158" s="198" t="s">
        <v>79</v>
      </c>
      <c r="AY158" s="207" t="s">
        <v>192</v>
      </c>
    </row>
    <row r="159" spans="2:51" s="208" customFormat="1" ht="12.75">
      <c r="B159" s="209"/>
      <c r="C159" s="210"/>
      <c r="D159" s="196" t="s">
        <v>210</v>
      </c>
      <c r="E159" s="234" t="s">
        <v>576</v>
      </c>
      <c r="F159" s="235" t="s">
        <v>523</v>
      </c>
      <c r="G159" s="210"/>
      <c r="H159" s="236">
        <v>12.8</v>
      </c>
      <c r="I159" s="210"/>
      <c r="J159" s="210"/>
      <c r="K159" s="210"/>
      <c r="L159" s="214"/>
      <c r="M159" s="215"/>
      <c r="N159" s="216"/>
      <c r="O159" s="216"/>
      <c r="P159" s="216"/>
      <c r="Q159" s="216"/>
      <c r="R159" s="216"/>
      <c r="S159" s="216"/>
      <c r="T159" s="217"/>
      <c r="AT159" s="218" t="s">
        <v>210</v>
      </c>
      <c r="AU159" s="218" t="s">
        <v>21</v>
      </c>
      <c r="AV159" s="208" t="s">
        <v>88</v>
      </c>
      <c r="AW159" s="208" t="s">
        <v>43</v>
      </c>
      <c r="AX159" s="208" t="s">
        <v>79</v>
      </c>
      <c r="AY159" s="218" t="s">
        <v>192</v>
      </c>
    </row>
    <row r="160" spans="2:51" s="240" customFormat="1" ht="12.75">
      <c r="B160" s="241"/>
      <c r="C160" s="242"/>
      <c r="D160" s="196" t="s">
        <v>210</v>
      </c>
      <c r="E160" s="243"/>
      <c r="F160" s="244" t="s">
        <v>280</v>
      </c>
      <c r="G160" s="242"/>
      <c r="H160" s="245">
        <v>2187.8</v>
      </c>
      <c r="I160" s="242"/>
      <c r="J160" s="242"/>
      <c r="K160" s="242"/>
      <c r="L160" s="246"/>
      <c r="M160" s="247"/>
      <c r="N160" s="248"/>
      <c r="O160" s="248"/>
      <c r="P160" s="248"/>
      <c r="Q160" s="248"/>
      <c r="R160" s="248"/>
      <c r="S160" s="248"/>
      <c r="T160" s="249"/>
      <c r="AT160" s="250" t="s">
        <v>210</v>
      </c>
      <c r="AU160" s="250" t="s">
        <v>21</v>
      </c>
      <c r="AV160" s="240" t="s">
        <v>191</v>
      </c>
      <c r="AW160" s="240" t="s">
        <v>43</v>
      </c>
      <c r="AX160" s="240" t="s">
        <v>21</v>
      </c>
      <c r="AY160" s="250" t="s">
        <v>192</v>
      </c>
    </row>
    <row r="161" spans="2:63" s="168" customFormat="1" ht="36.75" customHeight="1">
      <c r="B161" s="169"/>
      <c r="C161" s="170"/>
      <c r="D161" s="171" t="s">
        <v>78</v>
      </c>
      <c r="E161" s="172" t="s">
        <v>217</v>
      </c>
      <c r="F161" s="172" t="s">
        <v>577</v>
      </c>
      <c r="G161" s="170"/>
      <c r="H161" s="170"/>
      <c r="I161" s="170"/>
      <c r="J161" s="173">
        <f>BK161</f>
        <v>0</v>
      </c>
      <c r="K161" s="170"/>
      <c r="L161" s="174"/>
      <c r="M161" s="175"/>
      <c r="N161" s="176"/>
      <c r="O161" s="176"/>
      <c r="P161" s="177">
        <f>SUM(P162:P289)</f>
        <v>0</v>
      </c>
      <c r="Q161" s="176"/>
      <c r="R161" s="177">
        <f>SUM(R162:R289)</f>
        <v>984.2356</v>
      </c>
      <c r="S161" s="176"/>
      <c r="T161" s="178">
        <f>SUM(T162:T289)</f>
        <v>0</v>
      </c>
      <c r="AR161" s="179" t="s">
        <v>191</v>
      </c>
      <c r="AT161" s="180" t="s">
        <v>78</v>
      </c>
      <c r="AU161" s="180" t="s">
        <v>79</v>
      </c>
      <c r="AY161" s="179" t="s">
        <v>192</v>
      </c>
      <c r="BK161" s="181">
        <f>SUM(BK162:BK289)</f>
        <v>0</v>
      </c>
    </row>
    <row r="162" spans="2:65" s="23" customFormat="1" ht="22.5" customHeight="1">
      <c r="B162" s="24"/>
      <c r="C162" s="182" t="s">
        <v>349</v>
      </c>
      <c r="D162" s="182" t="s">
        <v>193</v>
      </c>
      <c r="E162" s="183" t="s">
        <v>578</v>
      </c>
      <c r="F162" s="184" t="s">
        <v>579</v>
      </c>
      <c r="G162" s="185" t="s">
        <v>514</v>
      </c>
      <c r="H162" s="186">
        <v>434.9</v>
      </c>
      <c r="I162" s="187"/>
      <c r="J162" s="187">
        <f>ROUND(I162*H162,2)</f>
        <v>0</v>
      </c>
      <c r="K162" s="184" t="s">
        <v>197</v>
      </c>
      <c r="L162" s="50"/>
      <c r="M162" s="188"/>
      <c r="N162" s="189" t="s">
        <v>50</v>
      </c>
      <c r="O162" s="190">
        <v>0</v>
      </c>
      <c r="P162" s="190">
        <f>O162*H162</f>
        <v>0</v>
      </c>
      <c r="Q162" s="190">
        <v>0.324</v>
      </c>
      <c r="R162" s="190">
        <f>Q162*H162</f>
        <v>140.9076</v>
      </c>
      <c r="S162" s="190">
        <v>0</v>
      </c>
      <c r="T162" s="191">
        <f>S162*H162</f>
        <v>0</v>
      </c>
      <c r="AR162" s="6" t="s">
        <v>191</v>
      </c>
      <c r="AT162" s="6" t="s">
        <v>193</v>
      </c>
      <c r="AU162" s="6" t="s">
        <v>21</v>
      </c>
      <c r="AY162" s="6" t="s">
        <v>192</v>
      </c>
      <c r="BE162" s="192">
        <f>IF(N162="základní",J162,0)</f>
        <v>0</v>
      </c>
      <c r="BF162" s="192">
        <f>IF(N162="snížená",J162,0)</f>
        <v>0</v>
      </c>
      <c r="BG162" s="192">
        <f>IF(N162="zákl. přenesená",J162,0)</f>
        <v>0</v>
      </c>
      <c r="BH162" s="192">
        <f>IF(N162="sníž. přenesená",J162,0)</f>
        <v>0</v>
      </c>
      <c r="BI162" s="192">
        <f>IF(N162="nulová",J162,0)</f>
        <v>0</v>
      </c>
      <c r="BJ162" s="6" t="s">
        <v>21</v>
      </c>
      <c r="BK162" s="192">
        <f>ROUND(I162*H162,2)</f>
        <v>0</v>
      </c>
      <c r="BL162" s="6" t="s">
        <v>191</v>
      </c>
      <c r="BM162" s="6" t="s">
        <v>580</v>
      </c>
    </row>
    <row r="163" spans="1:47" ht="23.25">
      <c r="A163" s="23"/>
      <c r="B163" s="24"/>
      <c r="C163" s="52"/>
      <c r="D163" s="196" t="s">
        <v>199</v>
      </c>
      <c r="E163" s="52"/>
      <c r="F163" s="197" t="s">
        <v>581</v>
      </c>
      <c r="G163" s="52"/>
      <c r="H163" s="52"/>
      <c r="I163" s="52"/>
      <c r="J163" s="52"/>
      <c r="K163" s="52"/>
      <c r="L163" s="50"/>
      <c r="M163" s="195"/>
      <c r="N163" s="25"/>
      <c r="O163" s="25"/>
      <c r="P163" s="25"/>
      <c r="Q163" s="25"/>
      <c r="R163" s="25"/>
      <c r="S163" s="25"/>
      <c r="T163" s="72"/>
      <c r="AT163" s="6" t="s">
        <v>199</v>
      </c>
      <c r="AU163" s="6" t="s">
        <v>21</v>
      </c>
    </row>
    <row r="164" spans="2:51" s="198" customFormat="1" ht="12.75">
      <c r="B164" s="199"/>
      <c r="C164" s="200"/>
      <c r="D164" s="196" t="s">
        <v>210</v>
      </c>
      <c r="E164" s="201"/>
      <c r="F164" s="202" t="s">
        <v>501</v>
      </c>
      <c r="G164" s="200"/>
      <c r="H164" s="201"/>
      <c r="I164" s="200"/>
      <c r="J164" s="200"/>
      <c r="K164" s="200"/>
      <c r="L164" s="203"/>
      <c r="M164" s="204"/>
      <c r="N164" s="205"/>
      <c r="O164" s="205"/>
      <c r="P164" s="205"/>
      <c r="Q164" s="205"/>
      <c r="R164" s="205"/>
      <c r="S164" s="205"/>
      <c r="T164" s="206"/>
      <c r="AT164" s="207" t="s">
        <v>210</v>
      </c>
      <c r="AU164" s="207" t="s">
        <v>21</v>
      </c>
      <c r="AV164" s="198" t="s">
        <v>21</v>
      </c>
      <c r="AW164" s="198" t="s">
        <v>43</v>
      </c>
      <c r="AX164" s="198" t="s">
        <v>79</v>
      </c>
      <c r="AY164" s="207" t="s">
        <v>192</v>
      </c>
    </row>
    <row r="165" spans="2:51" s="198" customFormat="1" ht="12.75">
      <c r="B165" s="199"/>
      <c r="C165" s="200"/>
      <c r="D165" s="196" t="s">
        <v>210</v>
      </c>
      <c r="E165" s="201"/>
      <c r="F165" s="202" t="s">
        <v>582</v>
      </c>
      <c r="G165" s="200"/>
      <c r="H165" s="201"/>
      <c r="I165" s="200"/>
      <c r="J165" s="200"/>
      <c r="K165" s="200"/>
      <c r="L165" s="203"/>
      <c r="M165" s="204"/>
      <c r="N165" s="205"/>
      <c r="O165" s="205"/>
      <c r="P165" s="205"/>
      <c r="Q165" s="205"/>
      <c r="R165" s="205"/>
      <c r="S165" s="205"/>
      <c r="T165" s="206"/>
      <c r="AT165" s="207" t="s">
        <v>210</v>
      </c>
      <c r="AU165" s="207" t="s">
        <v>21</v>
      </c>
      <c r="AV165" s="198" t="s">
        <v>21</v>
      </c>
      <c r="AW165" s="198" t="s">
        <v>43</v>
      </c>
      <c r="AX165" s="198" t="s">
        <v>79</v>
      </c>
      <c r="AY165" s="207" t="s">
        <v>192</v>
      </c>
    </row>
    <row r="166" spans="2:51" s="198" customFormat="1" ht="12.75">
      <c r="B166" s="199"/>
      <c r="C166" s="200"/>
      <c r="D166" s="196" t="s">
        <v>210</v>
      </c>
      <c r="E166" s="201"/>
      <c r="F166" s="202" t="s">
        <v>583</v>
      </c>
      <c r="G166" s="200"/>
      <c r="H166" s="201"/>
      <c r="I166" s="200"/>
      <c r="J166" s="200"/>
      <c r="K166" s="200"/>
      <c r="L166" s="203"/>
      <c r="M166" s="204"/>
      <c r="N166" s="205"/>
      <c r="O166" s="205"/>
      <c r="P166" s="205"/>
      <c r="Q166" s="205"/>
      <c r="R166" s="205"/>
      <c r="S166" s="205"/>
      <c r="T166" s="206"/>
      <c r="AT166" s="207" t="s">
        <v>210</v>
      </c>
      <c r="AU166" s="207" t="s">
        <v>21</v>
      </c>
      <c r="AV166" s="198" t="s">
        <v>21</v>
      </c>
      <c r="AW166" s="198" t="s">
        <v>43</v>
      </c>
      <c r="AX166" s="198" t="s">
        <v>79</v>
      </c>
      <c r="AY166" s="207" t="s">
        <v>192</v>
      </c>
    </row>
    <row r="167" spans="2:51" s="208" customFormat="1" ht="12.75">
      <c r="B167" s="209"/>
      <c r="C167" s="210"/>
      <c r="D167" s="196" t="s">
        <v>210</v>
      </c>
      <c r="E167" s="234" t="s">
        <v>584</v>
      </c>
      <c r="F167" s="235" t="s">
        <v>585</v>
      </c>
      <c r="G167" s="210"/>
      <c r="H167" s="236">
        <v>13.7</v>
      </c>
      <c r="I167" s="210"/>
      <c r="J167" s="210"/>
      <c r="K167" s="210"/>
      <c r="L167" s="214"/>
      <c r="M167" s="215"/>
      <c r="N167" s="216"/>
      <c r="O167" s="216"/>
      <c r="P167" s="216"/>
      <c r="Q167" s="216"/>
      <c r="R167" s="216"/>
      <c r="S167" s="216"/>
      <c r="T167" s="217"/>
      <c r="AT167" s="218" t="s">
        <v>210</v>
      </c>
      <c r="AU167" s="218" t="s">
        <v>21</v>
      </c>
      <c r="AV167" s="208" t="s">
        <v>88</v>
      </c>
      <c r="AW167" s="208" t="s">
        <v>43</v>
      </c>
      <c r="AX167" s="208" t="s">
        <v>79</v>
      </c>
      <c r="AY167" s="218" t="s">
        <v>192</v>
      </c>
    </row>
    <row r="168" spans="2:51" s="198" customFormat="1" ht="12.75">
      <c r="B168" s="199"/>
      <c r="C168" s="200"/>
      <c r="D168" s="196" t="s">
        <v>210</v>
      </c>
      <c r="E168" s="201"/>
      <c r="F168" s="202" t="s">
        <v>586</v>
      </c>
      <c r="G168" s="200"/>
      <c r="H168" s="201"/>
      <c r="I168" s="200"/>
      <c r="J168" s="200"/>
      <c r="K168" s="200"/>
      <c r="L168" s="203"/>
      <c r="M168" s="204"/>
      <c r="N168" s="205"/>
      <c r="O168" s="205"/>
      <c r="P168" s="205"/>
      <c r="Q168" s="205"/>
      <c r="R168" s="205"/>
      <c r="S168" s="205"/>
      <c r="T168" s="206"/>
      <c r="AT168" s="207" t="s">
        <v>210</v>
      </c>
      <c r="AU168" s="207" t="s">
        <v>21</v>
      </c>
      <c r="AV168" s="198" t="s">
        <v>21</v>
      </c>
      <c r="AW168" s="198" t="s">
        <v>43</v>
      </c>
      <c r="AX168" s="198" t="s">
        <v>79</v>
      </c>
      <c r="AY168" s="207" t="s">
        <v>192</v>
      </c>
    </row>
    <row r="169" spans="2:51" s="208" customFormat="1" ht="12.75">
      <c r="B169" s="209"/>
      <c r="C169" s="210"/>
      <c r="D169" s="196" t="s">
        <v>210</v>
      </c>
      <c r="E169" s="234" t="s">
        <v>587</v>
      </c>
      <c r="F169" s="235" t="s">
        <v>588</v>
      </c>
      <c r="G169" s="210"/>
      <c r="H169" s="236">
        <v>15.2</v>
      </c>
      <c r="I169" s="210"/>
      <c r="J169" s="210"/>
      <c r="K169" s="210"/>
      <c r="L169" s="214"/>
      <c r="M169" s="215"/>
      <c r="N169" s="216"/>
      <c r="O169" s="216"/>
      <c r="P169" s="216"/>
      <c r="Q169" s="216"/>
      <c r="R169" s="216"/>
      <c r="S169" s="216"/>
      <c r="T169" s="217"/>
      <c r="AT169" s="218" t="s">
        <v>210</v>
      </c>
      <c r="AU169" s="218" t="s">
        <v>21</v>
      </c>
      <c r="AV169" s="208" t="s">
        <v>88</v>
      </c>
      <c r="AW169" s="208" t="s">
        <v>43</v>
      </c>
      <c r="AX169" s="208" t="s">
        <v>79</v>
      </c>
      <c r="AY169" s="218" t="s">
        <v>192</v>
      </c>
    </row>
    <row r="170" spans="2:51" s="198" customFormat="1" ht="12.75">
      <c r="B170" s="199"/>
      <c r="C170" s="200"/>
      <c r="D170" s="196" t="s">
        <v>210</v>
      </c>
      <c r="E170" s="201"/>
      <c r="F170" s="202" t="s">
        <v>589</v>
      </c>
      <c r="G170" s="200"/>
      <c r="H170" s="201"/>
      <c r="I170" s="200"/>
      <c r="J170" s="200"/>
      <c r="K170" s="200"/>
      <c r="L170" s="203"/>
      <c r="M170" s="204"/>
      <c r="N170" s="205"/>
      <c r="O170" s="205"/>
      <c r="P170" s="205"/>
      <c r="Q170" s="205"/>
      <c r="R170" s="205"/>
      <c r="S170" s="205"/>
      <c r="T170" s="206"/>
      <c r="AT170" s="207" t="s">
        <v>210</v>
      </c>
      <c r="AU170" s="207" t="s">
        <v>21</v>
      </c>
      <c r="AV170" s="198" t="s">
        <v>21</v>
      </c>
      <c r="AW170" s="198" t="s">
        <v>43</v>
      </c>
      <c r="AX170" s="198" t="s">
        <v>79</v>
      </c>
      <c r="AY170" s="207" t="s">
        <v>192</v>
      </c>
    </row>
    <row r="171" spans="2:51" s="208" customFormat="1" ht="12.75">
      <c r="B171" s="209"/>
      <c r="C171" s="210"/>
      <c r="D171" s="196" t="s">
        <v>210</v>
      </c>
      <c r="E171" s="234" t="s">
        <v>590</v>
      </c>
      <c r="F171" s="235" t="s">
        <v>591</v>
      </c>
      <c r="G171" s="210"/>
      <c r="H171" s="236">
        <v>3.9</v>
      </c>
      <c r="I171" s="210"/>
      <c r="J171" s="210"/>
      <c r="K171" s="210"/>
      <c r="L171" s="214"/>
      <c r="M171" s="215"/>
      <c r="N171" s="216"/>
      <c r="O171" s="216"/>
      <c r="P171" s="216"/>
      <c r="Q171" s="216"/>
      <c r="R171" s="216"/>
      <c r="S171" s="216"/>
      <c r="T171" s="217"/>
      <c r="AT171" s="218" t="s">
        <v>210</v>
      </c>
      <c r="AU171" s="218" t="s">
        <v>21</v>
      </c>
      <c r="AV171" s="208" t="s">
        <v>88</v>
      </c>
      <c r="AW171" s="208" t="s">
        <v>43</v>
      </c>
      <c r="AX171" s="208" t="s">
        <v>79</v>
      </c>
      <c r="AY171" s="218" t="s">
        <v>192</v>
      </c>
    </row>
    <row r="172" spans="2:51" s="198" customFormat="1" ht="12.75">
      <c r="B172" s="199"/>
      <c r="C172" s="200"/>
      <c r="D172" s="196" t="s">
        <v>210</v>
      </c>
      <c r="E172" s="201"/>
      <c r="F172" s="202" t="s">
        <v>592</v>
      </c>
      <c r="G172" s="200"/>
      <c r="H172" s="201"/>
      <c r="I172" s="200"/>
      <c r="J172" s="200"/>
      <c r="K172" s="200"/>
      <c r="L172" s="203"/>
      <c r="M172" s="204"/>
      <c r="N172" s="205"/>
      <c r="O172" s="205"/>
      <c r="P172" s="205"/>
      <c r="Q172" s="205"/>
      <c r="R172" s="205"/>
      <c r="S172" s="205"/>
      <c r="T172" s="206"/>
      <c r="AT172" s="207" t="s">
        <v>210</v>
      </c>
      <c r="AU172" s="207" t="s">
        <v>21</v>
      </c>
      <c r="AV172" s="198" t="s">
        <v>21</v>
      </c>
      <c r="AW172" s="198" t="s">
        <v>43</v>
      </c>
      <c r="AX172" s="198" t="s">
        <v>79</v>
      </c>
      <c r="AY172" s="207" t="s">
        <v>192</v>
      </c>
    </row>
    <row r="173" spans="2:51" s="208" customFormat="1" ht="12.75">
      <c r="B173" s="209"/>
      <c r="C173" s="210"/>
      <c r="D173" s="196" t="s">
        <v>210</v>
      </c>
      <c r="E173" s="234" t="s">
        <v>593</v>
      </c>
      <c r="F173" s="235" t="s">
        <v>594</v>
      </c>
      <c r="G173" s="210"/>
      <c r="H173" s="236">
        <v>11.3</v>
      </c>
      <c r="I173" s="210"/>
      <c r="J173" s="210"/>
      <c r="K173" s="210"/>
      <c r="L173" s="214"/>
      <c r="M173" s="215"/>
      <c r="N173" s="216"/>
      <c r="O173" s="216"/>
      <c r="P173" s="216"/>
      <c r="Q173" s="216"/>
      <c r="R173" s="216"/>
      <c r="S173" s="216"/>
      <c r="T173" s="217"/>
      <c r="AT173" s="218" t="s">
        <v>210</v>
      </c>
      <c r="AU173" s="218" t="s">
        <v>21</v>
      </c>
      <c r="AV173" s="208" t="s">
        <v>88</v>
      </c>
      <c r="AW173" s="208" t="s">
        <v>43</v>
      </c>
      <c r="AX173" s="208" t="s">
        <v>79</v>
      </c>
      <c r="AY173" s="218" t="s">
        <v>192</v>
      </c>
    </row>
    <row r="174" spans="2:51" s="198" customFormat="1" ht="12.75">
      <c r="B174" s="199"/>
      <c r="C174" s="200"/>
      <c r="D174" s="196" t="s">
        <v>210</v>
      </c>
      <c r="E174" s="201"/>
      <c r="F174" s="202" t="s">
        <v>595</v>
      </c>
      <c r="G174" s="200"/>
      <c r="H174" s="201"/>
      <c r="I174" s="200"/>
      <c r="J174" s="200"/>
      <c r="K174" s="200"/>
      <c r="L174" s="203"/>
      <c r="M174" s="204"/>
      <c r="N174" s="205"/>
      <c r="O174" s="205"/>
      <c r="P174" s="205"/>
      <c r="Q174" s="205"/>
      <c r="R174" s="205"/>
      <c r="S174" s="205"/>
      <c r="T174" s="206"/>
      <c r="AT174" s="207" t="s">
        <v>210</v>
      </c>
      <c r="AU174" s="207" t="s">
        <v>21</v>
      </c>
      <c r="AV174" s="198" t="s">
        <v>21</v>
      </c>
      <c r="AW174" s="198" t="s">
        <v>43</v>
      </c>
      <c r="AX174" s="198" t="s">
        <v>79</v>
      </c>
      <c r="AY174" s="207" t="s">
        <v>192</v>
      </c>
    </row>
    <row r="175" spans="2:51" s="208" customFormat="1" ht="12.75">
      <c r="B175" s="209"/>
      <c r="C175" s="210"/>
      <c r="D175" s="196" t="s">
        <v>210</v>
      </c>
      <c r="E175" s="234" t="s">
        <v>596</v>
      </c>
      <c r="F175" s="235" t="s">
        <v>597</v>
      </c>
      <c r="G175" s="210"/>
      <c r="H175" s="236">
        <v>2.9</v>
      </c>
      <c r="I175" s="210"/>
      <c r="J175" s="210"/>
      <c r="K175" s="210"/>
      <c r="L175" s="214"/>
      <c r="M175" s="215"/>
      <c r="N175" s="216"/>
      <c r="O175" s="216"/>
      <c r="P175" s="216"/>
      <c r="Q175" s="216"/>
      <c r="R175" s="216"/>
      <c r="S175" s="216"/>
      <c r="T175" s="217"/>
      <c r="AT175" s="218" t="s">
        <v>210</v>
      </c>
      <c r="AU175" s="218" t="s">
        <v>21</v>
      </c>
      <c r="AV175" s="208" t="s">
        <v>88</v>
      </c>
      <c r="AW175" s="208" t="s">
        <v>43</v>
      </c>
      <c r="AX175" s="208" t="s">
        <v>79</v>
      </c>
      <c r="AY175" s="218" t="s">
        <v>192</v>
      </c>
    </row>
    <row r="176" spans="2:51" s="198" customFormat="1" ht="12.75">
      <c r="B176" s="199"/>
      <c r="C176" s="200"/>
      <c r="D176" s="196" t="s">
        <v>210</v>
      </c>
      <c r="E176" s="201"/>
      <c r="F176" s="202" t="s">
        <v>598</v>
      </c>
      <c r="G176" s="200"/>
      <c r="H176" s="201"/>
      <c r="I176" s="200"/>
      <c r="J176" s="200"/>
      <c r="K176" s="200"/>
      <c r="L176" s="203"/>
      <c r="M176" s="204"/>
      <c r="N176" s="205"/>
      <c r="O176" s="205"/>
      <c r="P176" s="205"/>
      <c r="Q176" s="205"/>
      <c r="R176" s="205"/>
      <c r="S176" s="205"/>
      <c r="T176" s="206"/>
      <c r="AT176" s="207" t="s">
        <v>210</v>
      </c>
      <c r="AU176" s="207" t="s">
        <v>21</v>
      </c>
      <c r="AV176" s="198" t="s">
        <v>21</v>
      </c>
      <c r="AW176" s="198" t="s">
        <v>43</v>
      </c>
      <c r="AX176" s="198" t="s">
        <v>79</v>
      </c>
      <c r="AY176" s="207" t="s">
        <v>192</v>
      </c>
    </row>
    <row r="177" spans="2:51" s="208" customFormat="1" ht="12.75">
      <c r="B177" s="209"/>
      <c r="C177" s="210"/>
      <c r="D177" s="196" t="s">
        <v>210</v>
      </c>
      <c r="E177" s="234" t="s">
        <v>599</v>
      </c>
      <c r="F177" s="235" t="s">
        <v>600</v>
      </c>
      <c r="G177" s="210"/>
      <c r="H177" s="236">
        <v>5</v>
      </c>
      <c r="I177" s="210"/>
      <c r="J177" s="210"/>
      <c r="K177" s="210"/>
      <c r="L177" s="214"/>
      <c r="M177" s="215"/>
      <c r="N177" s="216"/>
      <c r="O177" s="216"/>
      <c r="P177" s="216"/>
      <c r="Q177" s="216"/>
      <c r="R177" s="216"/>
      <c r="S177" s="216"/>
      <c r="T177" s="217"/>
      <c r="AT177" s="218" t="s">
        <v>210</v>
      </c>
      <c r="AU177" s="218" t="s">
        <v>21</v>
      </c>
      <c r="AV177" s="208" t="s">
        <v>88</v>
      </c>
      <c r="AW177" s="208" t="s">
        <v>43</v>
      </c>
      <c r="AX177" s="208" t="s">
        <v>79</v>
      </c>
      <c r="AY177" s="218" t="s">
        <v>192</v>
      </c>
    </row>
    <row r="178" spans="2:51" s="198" customFormat="1" ht="12.75">
      <c r="B178" s="199"/>
      <c r="C178" s="200"/>
      <c r="D178" s="196" t="s">
        <v>210</v>
      </c>
      <c r="E178" s="201"/>
      <c r="F178" s="202" t="s">
        <v>601</v>
      </c>
      <c r="G178" s="200"/>
      <c r="H178" s="201"/>
      <c r="I178" s="200"/>
      <c r="J178" s="200"/>
      <c r="K178" s="200"/>
      <c r="L178" s="203"/>
      <c r="M178" s="204"/>
      <c r="N178" s="205"/>
      <c r="O178" s="205"/>
      <c r="P178" s="205"/>
      <c r="Q178" s="205"/>
      <c r="R178" s="205"/>
      <c r="S178" s="205"/>
      <c r="T178" s="206"/>
      <c r="AT178" s="207" t="s">
        <v>210</v>
      </c>
      <c r="AU178" s="207" t="s">
        <v>21</v>
      </c>
      <c r="AV178" s="198" t="s">
        <v>21</v>
      </c>
      <c r="AW178" s="198" t="s">
        <v>43</v>
      </c>
      <c r="AX178" s="198" t="s">
        <v>79</v>
      </c>
      <c r="AY178" s="207" t="s">
        <v>192</v>
      </c>
    </row>
    <row r="179" spans="2:51" s="208" customFormat="1" ht="12.75">
      <c r="B179" s="209"/>
      <c r="C179" s="210"/>
      <c r="D179" s="196" t="s">
        <v>210</v>
      </c>
      <c r="E179" s="234" t="s">
        <v>602</v>
      </c>
      <c r="F179" s="235" t="s">
        <v>603</v>
      </c>
      <c r="G179" s="210"/>
      <c r="H179" s="236">
        <v>15.1</v>
      </c>
      <c r="I179" s="210"/>
      <c r="J179" s="210"/>
      <c r="K179" s="210"/>
      <c r="L179" s="214"/>
      <c r="M179" s="215"/>
      <c r="N179" s="216"/>
      <c r="O179" s="216"/>
      <c r="P179" s="216"/>
      <c r="Q179" s="216"/>
      <c r="R179" s="216"/>
      <c r="S179" s="216"/>
      <c r="T179" s="217"/>
      <c r="AT179" s="218" t="s">
        <v>210</v>
      </c>
      <c r="AU179" s="218" t="s">
        <v>21</v>
      </c>
      <c r="AV179" s="208" t="s">
        <v>88</v>
      </c>
      <c r="AW179" s="208" t="s">
        <v>43</v>
      </c>
      <c r="AX179" s="208" t="s">
        <v>79</v>
      </c>
      <c r="AY179" s="218" t="s">
        <v>192</v>
      </c>
    </row>
    <row r="180" spans="2:51" s="198" customFormat="1" ht="12.75">
      <c r="B180" s="199"/>
      <c r="C180" s="200"/>
      <c r="D180" s="196" t="s">
        <v>210</v>
      </c>
      <c r="E180" s="201"/>
      <c r="F180" s="202" t="s">
        <v>604</v>
      </c>
      <c r="G180" s="200"/>
      <c r="H180" s="201"/>
      <c r="I180" s="200"/>
      <c r="J180" s="200"/>
      <c r="K180" s="200"/>
      <c r="L180" s="203"/>
      <c r="M180" s="204"/>
      <c r="N180" s="205"/>
      <c r="O180" s="205"/>
      <c r="P180" s="205"/>
      <c r="Q180" s="205"/>
      <c r="R180" s="205"/>
      <c r="S180" s="205"/>
      <c r="T180" s="206"/>
      <c r="AT180" s="207" t="s">
        <v>210</v>
      </c>
      <c r="AU180" s="207" t="s">
        <v>21</v>
      </c>
      <c r="AV180" s="198" t="s">
        <v>21</v>
      </c>
      <c r="AW180" s="198" t="s">
        <v>43</v>
      </c>
      <c r="AX180" s="198" t="s">
        <v>79</v>
      </c>
      <c r="AY180" s="207" t="s">
        <v>192</v>
      </c>
    </row>
    <row r="181" spans="2:51" s="208" customFormat="1" ht="12.75">
      <c r="B181" s="209"/>
      <c r="C181" s="210"/>
      <c r="D181" s="196" t="s">
        <v>210</v>
      </c>
      <c r="E181" s="234" t="s">
        <v>605</v>
      </c>
      <c r="F181" s="235" t="s">
        <v>606</v>
      </c>
      <c r="G181" s="210"/>
      <c r="H181" s="236">
        <v>7.6</v>
      </c>
      <c r="I181" s="210"/>
      <c r="J181" s="210"/>
      <c r="K181" s="210"/>
      <c r="L181" s="214"/>
      <c r="M181" s="215"/>
      <c r="N181" s="216"/>
      <c r="O181" s="216"/>
      <c r="P181" s="216"/>
      <c r="Q181" s="216"/>
      <c r="R181" s="216"/>
      <c r="S181" s="216"/>
      <c r="T181" s="217"/>
      <c r="AT181" s="218" t="s">
        <v>210</v>
      </c>
      <c r="AU181" s="218" t="s">
        <v>21</v>
      </c>
      <c r="AV181" s="208" t="s">
        <v>88</v>
      </c>
      <c r="AW181" s="208" t="s">
        <v>43</v>
      </c>
      <c r="AX181" s="208" t="s">
        <v>79</v>
      </c>
      <c r="AY181" s="218" t="s">
        <v>192</v>
      </c>
    </row>
    <row r="182" spans="2:51" s="198" customFormat="1" ht="12.75">
      <c r="B182" s="199"/>
      <c r="C182" s="200"/>
      <c r="D182" s="196" t="s">
        <v>210</v>
      </c>
      <c r="E182" s="201"/>
      <c r="F182" s="202" t="s">
        <v>607</v>
      </c>
      <c r="G182" s="200"/>
      <c r="H182" s="201"/>
      <c r="I182" s="200"/>
      <c r="J182" s="200"/>
      <c r="K182" s="200"/>
      <c r="L182" s="203"/>
      <c r="M182" s="204"/>
      <c r="N182" s="205"/>
      <c r="O182" s="205"/>
      <c r="P182" s="205"/>
      <c r="Q182" s="205"/>
      <c r="R182" s="205"/>
      <c r="S182" s="205"/>
      <c r="T182" s="206"/>
      <c r="AT182" s="207" t="s">
        <v>210</v>
      </c>
      <c r="AU182" s="207" t="s">
        <v>21</v>
      </c>
      <c r="AV182" s="198" t="s">
        <v>21</v>
      </c>
      <c r="AW182" s="198" t="s">
        <v>43</v>
      </c>
      <c r="AX182" s="198" t="s">
        <v>79</v>
      </c>
      <c r="AY182" s="207" t="s">
        <v>192</v>
      </c>
    </row>
    <row r="183" spans="2:51" s="208" customFormat="1" ht="12.75">
      <c r="B183" s="209"/>
      <c r="C183" s="210"/>
      <c r="D183" s="196" t="s">
        <v>210</v>
      </c>
      <c r="E183" s="234" t="s">
        <v>608</v>
      </c>
      <c r="F183" s="235" t="s">
        <v>609</v>
      </c>
      <c r="G183" s="210"/>
      <c r="H183" s="236">
        <v>4.8</v>
      </c>
      <c r="I183" s="210"/>
      <c r="J183" s="210"/>
      <c r="K183" s="210"/>
      <c r="L183" s="214"/>
      <c r="M183" s="215"/>
      <c r="N183" s="216"/>
      <c r="O183" s="216"/>
      <c r="P183" s="216"/>
      <c r="Q183" s="216"/>
      <c r="R183" s="216"/>
      <c r="S183" s="216"/>
      <c r="T183" s="217"/>
      <c r="AT183" s="218" t="s">
        <v>210</v>
      </c>
      <c r="AU183" s="218" t="s">
        <v>21</v>
      </c>
      <c r="AV183" s="208" t="s">
        <v>88</v>
      </c>
      <c r="AW183" s="208" t="s">
        <v>43</v>
      </c>
      <c r="AX183" s="208" t="s">
        <v>79</v>
      </c>
      <c r="AY183" s="218" t="s">
        <v>192</v>
      </c>
    </row>
    <row r="184" spans="2:51" s="198" customFormat="1" ht="12.75">
      <c r="B184" s="199"/>
      <c r="C184" s="200"/>
      <c r="D184" s="196" t="s">
        <v>210</v>
      </c>
      <c r="E184" s="201"/>
      <c r="F184" s="202" t="s">
        <v>610</v>
      </c>
      <c r="G184" s="200"/>
      <c r="H184" s="201"/>
      <c r="I184" s="200"/>
      <c r="J184" s="200"/>
      <c r="K184" s="200"/>
      <c r="L184" s="203"/>
      <c r="M184" s="204"/>
      <c r="N184" s="205"/>
      <c r="O184" s="205"/>
      <c r="P184" s="205"/>
      <c r="Q184" s="205"/>
      <c r="R184" s="205"/>
      <c r="S184" s="205"/>
      <c r="T184" s="206"/>
      <c r="AT184" s="207" t="s">
        <v>210</v>
      </c>
      <c r="AU184" s="207" t="s">
        <v>21</v>
      </c>
      <c r="AV184" s="198" t="s">
        <v>21</v>
      </c>
      <c r="AW184" s="198" t="s">
        <v>43</v>
      </c>
      <c r="AX184" s="198" t="s">
        <v>79</v>
      </c>
      <c r="AY184" s="207" t="s">
        <v>192</v>
      </c>
    </row>
    <row r="185" spans="2:51" s="208" customFormat="1" ht="12.75">
      <c r="B185" s="209"/>
      <c r="C185" s="210"/>
      <c r="D185" s="196" t="s">
        <v>210</v>
      </c>
      <c r="E185" s="234" t="s">
        <v>611</v>
      </c>
      <c r="F185" s="235" t="s">
        <v>612</v>
      </c>
      <c r="G185" s="210"/>
      <c r="H185" s="236">
        <v>27.3</v>
      </c>
      <c r="I185" s="210"/>
      <c r="J185" s="210"/>
      <c r="K185" s="210"/>
      <c r="L185" s="214"/>
      <c r="M185" s="215"/>
      <c r="N185" s="216"/>
      <c r="O185" s="216"/>
      <c r="P185" s="216"/>
      <c r="Q185" s="216"/>
      <c r="R185" s="216"/>
      <c r="S185" s="216"/>
      <c r="T185" s="217"/>
      <c r="AT185" s="218" t="s">
        <v>210</v>
      </c>
      <c r="AU185" s="218" t="s">
        <v>21</v>
      </c>
      <c r="AV185" s="208" t="s">
        <v>88</v>
      </c>
      <c r="AW185" s="208" t="s">
        <v>43</v>
      </c>
      <c r="AX185" s="208" t="s">
        <v>79</v>
      </c>
      <c r="AY185" s="218" t="s">
        <v>192</v>
      </c>
    </row>
    <row r="186" spans="2:51" s="198" customFormat="1" ht="12.75">
      <c r="B186" s="199"/>
      <c r="C186" s="200"/>
      <c r="D186" s="196" t="s">
        <v>210</v>
      </c>
      <c r="E186" s="201"/>
      <c r="F186" s="202" t="s">
        <v>613</v>
      </c>
      <c r="G186" s="200"/>
      <c r="H186" s="201"/>
      <c r="I186" s="200"/>
      <c r="J186" s="200"/>
      <c r="K186" s="200"/>
      <c r="L186" s="203"/>
      <c r="M186" s="204"/>
      <c r="N186" s="205"/>
      <c r="O186" s="205"/>
      <c r="P186" s="205"/>
      <c r="Q186" s="205"/>
      <c r="R186" s="205"/>
      <c r="S186" s="205"/>
      <c r="T186" s="206"/>
      <c r="AT186" s="207" t="s">
        <v>210</v>
      </c>
      <c r="AU186" s="207" t="s">
        <v>21</v>
      </c>
      <c r="AV186" s="198" t="s">
        <v>21</v>
      </c>
      <c r="AW186" s="198" t="s">
        <v>43</v>
      </c>
      <c r="AX186" s="198" t="s">
        <v>79</v>
      </c>
      <c r="AY186" s="207" t="s">
        <v>192</v>
      </c>
    </row>
    <row r="187" spans="2:51" s="208" customFormat="1" ht="12.75">
      <c r="B187" s="209"/>
      <c r="C187" s="210"/>
      <c r="D187" s="196" t="s">
        <v>210</v>
      </c>
      <c r="E187" s="234" t="s">
        <v>614</v>
      </c>
      <c r="F187" s="235" t="s">
        <v>615</v>
      </c>
      <c r="G187" s="210"/>
      <c r="H187" s="236">
        <v>9.7</v>
      </c>
      <c r="I187" s="210"/>
      <c r="J187" s="210"/>
      <c r="K187" s="210"/>
      <c r="L187" s="214"/>
      <c r="M187" s="215"/>
      <c r="N187" s="216"/>
      <c r="O187" s="216"/>
      <c r="P187" s="216"/>
      <c r="Q187" s="216"/>
      <c r="R187" s="216"/>
      <c r="S187" s="216"/>
      <c r="T187" s="217"/>
      <c r="AT187" s="218" t="s">
        <v>210</v>
      </c>
      <c r="AU187" s="218" t="s">
        <v>21</v>
      </c>
      <c r="AV187" s="208" t="s">
        <v>88</v>
      </c>
      <c r="AW187" s="208" t="s">
        <v>43</v>
      </c>
      <c r="AX187" s="208" t="s">
        <v>79</v>
      </c>
      <c r="AY187" s="218" t="s">
        <v>192</v>
      </c>
    </row>
    <row r="188" spans="2:51" s="198" customFormat="1" ht="12.75">
      <c r="B188" s="199"/>
      <c r="C188" s="200"/>
      <c r="D188" s="196" t="s">
        <v>210</v>
      </c>
      <c r="E188" s="201"/>
      <c r="F188" s="202" t="s">
        <v>616</v>
      </c>
      <c r="G188" s="200"/>
      <c r="H188" s="201"/>
      <c r="I188" s="200"/>
      <c r="J188" s="200"/>
      <c r="K188" s="200"/>
      <c r="L188" s="203"/>
      <c r="M188" s="204"/>
      <c r="N188" s="205"/>
      <c r="O188" s="205"/>
      <c r="P188" s="205"/>
      <c r="Q188" s="205"/>
      <c r="R188" s="205"/>
      <c r="S188" s="205"/>
      <c r="T188" s="206"/>
      <c r="AT188" s="207" t="s">
        <v>210</v>
      </c>
      <c r="AU188" s="207" t="s">
        <v>21</v>
      </c>
      <c r="AV188" s="198" t="s">
        <v>21</v>
      </c>
      <c r="AW188" s="198" t="s">
        <v>43</v>
      </c>
      <c r="AX188" s="198" t="s">
        <v>79</v>
      </c>
      <c r="AY188" s="207" t="s">
        <v>192</v>
      </c>
    </row>
    <row r="189" spans="2:51" s="208" customFormat="1" ht="12.75">
      <c r="B189" s="209"/>
      <c r="C189" s="210"/>
      <c r="D189" s="196" t="s">
        <v>210</v>
      </c>
      <c r="E189" s="234" t="s">
        <v>617</v>
      </c>
      <c r="F189" s="235" t="s">
        <v>618</v>
      </c>
      <c r="G189" s="210"/>
      <c r="H189" s="236">
        <v>4.1</v>
      </c>
      <c r="I189" s="210"/>
      <c r="J189" s="210"/>
      <c r="K189" s="210"/>
      <c r="L189" s="214"/>
      <c r="M189" s="215"/>
      <c r="N189" s="216"/>
      <c r="O189" s="216"/>
      <c r="P189" s="216"/>
      <c r="Q189" s="216"/>
      <c r="R189" s="216"/>
      <c r="S189" s="216"/>
      <c r="T189" s="217"/>
      <c r="AT189" s="218" t="s">
        <v>210</v>
      </c>
      <c r="AU189" s="218" t="s">
        <v>21</v>
      </c>
      <c r="AV189" s="208" t="s">
        <v>88</v>
      </c>
      <c r="AW189" s="208" t="s">
        <v>43</v>
      </c>
      <c r="AX189" s="208" t="s">
        <v>79</v>
      </c>
      <c r="AY189" s="218" t="s">
        <v>192</v>
      </c>
    </row>
    <row r="190" spans="2:51" s="198" customFormat="1" ht="12.75">
      <c r="B190" s="199"/>
      <c r="C190" s="200"/>
      <c r="D190" s="196" t="s">
        <v>210</v>
      </c>
      <c r="E190" s="201"/>
      <c r="F190" s="202" t="s">
        <v>619</v>
      </c>
      <c r="G190" s="200"/>
      <c r="H190" s="201"/>
      <c r="I190" s="200"/>
      <c r="J190" s="200"/>
      <c r="K190" s="200"/>
      <c r="L190" s="203"/>
      <c r="M190" s="204"/>
      <c r="N190" s="205"/>
      <c r="O190" s="205"/>
      <c r="P190" s="205"/>
      <c r="Q190" s="205"/>
      <c r="R190" s="205"/>
      <c r="S190" s="205"/>
      <c r="T190" s="206"/>
      <c r="AT190" s="207" t="s">
        <v>210</v>
      </c>
      <c r="AU190" s="207" t="s">
        <v>21</v>
      </c>
      <c r="AV190" s="198" t="s">
        <v>21</v>
      </c>
      <c r="AW190" s="198" t="s">
        <v>43</v>
      </c>
      <c r="AX190" s="198" t="s">
        <v>79</v>
      </c>
      <c r="AY190" s="207" t="s">
        <v>192</v>
      </c>
    </row>
    <row r="191" spans="2:51" s="208" customFormat="1" ht="12.75">
      <c r="B191" s="209"/>
      <c r="C191" s="210"/>
      <c r="D191" s="196" t="s">
        <v>210</v>
      </c>
      <c r="E191" s="234" t="s">
        <v>620</v>
      </c>
      <c r="F191" s="235" t="s">
        <v>621</v>
      </c>
      <c r="G191" s="210"/>
      <c r="H191" s="236">
        <v>23.6</v>
      </c>
      <c r="I191" s="210"/>
      <c r="J191" s="210"/>
      <c r="K191" s="210"/>
      <c r="L191" s="214"/>
      <c r="M191" s="215"/>
      <c r="N191" s="216"/>
      <c r="O191" s="216"/>
      <c r="P191" s="216"/>
      <c r="Q191" s="216"/>
      <c r="R191" s="216"/>
      <c r="S191" s="216"/>
      <c r="T191" s="217"/>
      <c r="AT191" s="218" t="s">
        <v>210</v>
      </c>
      <c r="AU191" s="218" t="s">
        <v>21</v>
      </c>
      <c r="AV191" s="208" t="s">
        <v>88</v>
      </c>
      <c r="AW191" s="208" t="s">
        <v>43</v>
      </c>
      <c r="AX191" s="208" t="s">
        <v>79</v>
      </c>
      <c r="AY191" s="218" t="s">
        <v>192</v>
      </c>
    </row>
    <row r="192" spans="2:51" s="198" customFormat="1" ht="12.75">
      <c r="B192" s="199"/>
      <c r="C192" s="200"/>
      <c r="D192" s="196" t="s">
        <v>210</v>
      </c>
      <c r="E192" s="201"/>
      <c r="F192" s="202" t="s">
        <v>622</v>
      </c>
      <c r="G192" s="200"/>
      <c r="H192" s="201"/>
      <c r="I192" s="200"/>
      <c r="J192" s="200"/>
      <c r="K192" s="200"/>
      <c r="L192" s="203"/>
      <c r="M192" s="204"/>
      <c r="N192" s="205"/>
      <c r="O192" s="205"/>
      <c r="P192" s="205"/>
      <c r="Q192" s="205"/>
      <c r="R192" s="205"/>
      <c r="S192" s="205"/>
      <c r="T192" s="206"/>
      <c r="AT192" s="207" t="s">
        <v>210</v>
      </c>
      <c r="AU192" s="207" t="s">
        <v>21</v>
      </c>
      <c r="AV192" s="198" t="s">
        <v>21</v>
      </c>
      <c r="AW192" s="198" t="s">
        <v>43</v>
      </c>
      <c r="AX192" s="198" t="s">
        <v>79</v>
      </c>
      <c r="AY192" s="207" t="s">
        <v>192</v>
      </c>
    </row>
    <row r="193" spans="2:51" s="208" customFormat="1" ht="12.75">
      <c r="B193" s="209"/>
      <c r="C193" s="210"/>
      <c r="D193" s="196" t="s">
        <v>210</v>
      </c>
      <c r="E193" s="234" t="s">
        <v>623</v>
      </c>
      <c r="F193" s="235" t="s">
        <v>624</v>
      </c>
      <c r="G193" s="210"/>
      <c r="H193" s="236">
        <v>9.8</v>
      </c>
      <c r="I193" s="210"/>
      <c r="J193" s="210"/>
      <c r="K193" s="210"/>
      <c r="L193" s="214"/>
      <c r="M193" s="215"/>
      <c r="N193" s="216"/>
      <c r="O193" s="216"/>
      <c r="P193" s="216"/>
      <c r="Q193" s="216"/>
      <c r="R193" s="216"/>
      <c r="S193" s="216"/>
      <c r="T193" s="217"/>
      <c r="AT193" s="218" t="s">
        <v>210</v>
      </c>
      <c r="AU193" s="218" t="s">
        <v>21</v>
      </c>
      <c r="AV193" s="208" t="s">
        <v>88</v>
      </c>
      <c r="AW193" s="208" t="s">
        <v>43</v>
      </c>
      <c r="AX193" s="208" t="s">
        <v>79</v>
      </c>
      <c r="AY193" s="218" t="s">
        <v>192</v>
      </c>
    </row>
    <row r="194" spans="2:51" s="198" customFormat="1" ht="12.75">
      <c r="B194" s="199"/>
      <c r="C194" s="200"/>
      <c r="D194" s="196" t="s">
        <v>210</v>
      </c>
      <c r="E194" s="201"/>
      <c r="F194" s="202" t="s">
        <v>625</v>
      </c>
      <c r="G194" s="200"/>
      <c r="H194" s="201"/>
      <c r="I194" s="200"/>
      <c r="J194" s="200"/>
      <c r="K194" s="200"/>
      <c r="L194" s="203"/>
      <c r="M194" s="204"/>
      <c r="N194" s="205"/>
      <c r="O194" s="205"/>
      <c r="P194" s="205"/>
      <c r="Q194" s="205"/>
      <c r="R194" s="205"/>
      <c r="S194" s="205"/>
      <c r="T194" s="206"/>
      <c r="AT194" s="207" t="s">
        <v>210</v>
      </c>
      <c r="AU194" s="207" t="s">
        <v>21</v>
      </c>
      <c r="AV194" s="198" t="s">
        <v>21</v>
      </c>
      <c r="AW194" s="198" t="s">
        <v>43</v>
      </c>
      <c r="AX194" s="198" t="s">
        <v>79</v>
      </c>
      <c r="AY194" s="207" t="s">
        <v>192</v>
      </c>
    </row>
    <row r="195" spans="2:51" s="208" customFormat="1" ht="12.75">
      <c r="B195" s="209"/>
      <c r="C195" s="210"/>
      <c r="D195" s="196" t="s">
        <v>210</v>
      </c>
      <c r="E195" s="234" t="s">
        <v>626</v>
      </c>
      <c r="F195" s="235" t="s">
        <v>627</v>
      </c>
      <c r="G195" s="210"/>
      <c r="H195" s="236">
        <v>32.8</v>
      </c>
      <c r="I195" s="210"/>
      <c r="J195" s="210"/>
      <c r="K195" s="210"/>
      <c r="L195" s="214"/>
      <c r="M195" s="215"/>
      <c r="N195" s="216"/>
      <c r="O195" s="216"/>
      <c r="P195" s="216"/>
      <c r="Q195" s="216"/>
      <c r="R195" s="216"/>
      <c r="S195" s="216"/>
      <c r="T195" s="217"/>
      <c r="AT195" s="218" t="s">
        <v>210</v>
      </c>
      <c r="AU195" s="218" t="s">
        <v>21</v>
      </c>
      <c r="AV195" s="208" t="s">
        <v>88</v>
      </c>
      <c r="AW195" s="208" t="s">
        <v>43</v>
      </c>
      <c r="AX195" s="208" t="s">
        <v>79</v>
      </c>
      <c r="AY195" s="218" t="s">
        <v>192</v>
      </c>
    </row>
    <row r="196" spans="2:51" s="198" customFormat="1" ht="12.75">
      <c r="B196" s="199"/>
      <c r="C196" s="200"/>
      <c r="D196" s="196" t="s">
        <v>210</v>
      </c>
      <c r="E196" s="201"/>
      <c r="F196" s="202" t="s">
        <v>628</v>
      </c>
      <c r="G196" s="200"/>
      <c r="H196" s="201"/>
      <c r="I196" s="200"/>
      <c r="J196" s="200"/>
      <c r="K196" s="200"/>
      <c r="L196" s="203"/>
      <c r="M196" s="204"/>
      <c r="N196" s="205"/>
      <c r="O196" s="205"/>
      <c r="P196" s="205"/>
      <c r="Q196" s="205"/>
      <c r="R196" s="205"/>
      <c r="S196" s="205"/>
      <c r="T196" s="206"/>
      <c r="AT196" s="207" t="s">
        <v>210</v>
      </c>
      <c r="AU196" s="207" t="s">
        <v>21</v>
      </c>
      <c r="AV196" s="198" t="s">
        <v>21</v>
      </c>
      <c r="AW196" s="198" t="s">
        <v>43</v>
      </c>
      <c r="AX196" s="198" t="s">
        <v>79</v>
      </c>
      <c r="AY196" s="207" t="s">
        <v>192</v>
      </c>
    </row>
    <row r="197" spans="2:51" s="208" customFormat="1" ht="12.75">
      <c r="B197" s="209"/>
      <c r="C197" s="210"/>
      <c r="D197" s="196" t="s">
        <v>210</v>
      </c>
      <c r="E197" s="234" t="s">
        <v>629</v>
      </c>
      <c r="F197" s="235" t="s">
        <v>630</v>
      </c>
      <c r="G197" s="210"/>
      <c r="H197" s="236">
        <v>50</v>
      </c>
      <c r="I197" s="210"/>
      <c r="J197" s="210"/>
      <c r="K197" s="210"/>
      <c r="L197" s="214"/>
      <c r="M197" s="215"/>
      <c r="N197" s="216"/>
      <c r="O197" s="216"/>
      <c r="P197" s="216"/>
      <c r="Q197" s="216"/>
      <c r="R197" s="216"/>
      <c r="S197" s="216"/>
      <c r="T197" s="217"/>
      <c r="AT197" s="218" t="s">
        <v>210</v>
      </c>
      <c r="AU197" s="218" t="s">
        <v>21</v>
      </c>
      <c r="AV197" s="208" t="s">
        <v>88</v>
      </c>
      <c r="AW197" s="208" t="s">
        <v>43</v>
      </c>
      <c r="AX197" s="208" t="s">
        <v>79</v>
      </c>
      <c r="AY197" s="218" t="s">
        <v>192</v>
      </c>
    </row>
    <row r="198" spans="2:51" s="198" customFormat="1" ht="12.75">
      <c r="B198" s="199"/>
      <c r="C198" s="200"/>
      <c r="D198" s="196" t="s">
        <v>210</v>
      </c>
      <c r="E198" s="201"/>
      <c r="F198" s="202" t="s">
        <v>631</v>
      </c>
      <c r="G198" s="200"/>
      <c r="H198" s="201"/>
      <c r="I198" s="200"/>
      <c r="J198" s="200"/>
      <c r="K198" s="200"/>
      <c r="L198" s="203"/>
      <c r="M198" s="204"/>
      <c r="N198" s="205"/>
      <c r="O198" s="205"/>
      <c r="P198" s="205"/>
      <c r="Q198" s="205"/>
      <c r="R198" s="205"/>
      <c r="S198" s="205"/>
      <c r="T198" s="206"/>
      <c r="AT198" s="207" t="s">
        <v>210</v>
      </c>
      <c r="AU198" s="207" t="s">
        <v>21</v>
      </c>
      <c r="AV198" s="198" t="s">
        <v>21</v>
      </c>
      <c r="AW198" s="198" t="s">
        <v>43</v>
      </c>
      <c r="AX198" s="198" t="s">
        <v>79</v>
      </c>
      <c r="AY198" s="207" t="s">
        <v>192</v>
      </c>
    </row>
    <row r="199" spans="2:51" s="208" customFormat="1" ht="12.75">
      <c r="B199" s="209"/>
      <c r="C199" s="210"/>
      <c r="D199" s="196" t="s">
        <v>210</v>
      </c>
      <c r="E199" s="234" t="s">
        <v>632</v>
      </c>
      <c r="F199" s="235" t="s">
        <v>633</v>
      </c>
      <c r="G199" s="210"/>
      <c r="H199" s="236">
        <v>4.6</v>
      </c>
      <c r="I199" s="210"/>
      <c r="J199" s="210"/>
      <c r="K199" s="210"/>
      <c r="L199" s="214"/>
      <c r="M199" s="215"/>
      <c r="N199" s="216"/>
      <c r="O199" s="216"/>
      <c r="P199" s="216"/>
      <c r="Q199" s="216"/>
      <c r="R199" s="216"/>
      <c r="S199" s="216"/>
      <c r="T199" s="217"/>
      <c r="AT199" s="218" t="s">
        <v>210</v>
      </c>
      <c r="AU199" s="218" t="s">
        <v>21</v>
      </c>
      <c r="AV199" s="208" t="s">
        <v>88</v>
      </c>
      <c r="AW199" s="208" t="s">
        <v>43</v>
      </c>
      <c r="AX199" s="208" t="s">
        <v>79</v>
      </c>
      <c r="AY199" s="218" t="s">
        <v>192</v>
      </c>
    </row>
    <row r="200" spans="2:51" s="198" customFormat="1" ht="12.75">
      <c r="B200" s="199"/>
      <c r="C200" s="200"/>
      <c r="D200" s="196" t="s">
        <v>210</v>
      </c>
      <c r="E200" s="201"/>
      <c r="F200" s="202" t="s">
        <v>634</v>
      </c>
      <c r="G200" s="200"/>
      <c r="H200" s="201"/>
      <c r="I200" s="200"/>
      <c r="J200" s="200"/>
      <c r="K200" s="200"/>
      <c r="L200" s="203"/>
      <c r="M200" s="204"/>
      <c r="N200" s="205"/>
      <c r="O200" s="205"/>
      <c r="P200" s="205"/>
      <c r="Q200" s="205"/>
      <c r="R200" s="205"/>
      <c r="S200" s="205"/>
      <c r="T200" s="206"/>
      <c r="AT200" s="207" t="s">
        <v>210</v>
      </c>
      <c r="AU200" s="207" t="s">
        <v>21</v>
      </c>
      <c r="AV200" s="198" t="s">
        <v>21</v>
      </c>
      <c r="AW200" s="198" t="s">
        <v>43</v>
      </c>
      <c r="AX200" s="198" t="s">
        <v>79</v>
      </c>
      <c r="AY200" s="207" t="s">
        <v>192</v>
      </c>
    </row>
    <row r="201" spans="2:51" s="208" customFormat="1" ht="12.75">
      <c r="B201" s="209"/>
      <c r="C201" s="210"/>
      <c r="D201" s="196" t="s">
        <v>210</v>
      </c>
      <c r="E201" s="234" t="s">
        <v>635</v>
      </c>
      <c r="F201" s="235" t="s">
        <v>636</v>
      </c>
      <c r="G201" s="210"/>
      <c r="H201" s="236">
        <v>17.2</v>
      </c>
      <c r="I201" s="210"/>
      <c r="J201" s="210"/>
      <c r="K201" s="210"/>
      <c r="L201" s="214"/>
      <c r="M201" s="215"/>
      <c r="N201" s="216"/>
      <c r="O201" s="216"/>
      <c r="P201" s="216"/>
      <c r="Q201" s="216"/>
      <c r="R201" s="216"/>
      <c r="S201" s="216"/>
      <c r="T201" s="217"/>
      <c r="AT201" s="218" t="s">
        <v>210</v>
      </c>
      <c r="AU201" s="218" t="s">
        <v>21</v>
      </c>
      <c r="AV201" s="208" t="s">
        <v>88</v>
      </c>
      <c r="AW201" s="208" t="s">
        <v>43</v>
      </c>
      <c r="AX201" s="208" t="s">
        <v>79</v>
      </c>
      <c r="AY201" s="218" t="s">
        <v>192</v>
      </c>
    </row>
    <row r="202" spans="2:51" s="198" customFormat="1" ht="12.75">
      <c r="B202" s="199"/>
      <c r="C202" s="200"/>
      <c r="D202" s="196" t="s">
        <v>210</v>
      </c>
      <c r="E202" s="201"/>
      <c r="F202" s="202" t="s">
        <v>637</v>
      </c>
      <c r="G202" s="200"/>
      <c r="H202" s="201"/>
      <c r="I202" s="200"/>
      <c r="J202" s="200"/>
      <c r="K202" s="200"/>
      <c r="L202" s="203"/>
      <c r="M202" s="204"/>
      <c r="N202" s="205"/>
      <c r="O202" s="205"/>
      <c r="P202" s="205"/>
      <c r="Q202" s="205"/>
      <c r="R202" s="205"/>
      <c r="S202" s="205"/>
      <c r="T202" s="206"/>
      <c r="AT202" s="207" t="s">
        <v>210</v>
      </c>
      <c r="AU202" s="207" t="s">
        <v>21</v>
      </c>
      <c r="AV202" s="198" t="s">
        <v>21</v>
      </c>
      <c r="AW202" s="198" t="s">
        <v>43</v>
      </c>
      <c r="AX202" s="198" t="s">
        <v>79</v>
      </c>
      <c r="AY202" s="207" t="s">
        <v>192</v>
      </c>
    </row>
    <row r="203" spans="2:51" s="208" customFormat="1" ht="12.75">
      <c r="B203" s="209"/>
      <c r="C203" s="210"/>
      <c r="D203" s="196" t="s">
        <v>210</v>
      </c>
      <c r="E203" s="234" t="s">
        <v>638</v>
      </c>
      <c r="F203" s="235" t="s">
        <v>639</v>
      </c>
      <c r="G203" s="210"/>
      <c r="H203" s="236">
        <v>16.1</v>
      </c>
      <c r="I203" s="210"/>
      <c r="J203" s="210"/>
      <c r="K203" s="210"/>
      <c r="L203" s="214"/>
      <c r="M203" s="215"/>
      <c r="N203" s="216"/>
      <c r="O203" s="216"/>
      <c r="P203" s="216"/>
      <c r="Q203" s="216"/>
      <c r="R203" s="216"/>
      <c r="S203" s="216"/>
      <c r="T203" s="217"/>
      <c r="AT203" s="218" t="s">
        <v>210</v>
      </c>
      <c r="AU203" s="218" t="s">
        <v>21</v>
      </c>
      <c r="AV203" s="208" t="s">
        <v>88</v>
      </c>
      <c r="AW203" s="208" t="s">
        <v>43</v>
      </c>
      <c r="AX203" s="208" t="s">
        <v>79</v>
      </c>
      <c r="AY203" s="218" t="s">
        <v>192</v>
      </c>
    </row>
    <row r="204" spans="2:51" s="198" customFormat="1" ht="12.75">
      <c r="B204" s="199"/>
      <c r="C204" s="200"/>
      <c r="D204" s="196" t="s">
        <v>210</v>
      </c>
      <c r="E204" s="201"/>
      <c r="F204" s="202" t="s">
        <v>640</v>
      </c>
      <c r="G204" s="200"/>
      <c r="H204" s="201"/>
      <c r="I204" s="200"/>
      <c r="J204" s="200"/>
      <c r="K204" s="200"/>
      <c r="L204" s="203"/>
      <c r="M204" s="204"/>
      <c r="N204" s="205"/>
      <c r="O204" s="205"/>
      <c r="P204" s="205"/>
      <c r="Q204" s="205"/>
      <c r="R204" s="205"/>
      <c r="S204" s="205"/>
      <c r="T204" s="206"/>
      <c r="AT204" s="207" t="s">
        <v>210</v>
      </c>
      <c r="AU204" s="207" t="s">
        <v>21</v>
      </c>
      <c r="AV204" s="198" t="s">
        <v>21</v>
      </c>
      <c r="AW204" s="198" t="s">
        <v>43</v>
      </c>
      <c r="AX204" s="198" t="s">
        <v>79</v>
      </c>
      <c r="AY204" s="207" t="s">
        <v>192</v>
      </c>
    </row>
    <row r="205" spans="2:51" s="208" customFormat="1" ht="12.75">
      <c r="B205" s="209"/>
      <c r="C205" s="210"/>
      <c r="D205" s="196" t="s">
        <v>210</v>
      </c>
      <c r="E205" s="234" t="s">
        <v>641</v>
      </c>
      <c r="F205" s="235" t="s">
        <v>585</v>
      </c>
      <c r="G205" s="210"/>
      <c r="H205" s="236">
        <v>13.7</v>
      </c>
      <c r="I205" s="210"/>
      <c r="J205" s="210"/>
      <c r="K205" s="210"/>
      <c r="L205" s="214"/>
      <c r="M205" s="215"/>
      <c r="N205" s="216"/>
      <c r="O205" s="216"/>
      <c r="P205" s="216"/>
      <c r="Q205" s="216"/>
      <c r="R205" s="216"/>
      <c r="S205" s="216"/>
      <c r="T205" s="217"/>
      <c r="AT205" s="218" t="s">
        <v>210</v>
      </c>
      <c r="AU205" s="218" t="s">
        <v>21</v>
      </c>
      <c r="AV205" s="208" t="s">
        <v>88</v>
      </c>
      <c r="AW205" s="208" t="s">
        <v>43</v>
      </c>
      <c r="AX205" s="208" t="s">
        <v>79</v>
      </c>
      <c r="AY205" s="218" t="s">
        <v>192</v>
      </c>
    </row>
    <row r="206" spans="2:51" s="198" customFormat="1" ht="12.75">
      <c r="B206" s="199"/>
      <c r="C206" s="200"/>
      <c r="D206" s="196" t="s">
        <v>210</v>
      </c>
      <c r="E206" s="201"/>
      <c r="F206" s="202" t="s">
        <v>642</v>
      </c>
      <c r="G206" s="200"/>
      <c r="H206" s="201"/>
      <c r="I206" s="200"/>
      <c r="J206" s="200"/>
      <c r="K206" s="200"/>
      <c r="L206" s="203"/>
      <c r="M206" s="204"/>
      <c r="N206" s="205"/>
      <c r="O206" s="205"/>
      <c r="P206" s="205"/>
      <c r="Q206" s="205"/>
      <c r="R206" s="205"/>
      <c r="S206" s="205"/>
      <c r="T206" s="206"/>
      <c r="AT206" s="207" t="s">
        <v>210</v>
      </c>
      <c r="AU206" s="207" t="s">
        <v>21</v>
      </c>
      <c r="AV206" s="198" t="s">
        <v>21</v>
      </c>
      <c r="AW206" s="198" t="s">
        <v>43</v>
      </c>
      <c r="AX206" s="198" t="s">
        <v>79</v>
      </c>
      <c r="AY206" s="207" t="s">
        <v>192</v>
      </c>
    </row>
    <row r="207" spans="2:51" s="208" customFormat="1" ht="12.75">
      <c r="B207" s="209"/>
      <c r="C207" s="210"/>
      <c r="D207" s="196" t="s">
        <v>210</v>
      </c>
      <c r="E207" s="234" t="s">
        <v>643</v>
      </c>
      <c r="F207" s="235" t="s">
        <v>644</v>
      </c>
      <c r="G207" s="210"/>
      <c r="H207" s="236">
        <v>10.2</v>
      </c>
      <c r="I207" s="210"/>
      <c r="J207" s="210"/>
      <c r="K207" s="210"/>
      <c r="L207" s="214"/>
      <c r="M207" s="215"/>
      <c r="N207" s="216"/>
      <c r="O207" s="216"/>
      <c r="P207" s="216"/>
      <c r="Q207" s="216"/>
      <c r="R207" s="216"/>
      <c r="S207" s="216"/>
      <c r="T207" s="217"/>
      <c r="AT207" s="218" t="s">
        <v>210</v>
      </c>
      <c r="AU207" s="218" t="s">
        <v>21</v>
      </c>
      <c r="AV207" s="208" t="s">
        <v>88</v>
      </c>
      <c r="AW207" s="208" t="s">
        <v>43</v>
      </c>
      <c r="AX207" s="208" t="s">
        <v>79</v>
      </c>
      <c r="AY207" s="218" t="s">
        <v>192</v>
      </c>
    </row>
    <row r="208" spans="2:51" s="198" customFormat="1" ht="12.75">
      <c r="B208" s="199"/>
      <c r="C208" s="200"/>
      <c r="D208" s="196" t="s">
        <v>210</v>
      </c>
      <c r="E208" s="201"/>
      <c r="F208" s="202" t="s">
        <v>645</v>
      </c>
      <c r="G208" s="200"/>
      <c r="H208" s="201"/>
      <c r="I208" s="200"/>
      <c r="J208" s="200"/>
      <c r="K208" s="200"/>
      <c r="L208" s="203"/>
      <c r="M208" s="204"/>
      <c r="N208" s="205"/>
      <c r="O208" s="205"/>
      <c r="P208" s="205"/>
      <c r="Q208" s="205"/>
      <c r="R208" s="205"/>
      <c r="S208" s="205"/>
      <c r="T208" s="206"/>
      <c r="AT208" s="207" t="s">
        <v>210</v>
      </c>
      <c r="AU208" s="207" t="s">
        <v>21</v>
      </c>
      <c r="AV208" s="198" t="s">
        <v>21</v>
      </c>
      <c r="AW208" s="198" t="s">
        <v>43</v>
      </c>
      <c r="AX208" s="198" t="s">
        <v>79</v>
      </c>
      <c r="AY208" s="207" t="s">
        <v>192</v>
      </c>
    </row>
    <row r="209" spans="2:51" s="208" customFormat="1" ht="12.75">
      <c r="B209" s="209"/>
      <c r="C209" s="210"/>
      <c r="D209" s="196" t="s">
        <v>210</v>
      </c>
      <c r="E209" s="234" t="s">
        <v>646</v>
      </c>
      <c r="F209" s="235" t="s">
        <v>647</v>
      </c>
      <c r="G209" s="210"/>
      <c r="H209" s="236">
        <v>3.1</v>
      </c>
      <c r="I209" s="210"/>
      <c r="J209" s="210"/>
      <c r="K209" s="210"/>
      <c r="L209" s="214"/>
      <c r="M209" s="215"/>
      <c r="N209" s="216"/>
      <c r="O209" s="216"/>
      <c r="P209" s="216"/>
      <c r="Q209" s="216"/>
      <c r="R209" s="216"/>
      <c r="S209" s="216"/>
      <c r="T209" s="217"/>
      <c r="AT209" s="218" t="s">
        <v>210</v>
      </c>
      <c r="AU209" s="218" t="s">
        <v>21</v>
      </c>
      <c r="AV209" s="208" t="s">
        <v>88</v>
      </c>
      <c r="AW209" s="208" t="s">
        <v>43</v>
      </c>
      <c r="AX209" s="208" t="s">
        <v>79</v>
      </c>
      <c r="AY209" s="218" t="s">
        <v>192</v>
      </c>
    </row>
    <row r="210" spans="2:51" s="198" customFormat="1" ht="12.75">
      <c r="B210" s="199"/>
      <c r="C210" s="200"/>
      <c r="D210" s="196" t="s">
        <v>210</v>
      </c>
      <c r="E210" s="201"/>
      <c r="F210" s="202" t="s">
        <v>648</v>
      </c>
      <c r="G210" s="200"/>
      <c r="H210" s="201"/>
      <c r="I210" s="200"/>
      <c r="J210" s="200"/>
      <c r="K210" s="200"/>
      <c r="L210" s="203"/>
      <c r="M210" s="204"/>
      <c r="N210" s="205"/>
      <c r="O210" s="205"/>
      <c r="P210" s="205"/>
      <c r="Q210" s="205"/>
      <c r="R210" s="205"/>
      <c r="S210" s="205"/>
      <c r="T210" s="206"/>
      <c r="AT210" s="207" t="s">
        <v>210</v>
      </c>
      <c r="AU210" s="207" t="s">
        <v>21</v>
      </c>
      <c r="AV210" s="198" t="s">
        <v>21</v>
      </c>
      <c r="AW210" s="198" t="s">
        <v>43</v>
      </c>
      <c r="AX210" s="198" t="s">
        <v>79</v>
      </c>
      <c r="AY210" s="207" t="s">
        <v>192</v>
      </c>
    </row>
    <row r="211" spans="2:51" s="208" customFormat="1" ht="12.75">
      <c r="B211" s="209"/>
      <c r="C211" s="210"/>
      <c r="D211" s="196" t="s">
        <v>210</v>
      </c>
      <c r="E211" s="234" t="s">
        <v>649</v>
      </c>
      <c r="F211" s="235" t="s">
        <v>650</v>
      </c>
      <c r="G211" s="210"/>
      <c r="H211" s="236">
        <v>4.6</v>
      </c>
      <c r="I211" s="210"/>
      <c r="J211" s="210"/>
      <c r="K211" s="210"/>
      <c r="L211" s="214"/>
      <c r="M211" s="215"/>
      <c r="N211" s="216"/>
      <c r="O211" s="216"/>
      <c r="P211" s="216"/>
      <c r="Q211" s="216"/>
      <c r="R211" s="216"/>
      <c r="S211" s="216"/>
      <c r="T211" s="217"/>
      <c r="AT211" s="218" t="s">
        <v>210</v>
      </c>
      <c r="AU211" s="218" t="s">
        <v>21</v>
      </c>
      <c r="AV211" s="208" t="s">
        <v>88</v>
      </c>
      <c r="AW211" s="208" t="s">
        <v>43</v>
      </c>
      <c r="AX211" s="208" t="s">
        <v>79</v>
      </c>
      <c r="AY211" s="218" t="s">
        <v>192</v>
      </c>
    </row>
    <row r="212" spans="2:51" s="198" customFormat="1" ht="12.75">
      <c r="B212" s="199"/>
      <c r="C212" s="200"/>
      <c r="D212" s="196" t="s">
        <v>210</v>
      </c>
      <c r="E212" s="201"/>
      <c r="F212" s="202" t="s">
        <v>651</v>
      </c>
      <c r="G212" s="200"/>
      <c r="H212" s="201"/>
      <c r="I212" s="200"/>
      <c r="J212" s="200"/>
      <c r="K212" s="200"/>
      <c r="L212" s="203"/>
      <c r="M212" s="204"/>
      <c r="N212" s="205"/>
      <c r="O212" s="205"/>
      <c r="P212" s="205"/>
      <c r="Q212" s="205"/>
      <c r="R212" s="205"/>
      <c r="S212" s="205"/>
      <c r="T212" s="206"/>
      <c r="AT212" s="207" t="s">
        <v>210</v>
      </c>
      <c r="AU212" s="207" t="s">
        <v>21</v>
      </c>
      <c r="AV212" s="198" t="s">
        <v>21</v>
      </c>
      <c r="AW212" s="198" t="s">
        <v>43</v>
      </c>
      <c r="AX212" s="198" t="s">
        <v>79</v>
      </c>
      <c r="AY212" s="207" t="s">
        <v>192</v>
      </c>
    </row>
    <row r="213" spans="2:51" s="208" customFormat="1" ht="12.75">
      <c r="B213" s="209"/>
      <c r="C213" s="210"/>
      <c r="D213" s="196" t="s">
        <v>210</v>
      </c>
      <c r="E213" s="234" t="s">
        <v>652</v>
      </c>
      <c r="F213" s="235" t="s">
        <v>653</v>
      </c>
      <c r="G213" s="210"/>
      <c r="H213" s="236">
        <v>2.3</v>
      </c>
      <c r="I213" s="210"/>
      <c r="J213" s="210"/>
      <c r="K213" s="210"/>
      <c r="L213" s="214"/>
      <c r="M213" s="215"/>
      <c r="N213" s="216"/>
      <c r="O213" s="216"/>
      <c r="P213" s="216"/>
      <c r="Q213" s="216"/>
      <c r="R213" s="216"/>
      <c r="S213" s="216"/>
      <c r="T213" s="217"/>
      <c r="AT213" s="218" t="s">
        <v>210</v>
      </c>
      <c r="AU213" s="218" t="s">
        <v>21</v>
      </c>
      <c r="AV213" s="208" t="s">
        <v>88</v>
      </c>
      <c r="AW213" s="208" t="s">
        <v>43</v>
      </c>
      <c r="AX213" s="208" t="s">
        <v>79</v>
      </c>
      <c r="AY213" s="218" t="s">
        <v>192</v>
      </c>
    </row>
    <row r="214" spans="2:51" s="198" customFormat="1" ht="12.75">
      <c r="B214" s="199"/>
      <c r="C214" s="200"/>
      <c r="D214" s="196" t="s">
        <v>210</v>
      </c>
      <c r="E214" s="201"/>
      <c r="F214" s="202" t="s">
        <v>654</v>
      </c>
      <c r="G214" s="200"/>
      <c r="H214" s="201"/>
      <c r="I214" s="200"/>
      <c r="J214" s="200"/>
      <c r="K214" s="200"/>
      <c r="L214" s="203"/>
      <c r="M214" s="204"/>
      <c r="N214" s="205"/>
      <c r="O214" s="205"/>
      <c r="P214" s="205"/>
      <c r="Q214" s="205"/>
      <c r="R214" s="205"/>
      <c r="S214" s="205"/>
      <c r="T214" s="206"/>
      <c r="AT214" s="207" t="s">
        <v>210</v>
      </c>
      <c r="AU214" s="207" t="s">
        <v>21</v>
      </c>
      <c r="AV214" s="198" t="s">
        <v>21</v>
      </c>
      <c r="AW214" s="198" t="s">
        <v>43</v>
      </c>
      <c r="AX214" s="198" t="s">
        <v>79</v>
      </c>
      <c r="AY214" s="207" t="s">
        <v>192</v>
      </c>
    </row>
    <row r="215" spans="2:51" s="208" customFormat="1" ht="12.75">
      <c r="B215" s="209"/>
      <c r="C215" s="210"/>
      <c r="D215" s="196" t="s">
        <v>210</v>
      </c>
      <c r="E215" s="234" t="s">
        <v>655</v>
      </c>
      <c r="F215" s="235" t="s">
        <v>656</v>
      </c>
      <c r="G215" s="210"/>
      <c r="H215" s="236">
        <v>7.3</v>
      </c>
      <c r="I215" s="210"/>
      <c r="J215" s="210"/>
      <c r="K215" s="210"/>
      <c r="L215" s="214"/>
      <c r="M215" s="215"/>
      <c r="N215" s="216"/>
      <c r="O215" s="216"/>
      <c r="P215" s="216"/>
      <c r="Q215" s="216"/>
      <c r="R215" s="216"/>
      <c r="S215" s="216"/>
      <c r="T215" s="217"/>
      <c r="AT215" s="218" t="s">
        <v>210</v>
      </c>
      <c r="AU215" s="218" t="s">
        <v>21</v>
      </c>
      <c r="AV215" s="208" t="s">
        <v>88</v>
      </c>
      <c r="AW215" s="208" t="s">
        <v>43</v>
      </c>
      <c r="AX215" s="208" t="s">
        <v>79</v>
      </c>
      <c r="AY215" s="218" t="s">
        <v>192</v>
      </c>
    </row>
    <row r="216" spans="2:51" s="198" customFormat="1" ht="12.75">
      <c r="B216" s="199"/>
      <c r="C216" s="200"/>
      <c r="D216" s="196" t="s">
        <v>210</v>
      </c>
      <c r="E216" s="201"/>
      <c r="F216" s="202" t="s">
        <v>657</v>
      </c>
      <c r="G216" s="200"/>
      <c r="H216" s="201"/>
      <c r="I216" s="200"/>
      <c r="J216" s="200"/>
      <c r="K216" s="200"/>
      <c r="L216" s="203"/>
      <c r="M216" s="204"/>
      <c r="N216" s="205"/>
      <c r="O216" s="205"/>
      <c r="P216" s="205"/>
      <c r="Q216" s="205"/>
      <c r="R216" s="205"/>
      <c r="S216" s="205"/>
      <c r="T216" s="206"/>
      <c r="AT216" s="207" t="s">
        <v>210</v>
      </c>
      <c r="AU216" s="207" t="s">
        <v>21</v>
      </c>
      <c r="AV216" s="198" t="s">
        <v>21</v>
      </c>
      <c r="AW216" s="198" t="s">
        <v>43</v>
      </c>
      <c r="AX216" s="198" t="s">
        <v>79</v>
      </c>
      <c r="AY216" s="207" t="s">
        <v>192</v>
      </c>
    </row>
    <row r="217" spans="2:51" s="208" customFormat="1" ht="12.75">
      <c r="B217" s="209"/>
      <c r="C217" s="210"/>
      <c r="D217" s="196" t="s">
        <v>210</v>
      </c>
      <c r="E217" s="234" t="s">
        <v>658</v>
      </c>
      <c r="F217" s="235" t="s">
        <v>659</v>
      </c>
      <c r="G217" s="210"/>
      <c r="H217" s="236">
        <v>16.7</v>
      </c>
      <c r="I217" s="210"/>
      <c r="J217" s="210"/>
      <c r="K217" s="210"/>
      <c r="L217" s="214"/>
      <c r="M217" s="215"/>
      <c r="N217" s="216"/>
      <c r="O217" s="216"/>
      <c r="P217" s="216"/>
      <c r="Q217" s="216"/>
      <c r="R217" s="216"/>
      <c r="S217" s="216"/>
      <c r="T217" s="217"/>
      <c r="AT217" s="218" t="s">
        <v>210</v>
      </c>
      <c r="AU217" s="218" t="s">
        <v>21</v>
      </c>
      <c r="AV217" s="208" t="s">
        <v>88</v>
      </c>
      <c r="AW217" s="208" t="s">
        <v>43</v>
      </c>
      <c r="AX217" s="208" t="s">
        <v>79</v>
      </c>
      <c r="AY217" s="218" t="s">
        <v>192</v>
      </c>
    </row>
    <row r="218" spans="2:51" s="198" customFormat="1" ht="12.75">
      <c r="B218" s="199"/>
      <c r="C218" s="200"/>
      <c r="D218" s="196" t="s">
        <v>210</v>
      </c>
      <c r="E218" s="201"/>
      <c r="F218" s="202" t="s">
        <v>660</v>
      </c>
      <c r="G218" s="200"/>
      <c r="H218" s="201"/>
      <c r="I218" s="200"/>
      <c r="J218" s="200"/>
      <c r="K218" s="200"/>
      <c r="L218" s="203"/>
      <c r="M218" s="204"/>
      <c r="N218" s="205"/>
      <c r="O218" s="205"/>
      <c r="P218" s="205"/>
      <c r="Q218" s="205"/>
      <c r="R218" s="205"/>
      <c r="S218" s="205"/>
      <c r="T218" s="206"/>
      <c r="AT218" s="207" t="s">
        <v>210</v>
      </c>
      <c r="AU218" s="207" t="s">
        <v>21</v>
      </c>
      <c r="AV218" s="198" t="s">
        <v>21</v>
      </c>
      <c r="AW218" s="198" t="s">
        <v>43</v>
      </c>
      <c r="AX218" s="198" t="s">
        <v>79</v>
      </c>
      <c r="AY218" s="207" t="s">
        <v>192</v>
      </c>
    </row>
    <row r="219" spans="2:51" s="208" customFormat="1" ht="12.75">
      <c r="B219" s="209"/>
      <c r="C219" s="210"/>
      <c r="D219" s="196" t="s">
        <v>210</v>
      </c>
      <c r="E219" s="234" t="s">
        <v>661</v>
      </c>
      <c r="F219" s="235" t="s">
        <v>662</v>
      </c>
      <c r="G219" s="210"/>
      <c r="H219" s="236">
        <v>3.6</v>
      </c>
      <c r="I219" s="210"/>
      <c r="J219" s="210"/>
      <c r="K219" s="210"/>
      <c r="L219" s="214"/>
      <c r="M219" s="215"/>
      <c r="N219" s="216"/>
      <c r="O219" s="216"/>
      <c r="P219" s="216"/>
      <c r="Q219" s="216"/>
      <c r="R219" s="216"/>
      <c r="S219" s="216"/>
      <c r="T219" s="217"/>
      <c r="AT219" s="218" t="s">
        <v>210</v>
      </c>
      <c r="AU219" s="218" t="s">
        <v>21</v>
      </c>
      <c r="AV219" s="208" t="s">
        <v>88</v>
      </c>
      <c r="AW219" s="208" t="s">
        <v>43</v>
      </c>
      <c r="AX219" s="208" t="s">
        <v>79</v>
      </c>
      <c r="AY219" s="218" t="s">
        <v>192</v>
      </c>
    </row>
    <row r="220" spans="2:51" s="198" customFormat="1" ht="12.75">
      <c r="B220" s="199"/>
      <c r="C220" s="200"/>
      <c r="D220" s="196" t="s">
        <v>210</v>
      </c>
      <c r="E220" s="201"/>
      <c r="F220" s="202" t="s">
        <v>663</v>
      </c>
      <c r="G220" s="200"/>
      <c r="H220" s="201"/>
      <c r="I220" s="200"/>
      <c r="J220" s="200"/>
      <c r="K220" s="200"/>
      <c r="L220" s="203"/>
      <c r="M220" s="204"/>
      <c r="N220" s="205"/>
      <c r="O220" s="205"/>
      <c r="P220" s="205"/>
      <c r="Q220" s="205"/>
      <c r="R220" s="205"/>
      <c r="S220" s="205"/>
      <c r="T220" s="206"/>
      <c r="AT220" s="207" t="s">
        <v>210</v>
      </c>
      <c r="AU220" s="207" t="s">
        <v>21</v>
      </c>
      <c r="AV220" s="198" t="s">
        <v>21</v>
      </c>
      <c r="AW220" s="198" t="s">
        <v>43</v>
      </c>
      <c r="AX220" s="198" t="s">
        <v>79</v>
      </c>
      <c r="AY220" s="207" t="s">
        <v>192</v>
      </c>
    </row>
    <row r="221" spans="2:51" s="208" customFormat="1" ht="12.75">
      <c r="B221" s="209"/>
      <c r="C221" s="210"/>
      <c r="D221" s="196" t="s">
        <v>210</v>
      </c>
      <c r="E221" s="234" t="s">
        <v>664</v>
      </c>
      <c r="F221" s="235" t="s">
        <v>8</v>
      </c>
      <c r="G221" s="210"/>
      <c r="H221" s="236">
        <v>15</v>
      </c>
      <c r="I221" s="210"/>
      <c r="J221" s="210"/>
      <c r="K221" s="210"/>
      <c r="L221" s="214"/>
      <c r="M221" s="215"/>
      <c r="N221" s="216"/>
      <c r="O221" s="216"/>
      <c r="P221" s="216"/>
      <c r="Q221" s="216"/>
      <c r="R221" s="216"/>
      <c r="S221" s="216"/>
      <c r="T221" s="217"/>
      <c r="AT221" s="218" t="s">
        <v>210</v>
      </c>
      <c r="AU221" s="218" t="s">
        <v>21</v>
      </c>
      <c r="AV221" s="208" t="s">
        <v>88</v>
      </c>
      <c r="AW221" s="208" t="s">
        <v>43</v>
      </c>
      <c r="AX221" s="208" t="s">
        <v>79</v>
      </c>
      <c r="AY221" s="218" t="s">
        <v>192</v>
      </c>
    </row>
    <row r="222" spans="2:51" s="198" customFormat="1" ht="12.75">
      <c r="B222" s="199"/>
      <c r="C222" s="200"/>
      <c r="D222" s="196" t="s">
        <v>210</v>
      </c>
      <c r="E222" s="201"/>
      <c r="F222" s="202" t="s">
        <v>665</v>
      </c>
      <c r="G222" s="200"/>
      <c r="H222" s="201"/>
      <c r="I222" s="200"/>
      <c r="J222" s="200"/>
      <c r="K222" s="200"/>
      <c r="L222" s="203"/>
      <c r="M222" s="204"/>
      <c r="N222" s="205"/>
      <c r="O222" s="205"/>
      <c r="P222" s="205"/>
      <c r="Q222" s="205"/>
      <c r="R222" s="205"/>
      <c r="S222" s="205"/>
      <c r="T222" s="206"/>
      <c r="AT222" s="207" t="s">
        <v>210</v>
      </c>
      <c r="AU222" s="207" t="s">
        <v>21</v>
      </c>
      <c r="AV222" s="198" t="s">
        <v>21</v>
      </c>
      <c r="AW222" s="198" t="s">
        <v>43</v>
      </c>
      <c r="AX222" s="198" t="s">
        <v>79</v>
      </c>
      <c r="AY222" s="207" t="s">
        <v>192</v>
      </c>
    </row>
    <row r="223" spans="2:51" s="208" customFormat="1" ht="12.75">
      <c r="B223" s="209"/>
      <c r="C223" s="210"/>
      <c r="D223" s="196" t="s">
        <v>210</v>
      </c>
      <c r="E223" s="234" t="s">
        <v>666</v>
      </c>
      <c r="F223" s="235" t="s">
        <v>667</v>
      </c>
      <c r="G223" s="210"/>
      <c r="H223" s="236">
        <v>39.7</v>
      </c>
      <c r="I223" s="210"/>
      <c r="J223" s="210"/>
      <c r="K223" s="210"/>
      <c r="L223" s="214"/>
      <c r="M223" s="215"/>
      <c r="N223" s="216"/>
      <c r="O223" s="216"/>
      <c r="P223" s="216"/>
      <c r="Q223" s="216"/>
      <c r="R223" s="216"/>
      <c r="S223" s="216"/>
      <c r="T223" s="217"/>
      <c r="AT223" s="218" t="s">
        <v>210</v>
      </c>
      <c r="AU223" s="218" t="s">
        <v>21</v>
      </c>
      <c r="AV223" s="208" t="s">
        <v>88</v>
      </c>
      <c r="AW223" s="208" t="s">
        <v>43</v>
      </c>
      <c r="AX223" s="208" t="s">
        <v>79</v>
      </c>
      <c r="AY223" s="218" t="s">
        <v>192</v>
      </c>
    </row>
    <row r="224" spans="2:51" s="198" customFormat="1" ht="12.75">
      <c r="B224" s="199"/>
      <c r="C224" s="200"/>
      <c r="D224" s="196" t="s">
        <v>210</v>
      </c>
      <c r="E224" s="201"/>
      <c r="F224" s="202" t="s">
        <v>668</v>
      </c>
      <c r="G224" s="200"/>
      <c r="H224" s="201"/>
      <c r="I224" s="200"/>
      <c r="J224" s="200"/>
      <c r="K224" s="200"/>
      <c r="L224" s="203"/>
      <c r="M224" s="204"/>
      <c r="N224" s="205"/>
      <c r="O224" s="205"/>
      <c r="P224" s="205"/>
      <c r="Q224" s="205"/>
      <c r="R224" s="205"/>
      <c r="S224" s="205"/>
      <c r="T224" s="206"/>
      <c r="AT224" s="207" t="s">
        <v>210</v>
      </c>
      <c r="AU224" s="207" t="s">
        <v>21</v>
      </c>
      <c r="AV224" s="198" t="s">
        <v>21</v>
      </c>
      <c r="AW224" s="198" t="s">
        <v>43</v>
      </c>
      <c r="AX224" s="198" t="s">
        <v>79</v>
      </c>
      <c r="AY224" s="207" t="s">
        <v>192</v>
      </c>
    </row>
    <row r="225" spans="2:51" s="198" customFormat="1" ht="12.75">
      <c r="B225" s="199"/>
      <c r="C225" s="200"/>
      <c r="D225" s="196" t="s">
        <v>210</v>
      </c>
      <c r="E225" s="201"/>
      <c r="F225" s="202" t="s">
        <v>669</v>
      </c>
      <c r="G225" s="200"/>
      <c r="H225" s="201"/>
      <c r="I225" s="200"/>
      <c r="J225" s="200"/>
      <c r="K225" s="200"/>
      <c r="L225" s="203"/>
      <c r="M225" s="204"/>
      <c r="N225" s="205"/>
      <c r="O225" s="205"/>
      <c r="P225" s="205"/>
      <c r="Q225" s="205"/>
      <c r="R225" s="205"/>
      <c r="S225" s="205"/>
      <c r="T225" s="206"/>
      <c r="AT225" s="207" t="s">
        <v>210</v>
      </c>
      <c r="AU225" s="207" t="s">
        <v>21</v>
      </c>
      <c r="AV225" s="198" t="s">
        <v>21</v>
      </c>
      <c r="AW225" s="198" t="s">
        <v>43</v>
      </c>
      <c r="AX225" s="198" t="s">
        <v>79</v>
      </c>
      <c r="AY225" s="207" t="s">
        <v>192</v>
      </c>
    </row>
    <row r="226" spans="2:51" s="208" customFormat="1" ht="12.75">
      <c r="B226" s="209"/>
      <c r="C226" s="210"/>
      <c r="D226" s="196" t="s">
        <v>210</v>
      </c>
      <c r="E226" s="234" t="s">
        <v>670</v>
      </c>
      <c r="F226" s="235" t="s">
        <v>671</v>
      </c>
      <c r="G226" s="210"/>
      <c r="H226" s="236">
        <v>44</v>
      </c>
      <c r="I226" s="210"/>
      <c r="J226" s="210"/>
      <c r="K226" s="210"/>
      <c r="L226" s="214"/>
      <c r="M226" s="215"/>
      <c r="N226" s="216"/>
      <c r="O226" s="216"/>
      <c r="P226" s="216"/>
      <c r="Q226" s="216"/>
      <c r="R226" s="216"/>
      <c r="S226" s="216"/>
      <c r="T226" s="217"/>
      <c r="AT226" s="218" t="s">
        <v>210</v>
      </c>
      <c r="AU226" s="218" t="s">
        <v>21</v>
      </c>
      <c r="AV226" s="208" t="s">
        <v>88</v>
      </c>
      <c r="AW226" s="208" t="s">
        <v>43</v>
      </c>
      <c r="AX226" s="208" t="s">
        <v>79</v>
      </c>
      <c r="AY226" s="218" t="s">
        <v>192</v>
      </c>
    </row>
    <row r="227" spans="1:51" ht="36.75">
      <c r="A227" s="208"/>
      <c r="B227" s="209"/>
      <c r="C227" s="210"/>
      <c r="D227" s="193" t="s">
        <v>210</v>
      </c>
      <c r="E227" s="211" t="s">
        <v>672</v>
      </c>
      <c r="F227" s="212" t="s">
        <v>673</v>
      </c>
      <c r="G227" s="210"/>
      <c r="H227" s="213">
        <v>434.9</v>
      </c>
      <c r="I227" s="210"/>
      <c r="J227" s="210"/>
      <c r="K227" s="210"/>
      <c r="L227" s="214"/>
      <c r="M227" s="215"/>
      <c r="N227" s="216"/>
      <c r="O227" s="216"/>
      <c r="P227" s="216"/>
      <c r="Q227" s="216"/>
      <c r="R227" s="216"/>
      <c r="S227" s="216"/>
      <c r="T227" s="217"/>
      <c r="AT227" s="218" t="s">
        <v>210</v>
      </c>
      <c r="AU227" s="218" t="s">
        <v>21</v>
      </c>
      <c r="AV227" s="208" t="s">
        <v>88</v>
      </c>
      <c r="AW227" s="208" t="s">
        <v>43</v>
      </c>
      <c r="AX227" s="208" t="s">
        <v>21</v>
      </c>
      <c r="AY227" s="218" t="s">
        <v>192</v>
      </c>
    </row>
    <row r="228" spans="2:65" s="23" customFormat="1" ht="22.5" customHeight="1">
      <c r="B228" s="24"/>
      <c r="C228" s="182" t="s">
        <v>354</v>
      </c>
      <c r="D228" s="182" t="s">
        <v>193</v>
      </c>
      <c r="E228" s="183" t="s">
        <v>674</v>
      </c>
      <c r="F228" s="184" t="s">
        <v>675</v>
      </c>
      <c r="G228" s="185" t="s">
        <v>514</v>
      </c>
      <c r="H228" s="186">
        <v>2962.8</v>
      </c>
      <c r="I228" s="187"/>
      <c r="J228" s="187">
        <f>ROUND(I228*H228,2)</f>
        <v>0</v>
      </c>
      <c r="K228" s="184" t="s">
        <v>197</v>
      </c>
      <c r="L228" s="50"/>
      <c r="M228" s="188"/>
      <c r="N228" s="189" t="s">
        <v>50</v>
      </c>
      <c r="O228" s="190">
        <v>0</v>
      </c>
      <c r="P228" s="190">
        <f>O228*H228</f>
        <v>0</v>
      </c>
      <c r="Q228" s="190">
        <v>0</v>
      </c>
      <c r="R228" s="190">
        <f>Q228*H228</f>
        <v>0</v>
      </c>
      <c r="S228" s="190">
        <v>0</v>
      </c>
      <c r="T228" s="191">
        <f>S228*H228</f>
        <v>0</v>
      </c>
      <c r="AR228" s="6" t="s">
        <v>191</v>
      </c>
      <c r="AT228" s="6" t="s">
        <v>193</v>
      </c>
      <c r="AU228" s="6" t="s">
        <v>21</v>
      </c>
      <c r="AY228" s="6" t="s">
        <v>192</v>
      </c>
      <c r="BE228" s="192">
        <f>IF(N228="základní",J228,0)</f>
        <v>0</v>
      </c>
      <c r="BF228" s="192">
        <f>IF(N228="snížená",J228,0)</f>
        <v>0</v>
      </c>
      <c r="BG228" s="192">
        <f>IF(N228="zákl. přenesená",J228,0)</f>
        <v>0</v>
      </c>
      <c r="BH228" s="192">
        <f>IF(N228="sníž. přenesená",J228,0)</f>
        <v>0</v>
      </c>
      <c r="BI228" s="192">
        <f>IF(N228="nulová",J228,0)</f>
        <v>0</v>
      </c>
      <c r="BJ228" s="6" t="s">
        <v>21</v>
      </c>
      <c r="BK228" s="192">
        <f>ROUND(I228*H228,2)</f>
        <v>0</v>
      </c>
      <c r="BL228" s="6" t="s">
        <v>191</v>
      </c>
      <c r="BM228" s="6" t="s">
        <v>676</v>
      </c>
    </row>
    <row r="229" spans="1:47" ht="12.75">
      <c r="A229" s="23"/>
      <c r="B229" s="24"/>
      <c r="C229" s="52"/>
      <c r="D229" s="196" t="s">
        <v>199</v>
      </c>
      <c r="E229" s="52"/>
      <c r="F229" s="197" t="s">
        <v>677</v>
      </c>
      <c r="G229" s="52"/>
      <c r="H229" s="52"/>
      <c r="I229" s="52"/>
      <c r="J229" s="52"/>
      <c r="K229" s="52"/>
      <c r="L229" s="50"/>
      <c r="M229" s="195"/>
      <c r="N229" s="25"/>
      <c r="O229" s="25"/>
      <c r="P229" s="25"/>
      <c r="Q229" s="25"/>
      <c r="R229" s="25"/>
      <c r="S229" s="25"/>
      <c r="T229" s="72"/>
      <c r="AT229" s="6" t="s">
        <v>199</v>
      </c>
      <c r="AU229" s="6" t="s">
        <v>21</v>
      </c>
    </row>
    <row r="230" spans="2:51" s="198" customFormat="1" ht="12.75">
      <c r="B230" s="199"/>
      <c r="C230" s="200"/>
      <c r="D230" s="196" t="s">
        <v>210</v>
      </c>
      <c r="E230" s="201"/>
      <c r="F230" s="202" t="s">
        <v>501</v>
      </c>
      <c r="G230" s="200"/>
      <c r="H230" s="201"/>
      <c r="I230" s="200"/>
      <c r="J230" s="200"/>
      <c r="K230" s="200"/>
      <c r="L230" s="203"/>
      <c r="M230" s="204"/>
      <c r="N230" s="205"/>
      <c r="O230" s="205"/>
      <c r="P230" s="205"/>
      <c r="Q230" s="205"/>
      <c r="R230" s="205"/>
      <c r="S230" s="205"/>
      <c r="T230" s="206"/>
      <c r="AT230" s="207" t="s">
        <v>210</v>
      </c>
      <c r="AU230" s="207" t="s">
        <v>21</v>
      </c>
      <c r="AV230" s="198" t="s">
        <v>21</v>
      </c>
      <c r="AW230" s="198" t="s">
        <v>43</v>
      </c>
      <c r="AX230" s="198" t="s">
        <v>79</v>
      </c>
      <c r="AY230" s="207" t="s">
        <v>192</v>
      </c>
    </row>
    <row r="231" spans="2:51" s="198" customFormat="1" ht="12.75">
      <c r="B231" s="199"/>
      <c r="C231" s="200"/>
      <c r="D231" s="196" t="s">
        <v>210</v>
      </c>
      <c r="E231" s="201"/>
      <c r="F231" s="202" t="s">
        <v>517</v>
      </c>
      <c r="G231" s="200"/>
      <c r="H231" s="201"/>
      <c r="I231" s="200"/>
      <c r="J231" s="200"/>
      <c r="K231" s="200"/>
      <c r="L231" s="203"/>
      <c r="M231" s="204"/>
      <c r="N231" s="205"/>
      <c r="O231" s="205"/>
      <c r="P231" s="205"/>
      <c r="Q231" s="205"/>
      <c r="R231" s="205"/>
      <c r="S231" s="205"/>
      <c r="T231" s="206"/>
      <c r="AT231" s="207" t="s">
        <v>210</v>
      </c>
      <c r="AU231" s="207" t="s">
        <v>21</v>
      </c>
      <c r="AV231" s="198" t="s">
        <v>21</v>
      </c>
      <c r="AW231" s="198" t="s">
        <v>43</v>
      </c>
      <c r="AX231" s="198" t="s">
        <v>79</v>
      </c>
      <c r="AY231" s="207" t="s">
        <v>192</v>
      </c>
    </row>
    <row r="232" spans="2:51" s="208" customFormat="1" ht="12.75">
      <c r="B232" s="209"/>
      <c r="C232" s="210"/>
      <c r="D232" s="196" t="s">
        <v>210</v>
      </c>
      <c r="E232" s="234" t="s">
        <v>212</v>
      </c>
      <c r="F232" s="235" t="s">
        <v>678</v>
      </c>
      <c r="G232" s="210"/>
      <c r="H232" s="236">
        <v>2950</v>
      </c>
      <c r="I232" s="210"/>
      <c r="J232" s="210"/>
      <c r="K232" s="210"/>
      <c r="L232" s="214"/>
      <c r="M232" s="215"/>
      <c r="N232" s="216"/>
      <c r="O232" s="216"/>
      <c r="P232" s="216"/>
      <c r="Q232" s="216"/>
      <c r="R232" s="216"/>
      <c r="S232" s="216"/>
      <c r="T232" s="217"/>
      <c r="AT232" s="218" t="s">
        <v>210</v>
      </c>
      <c r="AU232" s="218" t="s">
        <v>21</v>
      </c>
      <c r="AV232" s="208" t="s">
        <v>88</v>
      </c>
      <c r="AW232" s="208" t="s">
        <v>43</v>
      </c>
      <c r="AX232" s="208" t="s">
        <v>79</v>
      </c>
      <c r="AY232" s="218" t="s">
        <v>192</v>
      </c>
    </row>
    <row r="233" spans="2:51" s="198" customFormat="1" ht="12.75">
      <c r="B233" s="199"/>
      <c r="C233" s="200"/>
      <c r="D233" s="196" t="s">
        <v>210</v>
      </c>
      <c r="E233" s="201"/>
      <c r="F233" s="202" t="s">
        <v>520</v>
      </c>
      <c r="G233" s="200"/>
      <c r="H233" s="201"/>
      <c r="I233" s="200"/>
      <c r="J233" s="200"/>
      <c r="K233" s="200"/>
      <c r="L233" s="203"/>
      <c r="M233" s="204"/>
      <c r="N233" s="205"/>
      <c r="O233" s="205"/>
      <c r="P233" s="205"/>
      <c r="Q233" s="205"/>
      <c r="R233" s="205"/>
      <c r="S233" s="205"/>
      <c r="T233" s="206"/>
      <c r="AT233" s="207" t="s">
        <v>210</v>
      </c>
      <c r="AU233" s="207" t="s">
        <v>21</v>
      </c>
      <c r="AV233" s="198" t="s">
        <v>21</v>
      </c>
      <c r="AW233" s="198" t="s">
        <v>43</v>
      </c>
      <c r="AX233" s="198" t="s">
        <v>79</v>
      </c>
      <c r="AY233" s="207" t="s">
        <v>192</v>
      </c>
    </row>
    <row r="234" spans="2:51" s="198" customFormat="1" ht="12.75">
      <c r="B234" s="199"/>
      <c r="C234" s="200"/>
      <c r="D234" s="196" t="s">
        <v>210</v>
      </c>
      <c r="E234" s="201"/>
      <c r="F234" s="202" t="s">
        <v>521</v>
      </c>
      <c r="G234" s="200"/>
      <c r="H234" s="201"/>
      <c r="I234" s="200"/>
      <c r="J234" s="200"/>
      <c r="K234" s="200"/>
      <c r="L234" s="203"/>
      <c r="M234" s="204"/>
      <c r="N234" s="205"/>
      <c r="O234" s="205"/>
      <c r="P234" s="205"/>
      <c r="Q234" s="205"/>
      <c r="R234" s="205"/>
      <c r="S234" s="205"/>
      <c r="T234" s="206"/>
      <c r="AT234" s="207" t="s">
        <v>210</v>
      </c>
      <c r="AU234" s="207" t="s">
        <v>21</v>
      </c>
      <c r="AV234" s="198" t="s">
        <v>21</v>
      </c>
      <c r="AW234" s="198" t="s">
        <v>43</v>
      </c>
      <c r="AX234" s="198" t="s">
        <v>79</v>
      </c>
      <c r="AY234" s="207" t="s">
        <v>192</v>
      </c>
    </row>
    <row r="235" spans="2:51" s="208" customFormat="1" ht="12.75">
      <c r="B235" s="209"/>
      <c r="C235" s="210"/>
      <c r="D235" s="196" t="s">
        <v>210</v>
      </c>
      <c r="E235" s="234" t="s">
        <v>679</v>
      </c>
      <c r="F235" s="235" t="s">
        <v>523</v>
      </c>
      <c r="G235" s="210"/>
      <c r="H235" s="236">
        <v>12.8</v>
      </c>
      <c r="I235" s="210"/>
      <c r="J235" s="210"/>
      <c r="K235" s="210"/>
      <c r="L235" s="214"/>
      <c r="M235" s="215"/>
      <c r="N235" s="216"/>
      <c r="O235" s="216"/>
      <c r="P235" s="216"/>
      <c r="Q235" s="216"/>
      <c r="R235" s="216"/>
      <c r="S235" s="216"/>
      <c r="T235" s="217"/>
      <c r="AT235" s="218" t="s">
        <v>210</v>
      </c>
      <c r="AU235" s="218" t="s">
        <v>21</v>
      </c>
      <c r="AV235" s="208" t="s">
        <v>88</v>
      </c>
      <c r="AW235" s="208" t="s">
        <v>43</v>
      </c>
      <c r="AX235" s="208" t="s">
        <v>79</v>
      </c>
      <c r="AY235" s="218" t="s">
        <v>192</v>
      </c>
    </row>
    <row r="236" spans="2:51" s="240" customFormat="1" ht="12.75">
      <c r="B236" s="241"/>
      <c r="C236" s="242"/>
      <c r="D236" s="193" t="s">
        <v>210</v>
      </c>
      <c r="E236" s="251"/>
      <c r="F236" s="252" t="s">
        <v>280</v>
      </c>
      <c r="G236" s="242"/>
      <c r="H236" s="253">
        <v>2962.8</v>
      </c>
      <c r="I236" s="242"/>
      <c r="J236" s="242"/>
      <c r="K236" s="242"/>
      <c r="L236" s="246"/>
      <c r="M236" s="247"/>
      <c r="N236" s="248"/>
      <c r="O236" s="248"/>
      <c r="P236" s="248"/>
      <c r="Q236" s="248"/>
      <c r="R236" s="248"/>
      <c r="S236" s="248"/>
      <c r="T236" s="249"/>
      <c r="AT236" s="250" t="s">
        <v>210</v>
      </c>
      <c r="AU236" s="250" t="s">
        <v>21</v>
      </c>
      <c r="AV236" s="240" t="s">
        <v>191</v>
      </c>
      <c r="AW236" s="240" t="s">
        <v>43</v>
      </c>
      <c r="AX236" s="240" t="s">
        <v>21</v>
      </c>
      <c r="AY236" s="250" t="s">
        <v>192</v>
      </c>
    </row>
    <row r="237" spans="2:65" s="23" customFormat="1" ht="22.5" customHeight="1">
      <c r="B237" s="24"/>
      <c r="C237" s="182" t="s">
        <v>8</v>
      </c>
      <c r="D237" s="182" t="s">
        <v>193</v>
      </c>
      <c r="E237" s="183" t="s">
        <v>680</v>
      </c>
      <c r="F237" s="184" t="s">
        <v>675</v>
      </c>
      <c r="G237" s="185" t="s">
        <v>514</v>
      </c>
      <c r="H237" s="186">
        <v>2912.8</v>
      </c>
      <c r="I237" s="187"/>
      <c r="J237" s="187">
        <f>ROUND(I237*H237,2)</f>
        <v>0</v>
      </c>
      <c r="K237" s="184" t="s">
        <v>197</v>
      </c>
      <c r="L237" s="50"/>
      <c r="M237" s="188"/>
      <c r="N237" s="189" t="s">
        <v>50</v>
      </c>
      <c r="O237" s="190">
        <v>0</v>
      </c>
      <c r="P237" s="190">
        <f>O237*H237</f>
        <v>0</v>
      </c>
      <c r="Q237" s="190">
        <v>0</v>
      </c>
      <c r="R237" s="190">
        <f>Q237*H237</f>
        <v>0</v>
      </c>
      <c r="S237" s="190">
        <v>0</v>
      </c>
      <c r="T237" s="191">
        <f>S237*H237</f>
        <v>0</v>
      </c>
      <c r="AR237" s="6" t="s">
        <v>191</v>
      </c>
      <c r="AT237" s="6" t="s">
        <v>193</v>
      </c>
      <c r="AU237" s="6" t="s">
        <v>21</v>
      </c>
      <c r="AY237" s="6" t="s">
        <v>192</v>
      </c>
      <c r="BE237" s="192">
        <f>IF(N237="základní",J237,0)</f>
        <v>0</v>
      </c>
      <c r="BF237" s="192">
        <f>IF(N237="snížená",J237,0)</f>
        <v>0</v>
      </c>
      <c r="BG237" s="192">
        <f>IF(N237="zákl. přenesená",J237,0)</f>
        <v>0</v>
      </c>
      <c r="BH237" s="192">
        <f>IF(N237="sníž. přenesená",J237,0)</f>
        <v>0</v>
      </c>
      <c r="BI237" s="192">
        <f>IF(N237="nulová",J237,0)</f>
        <v>0</v>
      </c>
      <c r="BJ237" s="6" t="s">
        <v>21</v>
      </c>
      <c r="BK237" s="192">
        <f>ROUND(I237*H237,2)</f>
        <v>0</v>
      </c>
      <c r="BL237" s="6" t="s">
        <v>191</v>
      </c>
      <c r="BM237" s="6" t="s">
        <v>681</v>
      </c>
    </row>
    <row r="238" spans="1:47" ht="12.75">
      <c r="A238" s="23"/>
      <c r="B238" s="24"/>
      <c r="C238" s="52"/>
      <c r="D238" s="196" t="s">
        <v>199</v>
      </c>
      <c r="E238" s="52"/>
      <c r="F238" s="197" t="s">
        <v>677</v>
      </c>
      <c r="G238" s="52"/>
      <c r="H238" s="52"/>
      <c r="I238" s="52"/>
      <c r="J238" s="52"/>
      <c r="K238" s="52"/>
      <c r="L238" s="50"/>
      <c r="M238" s="195"/>
      <c r="N238" s="25"/>
      <c r="O238" s="25"/>
      <c r="P238" s="25"/>
      <c r="Q238" s="25"/>
      <c r="R238" s="25"/>
      <c r="S238" s="25"/>
      <c r="T238" s="72"/>
      <c r="AT238" s="6" t="s">
        <v>199</v>
      </c>
      <c r="AU238" s="6" t="s">
        <v>21</v>
      </c>
    </row>
    <row r="239" spans="2:51" s="198" customFormat="1" ht="12.75">
      <c r="B239" s="199"/>
      <c r="C239" s="200"/>
      <c r="D239" s="196" t="s">
        <v>210</v>
      </c>
      <c r="E239" s="201"/>
      <c r="F239" s="202" t="s">
        <v>501</v>
      </c>
      <c r="G239" s="200"/>
      <c r="H239" s="201"/>
      <c r="I239" s="200"/>
      <c r="J239" s="200"/>
      <c r="K239" s="200"/>
      <c r="L239" s="203"/>
      <c r="M239" s="204"/>
      <c r="N239" s="205"/>
      <c r="O239" s="205"/>
      <c r="P239" s="205"/>
      <c r="Q239" s="205"/>
      <c r="R239" s="205"/>
      <c r="S239" s="205"/>
      <c r="T239" s="206"/>
      <c r="AT239" s="207" t="s">
        <v>210</v>
      </c>
      <c r="AU239" s="207" t="s">
        <v>21</v>
      </c>
      <c r="AV239" s="198" t="s">
        <v>21</v>
      </c>
      <c r="AW239" s="198" t="s">
        <v>43</v>
      </c>
      <c r="AX239" s="198" t="s">
        <v>79</v>
      </c>
      <c r="AY239" s="207" t="s">
        <v>192</v>
      </c>
    </row>
    <row r="240" spans="2:51" s="198" customFormat="1" ht="12.75">
      <c r="B240" s="199"/>
      <c r="C240" s="200"/>
      <c r="D240" s="196" t="s">
        <v>210</v>
      </c>
      <c r="E240" s="201"/>
      <c r="F240" s="202" t="s">
        <v>517</v>
      </c>
      <c r="G240" s="200"/>
      <c r="H240" s="201"/>
      <c r="I240" s="200"/>
      <c r="J240" s="200"/>
      <c r="K240" s="200"/>
      <c r="L240" s="203"/>
      <c r="M240" s="204"/>
      <c r="N240" s="205"/>
      <c r="O240" s="205"/>
      <c r="P240" s="205"/>
      <c r="Q240" s="205"/>
      <c r="R240" s="205"/>
      <c r="S240" s="205"/>
      <c r="T240" s="206"/>
      <c r="AT240" s="207" t="s">
        <v>210</v>
      </c>
      <c r="AU240" s="207" t="s">
        <v>21</v>
      </c>
      <c r="AV240" s="198" t="s">
        <v>21</v>
      </c>
      <c r="AW240" s="198" t="s">
        <v>43</v>
      </c>
      <c r="AX240" s="198" t="s">
        <v>79</v>
      </c>
      <c r="AY240" s="207" t="s">
        <v>192</v>
      </c>
    </row>
    <row r="241" spans="2:51" s="208" customFormat="1" ht="12.75">
      <c r="B241" s="209"/>
      <c r="C241" s="210"/>
      <c r="D241" s="196" t="s">
        <v>210</v>
      </c>
      <c r="E241" s="234" t="s">
        <v>682</v>
      </c>
      <c r="F241" s="235" t="s">
        <v>683</v>
      </c>
      <c r="G241" s="210"/>
      <c r="H241" s="236">
        <v>2900</v>
      </c>
      <c r="I241" s="210"/>
      <c r="J241" s="210"/>
      <c r="K241" s="210"/>
      <c r="L241" s="214"/>
      <c r="M241" s="215"/>
      <c r="N241" s="216"/>
      <c r="O241" s="216"/>
      <c r="P241" s="216"/>
      <c r="Q241" s="216"/>
      <c r="R241" s="216"/>
      <c r="S241" s="216"/>
      <c r="T241" s="217"/>
      <c r="AT241" s="218" t="s">
        <v>210</v>
      </c>
      <c r="AU241" s="218" t="s">
        <v>21</v>
      </c>
      <c r="AV241" s="208" t="s">
        <v>88</v>
      </c>
      <c r="AW241" s="208" t="s">
        <v>43</v>
      </c>
      <c r="AX241" s="208" t="s">
        <v>79</v>
      </c>
      <c r="AY241" s="218" t="s">
        <v>192</v>
      </c>
    </row>
    <row r="242" spans="2:51" s="198" customFormat="1" ht="12.75">
      <c r="B242" s="199"/>
      <c r="C242" s="200"/>
      <c r="D242" s="196" t="s">
        <v>210</v>
      </c>
      <c r="E242" s="201"/>
      <c r="F242" s="202" t="s">
        <v>520</v>
      </c>
      <c r="G242" s="200"/>
      <c r="H242" s="201"/>
      <c r="I242" s="200"/>
      <c r="J242" s="200"/>
      <c r="K242" s="200"/>
      <c r="L242" s="203"/>
      <c r="M242" s="204"/>
      <c r="N242" s="205"/>
      <c r="O242" s="205"/>
      <c r="P242" s="205"/>
      <c r="Q242" s="205"/>
      <c r="R242" s="205"/>
      <c r="S242" s="205"/>
      <c r="T242" s="206"/>
      <c r="AT242" s="207" t="s">
        <v>210</v>
      </c>
      <c r="AU242" s="207" t="s">
        <v>21</v>
      </c>
      <c r="AV242" s="198" t="s">
        <v>21</v>
      </c>
      <c r="AW242" s="198" t="s">
        <v>43</v>
      </c>
      <c r="AX242" s="198" t="s">
        <v>79</v>
      </c>
      <c r="AY242" s="207" t="s">
        <v>192</v>
      </c>
    </row>
    <row r="243" spans="2:51" s="198" customFormat="1" ht="12.75">
      <c r="B243" s="199"/>
      <c r="C243" s="200"/>
      <c r="D243" s="196" t="s">
        <v>210</v>
      </c>
      <c r="E243" s="201"/>
      <c r="F243" s="202" t="s">
        <v>521</v>
      </c>
      <c r="G243" s="200"/>
      <c r="H243" s="201"/>
      <c r="I243" s="200"/>
      <c r="J243" s="200"/>
      <c r="K243" s="200"/>
      <c r="L243" s="203"/>
      <c r="M243" s="204"/>
      <c r="N243" s="205"/>
      <c r="O243" s="205"/>
      <c r="P243" s="205"/>
      <c r="Q243" s="205"/>
      <c r="R243" s="205"/>
      <c r="S243" s="205"/>
      <c r="T243" s="206"/>
      <c r="AT243" s="207" t="s">
        <v>210</v>
      </c>
      <c r="AU243" s="207" t="s">
        <v>21</v>
      </c>
      <c r="AV243" s="198" t="s">
        <v>21</v>
      </c>
      <c r="AW243" s="198" t="s">
        <v>43</v>
      </c>
      <c r="AX243" s="198" t="s">
        <v>79</v>
      </c>
      <c r="AY243" s="207" t="s">
        <v>192</v>
      </c>
    </row>
    <row r="244" spans="2:51" s="208" customFormat="1" ht="12.75">
      <c r="B244" s="209"/>
      <c r="C244" s="210"/>
      <c r="D244" s="196" t="s">
        <v>210</v>
      </c>
      <c r="E244" s="234" t="s">
        <v>684</v>
      </c>
      <c r="F244" s="235" t="s">
        <v>523</v>
      </c>
      <c r="G244" s="210"/>
      <c r="H244" s="236">
        <v>12.8</v>
      </c>
      <c r="I244" s="210"/>
      <c r="J244" s="210"/>
      <c r="K244" s="210"/>
      <c r="L244" s="214"/>
      <c r="M244" s="215"/>
      <c r="N244" s="216"/>
      <c r="O244" s="216"/>
      <c r="P244" s="216"/>
      <c r="Q244" s="216"/>
      <c r="R244" s="216"/>
      <c r="S244" s="216"/>
      <c r="T244" s="217"/>
      <c r="AT244" s="218" t="s">
        <v>210</v>
      </c>
      <c r="AU244" s="218" t="s">
        <v>21</v>
      </c>
      <c r="AV244" s="208" t="s">
        <v>88</v>
      </c>
      <c r="AW244" s="208" t="s">
        <v>43</v>
      </c>
      <c r="AX244" s="208" t="s">
        <v>79</v>
      </c>
      <c r="AY244" s="218" t="s">
        <v>192</v>
      </c>
    </row>
    <row r="245" spans="2:51" s="240" customFormat="1" ht="12.75">
      <c r="B245" s="241"/>
      <c r="C245" s="242"/>
      <c r="D245" s="193" t="s">
        <v>210</v>
      </c>
      <c r="E245" s="251"/>
      <c r="F245" s="252" t="s">
        <v>280</v>
      </c>
      <c r="G245" s="242"/>
      <c r="H245" s="253">
        <v>2912.8</v>
      </c>
      <c r="I245" s="242"/>
      <c r="J245" s="242"/>
      <c r="K245" s="242"/>
      <c r="L245" s="246"/>
      <c r="M245" s="247"/>
      <c r="N245" s="248"/>
      <c r="O245" s="248"/>
      <c r="P245" s="248"/>
      <c r="Q245" s="248"/>
      <c r="R245" s="248"/>
      <c r="S245" s="248"/>
      <c r="T245" s="249"/>
      <c r="AT245" s="250" t="s">
        <v>210</v>
      </c>
      <c r="AU245" s="250" t="s">
        <v>21</v>
      </c>
      <c r="AV245" s="240" t="s">
        <v>191</v>
      </c>
      <c r="AW245" s="240" t="s">
        <v>43</v>
      </c>
      <c r="AX245" s="240" t="s">
        <v>21</v>
      </c>
      <c r="AY245" s="250" t="s">
        <v>192</v>
      </c>
    </row>
    <row r="246" spans="2:65" s="23" customFormat="1" ht="22.5" customHeight="1">
      <c r="B246" s="24"/>
      <c r="C246" s="182" t="s">
        <v>365</v>
      </c>
      <c r="D246" s="182" t="s">
        <v>193</v>
      </c>
      <c r="E246" s="183" t="s">
        <v>685</v>
      </c>
      <c r="F246" s="184" t="s">
        <v>686</v>
      </c>
      <c r="G246" s="185" t="s">
        <v>514</v>
      </c>
      <c r="H246" s="186">
        <v>15557.901</v>
      </c>
      <c r="I246" s="187"/>
      <c r="J246" s="187">
        <f>ROUND(I246*H246,2)</f>
        <v>0</v>
      </c>
      <c r="K246" s="184" t="s">
        <v>197</v>
      </c>
      <c r="L246" s="50"/>
      <c r="M246" s="188"/>
      <c r="N246" s="189" t="s">
        <v>50</v>
      </c>
      <c r="O246" s="190">
        <v>0</v>
      </c>
      <c r="P246" s="190">
        <f>O246*H246</f>
        <v>0</v>
      </c>
      <c r="Q246" s="190">
        <v>0</v>
      </c>
      <c r="R246" s="190">
        <f>Q246*H246</f>
        <v>0</v>
      </c>
      <c r="S246" s="190">
        <v>0</v>
      </c>
      <c r="T246" s="191">
        <f>S246*H246</f>
        <v>0</v>
      </c>
      <c r="AR246" s="6" t="s">
        <v>191</v>
      </c>
      <c r="AT246" s="6" t="s">
        <v>193</v>
      </c>
      <c r="AU246" s="6" t="s">
        <v>21</v>
      </c>
      <c r="AY246" s="6" t="s">
        <v>192</v>
      </c>
      <c r="BE246" s="192">
        <f>IF(N246="základní",J246,0)</f>
        <v>0</v>
      </c>
      <c r="BF246" s="192">
        <f>IF(N246="snížená",J246,0)</f>
        <v>0</v>
      </c>
      <c r="BG246" s="192">
        <f>IF(N246="zákl. přenesená",J246,0)</f>
        <v>0</v>
      </c>
      <c r="BH246" s="192">
        <f>IF(N246="sníž. přenesená",J246,0)</f>
        <v>0</v>
      </c>
      <c r="BI246" s="192">
        <f>IF(N246="nulová",J246,0)</f>
        <v>0</v>
      </c>
      <c r="BJ246" s="6" t="s">
        <v>21</v>
      </c>
      <c r="BK246" s="192">
        <f>ROUND(I246*H246,2)</f>
        <v>0</v>
      </c>
      <c r="BL246" s="6" t="s">
        <v>191</v>
      </c>
      <c r="BM246" s="6" t="s">
        <v>687</v>
      </c>
    </row>
    <row r="247" spans="1:47" ht="12.75">
      <c r="A247" s="23"/>
      <c r="B247" s="24"/>
      <c r="C247" s="52"/>
      <c r="D247" s="196" t="s">
        <v>199</v>
      </c>
      <c r="E247" s="52"/>
      <c r="F247" s="197" t="s">
        <v>688</v>
      </c>
      <c r="G247" s="52"/>
      <c r="H247" s="52"/>
      <c r="I247" s="52"/>
      <c r="J247" s="52"/>
      <c r="K247" s="52"/>
      <c r="L247" s="50"/>
      <c r="M247" s="195"/>
      <c r="N247" s="25"/>
      <c r="O247" s="25"/>
      <c r="P247" s="25"/>
      <c r="Q247" s="25"/>
      <c r="R247" s="25"/>
      <c r="S247" s="25"/>
      <c r="T247" s="72"/>
      <c r="AT247" s="6" t="s">
        <v>199</v>
      </c>
      <c r="AU247" s="6" t="s">
        <v>21</v>
      </c>
    </row>
    <row r="248" spans="2:51" s="198" customFormat="1" ht="12.75">
      <c r="B248" s="199"/>
      <c r="C248" s="200"/>
      <c r="D248" s="196" t="s">
        <v>210</v>
      </c>
      <c r="E248" s="201"/>
      <c r="F248" s="202" t="s">
        <v>501</v>
      </c>
      <c r="G248" s="200"/>
      <c r="H248" s="201"/>
      <c r="I248" s="200"/>
      <c r="J248" s="200"/>
      <c r="K248" s="200"/>
      <c r="L248" s="203"/>
      <c r="M248" s="204"/>
      <c r="N248" s="205"/>
      <c r="O248" s="205"/>
      <c r="P248" s="205"/>
      <c r="Q248" s="205"/>
      <c r="R248" s="205"/>
      <c r="S248" s="205"/>
      <c r="T248" s="206"/>
      <c r="AT248" s="207" t="s">
        <v>210</v>
      </c>
      <c r="AU248" s="207" t="s">
        <v>21</v>
      </c>
      <c r="AV248" s="198" t="s">
        <v>21</v>
      </c>
      <c r="AW248" s="198" t="s">
        <v>43</v>
      </c>
      <c r="AX248" s="198" t="s">
        <v>79</v>
      </c>
      <c r="AY248" s="207" t="s">
        <v>192</v>
      </c>
    </row>
    <row r="249" spans="2:51" s="208" customFormat="1" ht="12.75">
      <c r="B249" s="209"/>
      <c r="C249" s="210"/>
      <c r="D249" s="196" t="s">
        <v>210</v>
      </c>
      <c r="E249" s="234" t="s">
        <v>689</v>
      </c>
      <c r="F249" s="235" t="s">
        <v>690</v>
      </c>
      <c r="G249" s="210"/>
      <c r="H249" s="236">
        <v>1584.9</v>
      </c>
      <c r="I249" s="210"/>
      <c r="J249" s="210"/>
      <c r="K249" s="210"/>
      <c r="L249" s="214"/>
      <c r="M249" s="215"/>
      <c r="N249" s="216"/>
      <c r="O249" s="216"/>
      <c r="P249" s="216"/>
      <c r="Q249" s="216"/>
      <c r="R249" s="216"/>
      <c r="S249" s="216"/>
      <c r="T249" s="217"/>
      <c r="AT249" s="218" t="s">
        <v>210</v>
      </c>
      <c r="AU249" s="218" t="s">
        <v>21</v>
      </c>
      <c r="AV249" s="208" t="s">
        <v>88</v>
      </c>
      <c r="AW249" s="208" t="s">
        <v>43</v>
      </c>
      <c r="AX249" s="208" t="s">
        <v>79</v>
      </c>
      <c r="AY249" s="218" t="s">
        <v>192</v>
      </c>
    </row>
    <row r="250" spans="2:51" s="208" customFormat="1" ht="12.75">
      <c r="B250" s="209"/>
      <c r="C250" s="210"/>
      <c r="D250" s="196" t="s">
        <v>210</v>
      </c>
      <c r="E250" s="234" t="s">
        <v>691</v>
      </c>
      <c r="F250" s="235" t="s">
        <v>692</v>
      </c>
      <c r="G250" s="210"/>
      <c r="H250" s="236">
        <v>13524.001</v>
      </c>
      <c r="I250" s="210"/>
      <c r="J250" s="210"/>
      <c r="K250" s="210"/>
      <c r="L250" s="214"/>
      <c r="M250" s="215"/>
      <c r="N250" s="216"/>
      <c r="O250" s="216"/>
      <c r="P250" s="216"/>
      <c r="Q250" s="216"/>
      <c r="R250" s="216"/>
      <c r="S250" s="216"/>
      <c r="T250" s="217"/>
      <c r="AT250" s="218" t="s">
        <v>210</v>
      </c>
      <c r="AU250" s="218" t="s">
        <v>21</v>
      </c>
      <c r="AV250" s="208" t="s">
        <v>88</v>
      </c>
      <c r="AW250" s="208" t="s">
        <v>43</v>
      </c>
      <c r="AX250" s="208" t="s">
        <v>79</v>
      </c>
      <c r="AY250" s="218" t="s">
        <v>192</v>
      </c>
    </row>
    <row r="251" spans="2:51" s="208" customFormat="1" ht="12.75">
      <c r="B251" s="209"/>
      <c r="C251" s="210"/>
      <c r="D251" s="196" t="s">
        <v>210</v>
      </c>
      <c r="E251" s="234" t="s">
        <v>693</v>
      </c>
      <c r="F251" s="235" t="s">
        <v>694</v>
      </c>
      <c r="G251" s="210"/>
      <c r="H251" s="236">
        <v>449</v>
      </c>
      <c r="I251" s="210"/>
      <c r="J251" s="210"/>
      <c r="K251" s="210"/>
      <c r="L251" s="214"/>
      <c r="M251" s="215"/>
      <c r="N251" s="216"/>
      <c r="O251" s="216"/>
      <c r="P251" s="216"/>
      <c r="Q251" s="216"/>
      <c r="R251" s="216"/>
      <c r="S251" s="216"/>
      <c r="T251" s="217"/>
      <c r="AT251" s="218" t="s">
        <v>210</v>
      </c>
      <c r="AU251" s="218" t="s">
        <v>21</v>
      </c>
      <c r="AV251" s="208" t="s">
        <v>88</v>
      </c>
      <c r="AW251" s="208" t="s">
        <v>43</v>
      </c>
      <c r="AX251" s="208" t="s">
        <v>79</v>
      </c>
      <c r="AY251" s="218" t="s">
        <v>192</v>
      </c>
    </row>
    <row r="252" spans="1:51" ht="12.75">
      <c r="A252" s="208"/>
      <c r="B252" s="209"/>
      <c r="C252" s="210"/>
      <c r="D252" s="193" t="s">
        <v>210</v>
      </c>
      <c r="E252" s="211" t="s">
        <v>695</v>
      </c>
      <c r="F252" s="212" t="s">
        <v>696</v>
      </c>
      <c r="G252" s="210"/>
      <c r="H252" s="213">
        <v>15557.901</v>
      </c>
      <c r="I252" s="210"/>
      <c r="J252" s="210"/>
      <c r="K252" s="210"/>
      <c r="L252" s="214"/>
      <c r="M252" s="215"/>
      <c r="N252" s="216"/>
      <c r="O252" s="216"/>
      <c r="P252" s="216"/>
      <c r="Q252" s="216"/>
      <c r="R252" s="216"/>
      <c r="S252" s="216"/>
      <c r="T252" s="217"/>
      <c r="AT252" s="218" t="s">
        <v>210</v>
      </c>
      <c r="AU252" s="218" t="s">
        <v>21</v>
      </c>
      <c r="AV252" s="208" t="s">
        <v>88</v>
      </c>
      <c r="AW252" s="208" t="s">
        <v>43</v>
      </c>
      <c r="AX252" s="208" t="s">
        <v>21</v>
      </c>
      <c r="AY252" s="218" t="s">
        <v>192</v>
      </c>
    </row>
    <row r="253" spans="2:65" s="23" customFormat="1" ht="31.5" customHeight="1">
      <c r="B253" s="24"/>
      <c r="C253" s="182" t="s">
        <v>370</v>
      </c>
      <c r="D253" s="182" t="s">
        <v>193</v>
      </c>
      <c r="E253" s="183" t="s">
        <v>697</v>
      </c>
      <c r="F253" s="184" t="s">
        <v>698</v>
      </c>
      <c r="G253" s="185" t="s">
        <v>514</v>
      </c>
      <c r="H253" s="186">
        <v>7034.298</v>
      </c>
      <c r="I253" s="187"/>
      <c r="J253" s="187">
        <f>ROUND(I253*H253,2)</f>
        <v>0</v>
      </c>
      <c r="K253" s="184" t="s">
        <v>197</v>
      </c>
      <c r="L253" s="50"/>
      <c r="M253" s="188"/>
      <c r="N253" s="189" t="s">
        <v>50</v>
      </c>
      <c r="O253" s="190">
        <v>0</v>
      </c>
      <c r="P253" s="190">
        <f>O253*H253</f>
        <v>0</v>
      </c>
      <c r="Q253" s="190">
        <v>0</v>
      </c>
      <c r="R253" s="190">
        <f>Q253*H253</f>
        <v>0</v>
      </c>
      <c r="S253" s="190">
        <v>0</v>
      </c>
      <c r="T253" s="191">
        <f>S253*H253</f>
        <v>0</v>
      </c>
      <c r="AR253" s="6" t="s">
        <v>191</v>
      </c>
      <c r="AT253" s="6" t="s">
        <v>193</v>
      </c>
      <c r="AU253" s="6" t="s">
        <v>21</v>
      </c>
      <c r="AY253" s="6" t="s">
        <v>192</v>
      </c>
      <c r="BE253" s="192">
        <f>IF(N253="základní",J253,0)</f>
        <v>0</v>
      </c>
      <c r="BF253" s="192">
        <f>IF(N253="snížená",J253,0)</f>
        <v>0</v>
      </c>
      <c r="BG253" s="192">
        <f>IF(N253="zákl. přenesená",J253,0)</f>
        <v>0</v>
      </c>
      <c r="BH253" s="192">
        <f>IF(N253="sníž. přenesená",J253,0)</f>
        <v>0</v>
      </c>
      <c r="BI253" s="192">
        <f>IF(N253="nulová",J253,0)</f>
        <v>0</v>
      </c>
      <c r="BJ253" s="6" t="s">
        <v>21</v>
      </c>
      <c r="BK253" s="192">
        <f>ROUND(I253*H253,2)</f>
        <v>0</v>
      </c>
      <c r="BL253" s="6" t="s">
        <v>191</v>
      </c>
      <c r="BM253" s="6" t="s">
        <v>699</v>
      </c>
    </row>
    <row r="254" spans="1:47" ht="23.25">
      <c r="A254" s="23"/>
      <c r="B254" s="24"/>
      <c r="C254" s="52"/>
      <c r="D254" s="196" t="s">
        <v>199</v>
      </c>
      <c r="E254" s="52"/>
      <c r="F254" s="197" t="s">
        <v>700</v>
      </c>
      <c r="G254" s="52"/>
      <c r="H254" s="52"/>
      <c r="I254" s="52"/>
      <c r="J254" s="52"/>
      <c r="K254" s="52"/>
      <c r="L254" s="50"/>
      <c r="M254" s="195"/>
      <c r="N254" s="25"/>
      <c r="O254" s="25"/>
      <c r="P254" s="25"/>
      <c r="Q254" s="25"/>
      <c r="R254" s="25"/>
      <c r="S254" s="25"/>
      <c r="T254" s="72"/>
      <c r="AT254" s="6" t="s">
        <v>199</v>
      </c>
      <c r="AU254" s="6" t="s">
        <v>21</v>
      </c>
    </row>
    <row r="255" spans="2:51" s="198" customFormat="1" ht="12.75">
      <c r="B255" s="199"/>
      <c r="C255" s="200"/>
      <c r="D255" s="196" t="s">
        <v>210</v>
      </c>
      <c r="E255" s="201"/>
      <c r="F255" s="202" t="s">
        <v>501</v>
      </c>
      <c r="G255" s="200"/>
      <c r="H255" s="201"/>
      <c r="I255" s="200"/>
      <c r="J255" s="200"/>
      <c r="K255" s="200"/>
      <c r="L255" s="203"/>
      <c r="M255" s="204"/>
      <c r="N255" s="205"/>
      <c r="O255" s="205"/>
      <c r="P255" s="205"/>
      <c r="Q255" s="205"/>
      <c r="R255" s="205"/>
      <c r="S255" s="205"/>
      <c r="T255" s="206"/>
      <c r="AT255" s="207" t="s">
        <v>210</v>
      </c>
      <c r="AU255" s="207" t="s">
        <v>21</v>
      </c>
      <c r="AV255" s="198" t="s">
        <v>21</v>
      </c>
      <c r="AW255" s="198" t="s">
        <v>43</v>
      </c>
      <c r="AX255" s="198" t="s">
        <v>79</v>
      </c>
      <c r="AY255" s="207" t="s">
        <v>192</v>
      </c>
    </row>
    <row r="256" spans="2:51" s="208" customFormat="1" ht="12.75">
      <c r="B256" s="209"/>
      <c r="C256" s="210"/>
      <c r="D256" s="193" t="s">
        <v>210</v>
      </c>
      <c r="E256" s="211"/>
      <c r="F256" s="212" t="s">
        <v>701</v>
      </c>
      <c r="G256" s="210"/>
      <c r="H256" s="213">
        <v>7034.298</v>
      </c>
      <c r="I256" s="210"/>
      <c r="J256" s="210"/>
      <c r="K256" s="210"/>
      <c r="L256" s="214"/>
      <c r="M256" s="215"/>
      <c r="N256" s="216"/>
      <c r="O256" s="216"/>
      <c r="P256" s="216"/>
      <c r="Q256" s="216"/>
      <c r="R256" s="216"/>
      <c r="S256" s="216"/>
      <c r="T256" s="217"/>
      <c r="AT256" s="218" t="s">
        <v>210</v>
      </c>
      <c r="AU256" s="218" t="s">
        <v>21</v>
      </c>
      <c r="AV256" s="208" t="s">
        <v>88</v>
      </c>
      <c r="AW256" s="208" t="s">
        <v>43</v>
      </c>
      <c r="AX256" s="208" t="s">
        <v>21</v>
      </c>
      <c r="AY256" s="218" t="s">
        <v>192</v>
      </c>
    </row>
    <row r="257" spans="2:65" s="23" customFormat="1" ht="22.5" customHeight="1">
      <c r="B257" s="24"/>
      <c r="C257" s="182" t="s">
        <v>322</v>
      </c>
      <c r="D257" s="182" t="s">
        <v>193</v>
      </c>
      <c r="E257" s="183" t="s">
        <v>702</v>
      </c>
      <c r="F257" s="184" t="s">
        <v>703</v>
      </c>
      <c r="G257" s="185" t="s">
        <v>514</v>
      </c>
      <c r="H257" s="186">
        <v>7142</v>
      </c>
      <c r="I257" s="187"/>
      <c r="J257" s="187">
        <f>ROUND(I257*H257,2)</f>
        <v>0</v>
      </c>
      <c r="K257" s="184" t="s">
        <v>197</v>
      </c>
      <c r="L257" s="50"/>
      <c r="M257" s="188"/>
      <c r="N257" s="189" t="s">
        <v>50</v>
      </c>
      <c r="O257" s="190">
        <v>0</v>
      </c>
      <c r="P257" s="190">
        <f>O257*H257</f>
        <v>0</v>
      </c>
      <c r="Q257" s="190">
        <v>0</v>
      </c>
      <c r="R257" s="190">
        <f>Q257*H257</f>
        <v>0</v>
      </c>
      <c r="S257" s="190">
        <v>0</v>
      </c>
      <c r="T257" s="191">
        <f>S257*H257</f>
        <v>0</v>
      </c>
      <c r="AR257" s="6" t="s">
        <v>191</v>
      </c>
      <c r="AT257" s="6" t="s">
        <v>193</v>
      </c>
      <c r="AU257" s="6" t="s">
        <v>21</v>
      </c>
      <c r="AY257" s="6" t="s">
        <v>192</v>
      </c>
      <c r="BE257" s="192">
        <f>IF(N257="základní",J257,0)</f>
        <v>0</v>
      </c>
      <c r="BF257" s="192">
        <f>IF(N257="snížená",J257,0)</f>
        <v>0</v>
      </c>
      <c r="BG257" s="192">
        <f>IF(N257="zákl. přenesená",J257,0)</f>
        <v>0</v>
      </c>
      <c r="BH257" s="192">
        <f>IF(N257="sníž. přenesená",J257,0)</f>
        <v>0</v>
      </c>
      <c r="BI257" s="192">
        <f>IF(N257="nulová",J257,0)</f>
        <v>0</v>
      </c>
      <c r="BJ257" s="6" t="s">
        <v>21</v>
      </c>
      <c r="BK257" s="192">
        <f>ROUND(I257*H257,2)</f>
        <v>0</v>
      </c>
      <c r="BL257" s="6" t="s">
        <v>191</v>
      </c>
      <c r="BM257" s="6" t="s">
        <v>704</v>
      </c>
    </row>
    <row r="258" spans="1:47" ht="23.25">
      <c r="A258" s="23"/>
      <c r="B258" s="24"/>
      <c r="C258" s="52"/>
      <c r="D258" s="196" t="s">
        <v>199</v>
      </c>
      <c r="E258" s="52"/>
      <c r="F258" s="197" t="s">
        <v>705</v>
      </c>
      <c r="G258" s="52"/>
      <c r="H258" s="52"/>
      <c r="I258" s="52"/>
      <c r="J258" s="52"/>
      <c r="K258" s="52"/>
      <c r="L258" s="50"/>
      <c r="M258" s="195"/>
      <c r="N258" s="25"/>
      <c r="O258" s="25"/>
      <c r="P258" s="25"/>
      <c r="Q258" s="25"/>
      <c r="R258" s="25"/>
      <c r="S258" s="25"/>
      <c r="T258" s="72"/>
      <c r="AT258" s="6" t="s">
        <v>199</v>
      </c>
      <c r="AU258" s="6" t="s">
        <v>21</v>
      </c>
    </row>
    <row r="259" spans="2:51" s="198" customFormat="1" ht="12.75">
      <c r="B259" s="199"/>
      <c r="C259" s="200"/>
      <c r="D259" s="196" t="s">
        <v>210</v>
      </c>
      <c r="E259" s="201"/>
      <c r="F259" s="202" t="s">
        <v>501</v>
      </c>
      <c r="G259" s="200"/>
      <c r="H259" s="201"/>
      <c r="I259" s="200"/>
      <c r="J259" s="200"/>
      <c r="K259" s="200"/>
      <c r="L259" s="203"/>
      <c r="M259" s="204"/>
      <c r="N259" s="205"/>
      <c r="O259" s="205"/>
      <c r="P259" s="205"/>
      <c r="Q259" s="205"/>
      <c r="R259" s="205"/>
      <c r="S259" s="205"/>
      <c r="T259" s="206"/>
      <c r="AT259" s="207" t="s">
        <v>210</v>
      </c>
      <c r="AU259" s="207" t="s">
        <v>21</v>
      </c>
      <c r="AV259" s="198" t="s">
        <v>21</v>
      </c>
      <c r="AW259" s="198" t="s">
        <v>43</v>
      </c>
      <c r="AX259" s="198" t="s">
        <v>79</v>
      </c>
      <c r="AY259" s="207" t="s">
        <v>192</v>
      </c>
    </row>
    <row r="260" spans="2:51" s="198" customFormat="1" ht="12.75">
      <c r="B260" s="199"/>
      <c r="C260" s="200"/>
      <c r="D260" s="196" t="s">
        <v>210</v>
      </c>
      <c r="E260" s="201"/>
      <c r="F260" s="202" t="s">
        <v>706</v>
      </c>
      <c r="G260" s="200"/>
      <c r="H260" s="201"/>
      <c r="I260" s="200"/>
      <c r="J260" s="200"/>
      <c r="K260" s="200"/>
      <c r="L260" s="203"/>
      <c r="M260" s="204"/>
      <c r="N260" s="205"/>
      <c r="O260" s="205"/>
      <c r="P260" s="205"/>
      <c r="Q260" s="205"/>
      <c r="R260" s="205"/>
      <c r="S260" s="205"/>
      <c r="T260" s="206"/>
      <c r="AT260" s="207" t="s">
        <v>210</v>
      </c>
      <c r="AU260" s="207" t="s">
        <v>21</v>
      </c>
      <c r="AV260" s="198" t="s">
        <v>21</v>
      </c>
      <c r="AW260" s="198" t="s">
        <v>43</v>
      </c>
      <c r="AX260" s="198" t="s">
        <v>79</v>
      </c>
      <c r="AY260" s="207" t="s">
        <v>192</v>
      </c>
    </row>
    <row r="261" spans="2:51" s="208" customFormat="1" ht="12.75">
      <c r="B261" s="209"/>
      <c r="C261" s="210"/>
      <c r="D261" s="196" t="s">
        <v>210</v>
      </c>
      <c r="E261" s="234" t="s">
        <v>228</v>
      </c>
      <c r="F261" s="235" t="s">
        <v>707</v>
      </c>
      <c r="G261" s="210"/>
      <c r="H261" s="236">
        <v>6735.395</v>
      </c>
      <c r="I261" s="210"/>
      <c r="J261" s="210"/>
      <c r="K261" s="210"/>
      <c r="L261" s="214"/>
      <c r="M261" s="215"/>
      <c r="N261" s="216"/>
      <c r="O261" s="216"/>
      <c r="P261" s="216"/>
      <c r="Q261" s="216"/>
      <c r="R261" s="216"/>
      <c r="S261" s="216"/>
      <c r="T261" s="217"/>
      <c r="AT261" s="218" t="s">
        <v>210</v>
      </c>
      <c r="AU261" s="218" t="s">
        <v>21</v>
      </c>
      <c r="AV261" s="208" t="s">
        <v>88</v>
      </c>
      <c r="AW261" s="208" t="s">
        <v>43</v>
      </c>
      <c r="AX261" s="208" t="s">
        <v>79</v>
      </c>
      <c r="AY261" s="218" t="s">
        <v>192</v>
      </c>
    </row>
    <row r="262" spans="2:51" s="198" customFormat="1" ht="12.75">
      <c r="B262" s="199"/>
      <c r="C262" s="200"/>
      <c r="D262" s="196" t="s">
        <v>210</v>
      </c>
      <c r="E262" s="201"/>
      <c r="F262" s="202" t="s">
        <v>538</v>
      </c>
      <c r="G262" s="200"/>
      <c r="H262" s="201"/>
      <c r="I262" s="200"/>
      <c r="J262" s="200"/>
      <c r="K262" s="200"/>
      <c r="L262" s="203"/>
      <c r="M262" s="204"/>
      <c r="N262" s="205"/>
      <c r="O262" s="205"/>
      <c r="P262" s="205"/>
      <c r="Q262" s="205"/>
      <c r="R262" s="205"/>
      <c r="S262" s="205"/>
      <c r="T262" s="206"/>
      <c r="AT262" s="207" t="s">
        <v>210</v>
      </c>
      <c r="AU262" s="207" t="s">
        <v>21</v>
      </c>
      <c r="AV262" s="198" t="s">
        <v>21</v>
      </c>
      <c r="AW262" s="198" t="s">
        <v>43</v>
      </c>
      <c r="AX262" s="198" t="s">
        <v>79</v>
      </c>
      <c r="AY262" s="207" t="s">
        <v>192</v>
      </c>
    </row>
    <row r="263" spans="2:51" s="208" customFormat="1" ht="12.75">
      <c r="B263" s="209"/>
      <c r="C263" s="210"/>
      <c r="D263" s="196" t="s">
        <v>210</v>
      </c>
      <c r="E263" s="234" t="s">
        <v>708</v>
      </c>
      <c r="F263" s="235" t="s">
        <v>709</v>
      </c>
      <c r="G263" s="210"/>
      <c r="H263" s="236">
        <v>406.605</v>
      </c>
      <c r="I263" s="210"/>
      <c r="J263" s="210"/>
      <c r="K263" s="210"/>
      <c r="L263" s="214"/>
      <c r="M263" s="215"/>
      <c r="N263" s="216"/>
      <c r="O263" s="216"/>
      <c r="P263" s="216"/>
      <c r="Q263" s="216"/>
      <c r="R263" s="216"/>
      <c r="S263" s="216"/>
      <c r="T263" s="217"/>
      <c r="AT263" s="218" t="s">
        <v>210</v>
      </c>
      <c r="AU263" s="218" t="s">
        <v>21</v>
      </c>
      <c r="AV263" s="208" t="s">
        <v>88</v>
      </c>
      <c r="AW263" s="208" t="s">
        <v>43</v>
      </c>
      <c r="AX263" s="208" t="s">
        <v>79</v>
      </c>
      <c r="AY263" s="218" t="s">
        <v>192</v>
      </c>
    </row>
    <row r="264" spans="1:51" ht="12.75">
      <c r="A264" s="208"/>
      <c r="B264" s="209"/>
      <c r="C264" s="210"/>
      <c r="D264" s="193" t="s">
        <v>210</v>
      </c>
      <c r="E264" s="211" t="s">
        <v>710</v>
      </c>
      <c r="F264" s="212" t="s">
        <v>711</v>
      </c>
      <c r="G264" s="210"/>
      <c r="H264" s="213">
        <v>7142</v>
      </c>
      <c r="I264" s="210"/>
      <c r="J264" s="210"/>
      <c r="K264" s="210"/>
      <c r="L264" s="214"/>
      <c r="M264" s="215"/>
      <c r="N264" s="216"/>
      <c r="O264" s="216"/>
      <c r="P264" s="216"/>
      <c r="Q264" s="216"/>
      <c r="R264" s="216"/>
      <c r="S264" s="216"/>
      <c r="T264" s="217"/>
      <c r="AT264" s="218" t="s">
        <v>210</v>
      </c>
      <c r="AU264" s="218" t="s">
        <v>21</v>
      </c>
      <c r="AV264" s="208" t="s">
        <v>88</v>
      </c>
      <c r="AW264" s="208" t="s">
        <v>43</v>
      </c>
      <c r="AX264" s="208" t="s">
        <v>21</v>
      </c>
      <c r="AY264" s="218" t="s">
        <v>192</v>
      </c>
    </row>
    <row r="265" spans="2:65" s="23" customFormat="1" ht="31.5" customHeight="1">
      <c r="B265" s="24"/>
      <c r="C265" s="182" t="s">
        <v>379</v>
      </c>
      <c r="D265" s="182" t="s">
        <v>193</v>
      </c>
      <c r="E265" s="183" t="s">
        <v>712</v>
      </c>
      <c r="F265" s="184" t="s">
        <v>713</v>
      </c>
      <c r="G265" s="185" t="s">
        <v>514</v>
      </c>
      <c r="H265" s="186">
        <v>7142</v>
      </c>
      <c r="I265" s="187"/>
      <c r="J265" s="187">
        <f>ROUND(I265*H265,2)</f>
        <v>0</v>
      </c>
      <c r="K265" s="184" t="s">
        <v>197</v>
      </c>
      <c r="L265" s="50"/>
      <c r="M265" s="188"/>
      <c r="N265" s="189" t="s">
        <v>50</v>
      </c>
      <c r="O265" s="190">
        <v>0</v>
      </c>
      <c r="P265" s="190">
        <f>O265*H265</f>
        <v>0</v>
      </c>
      <c r="Q265" s="190">
        <v>0</v>
      </c>
      <c r="R265" s="190">
        <f>Q265*H265</f>
        <v>0</v>
      </c>
      <c r="S265" s="190">
        <v>0</v>
      </c>
      <c r="T265" s="191">
        <f>S265*H265</f>
        <v>0</v>
      </c>
      <c r="AR265" s="6" t="s">
        <v>191</v>
      </c>
      <c r="AT265" s="6" t="s">
        <v>193</v>
      </c>
      <c r="AU265" s="6" t="s">
        <v>21</v>
      </c>
      <c r="AY265" s="6" t="s">
        <v>192</v>
      </c>
      <c r="BE265" s="192">
        <f>IF(N265="základní",J265,0)</f>
        <v>0</v>
      </c>
      <c r="BF265" s="192">
        <f>IF(N265="snížená",J265,0)</f>
        <v>0</v>
      </c>
      <c r="BG265" s="192">
        <f>IF(N265="zákl. přenesená",J265,0)</f>
        <v>0</v>
      </c>
      <c r="BH265" s="192">
        <f>IF(N265="sníž. přenesená",J265,0)</f>
        <v>0</v>
      </c>
      <c r="BI265" s="192">
        <f>IF(N265="nulová",J265,0)</f>
        <v>0</v>
      </c>
      <c r="BJ265" s="6" t="s">
        <v>21</v>
      </c>
      <c r="BK265" s="192">
        <f>ROUND(I265*H265,2)</f>
        <v>0</v>
      </c>
      <c r="BL265" s="6" t="s">
        <v>191</v>
      </c>
      <c r="BM265" s="6" t="s">
        <v>714</v>
      </c>
    </row>
    <row r="266" spans="1:47" ht="23.25">
      <c r="A266" s="23"/>
      <c r="B266" s="24"/>
      <c r="C266" s="52"/>
      <c r="D266" s="196" t="s">
        <v>199</v>
      </c>
      <c r="E266" s="52"/>
      <c r="F266" s="197" t="s">
        <v>715</v>
      </c>
      <c r="G266" s="52"/>
      <c r="H266" s="52"/>
      <c r="I266" s="52"/>
      <c r="J266" s="52"/>
      <c r="K266" s="52"/>
      <c r="L266" s="50"/>
      <c r="M266" s="195"/>
      <c r="N266" s="25"/>
      <c r="O266" s="25"/>
      <c r="P266" s="25"/>
      <c r="Q266" s="25"/>
      <c r="R266" s="25"/>
      <c r="S266" s="25"/>
      <c r="T266" s="72"/>
      <c r="AT266" s="6" t="s">
        <v>199</v>
      </c>
      <c r="AU266" s="6" t="s">
        <v>21</v>
      </c>
    </row>
    <row r="267" spans="2:51" s="198" customFormat="1" ht="12.75">
      <c r="B267" s="199"/>
      <c r="C267" s="200"/>
      <c r="D267" s="196" t="s">
        <v>210</v>
      </c>
      <c r="E267" s="201"/>
      <c r="F267" s="202" t="s">
        <v>501</v>
      </c>
      <c r="G267" s="200"/>
      <c r="H267" s="201"/>
      <c r="I267" s="200"/>
      <c r="J267" s="200"/>
      <c r="K267" s="200"/>
      <c r="L267" s="203"/>
      <c r="M267" s="204"/>
      <c r="N267" s="205"/>
      <c r="O267" s="205"/>
      <c r="P267" s="205"/>
      <c r="Q267" s="205"/>
      <c r="R267" s="205"/>
      <c r="S267" s="205"/>
      <c r="T267" s="206"/>
      <c r="AT267" s="207" t="s">
        <v>210</v>
      </c>
      <c r="AU267" s="207" t="s">
        <v>21</v>
      </c>
      <c r="AV267" s="198" t="s">
        <v>21</v>
      </c>
      <c r="AW267" s="198" t="s">
        <v>43</v>
      </c>
      <c r="AX267" s="198" t="s">
        <v>79</v>
      </c>
      <c r="AY267" s="207" t="s">
        <v>192</v>
      </c>
    </row>
    <row r="268" spans="2:51" s="198" customFormat="1" ht="12.75">
      <c r="B268" s="199"/>
      <c r="C268" s="200"/>
      <c r="D268" s="196" t="s">
        <v>210</v>
      </c>
      <c r="E268" s="201"/>
      <c r="F268" s="202" t="s">
        <v>706</v>
      </c>
      <c r="G268" s="200"/>
      <c r="H268" s="201"/>
      <c r="I268" s="200"/>
      <c r="J268" s="200"/>
      <c r="K268" s="200"/>
      <c r="L268" s="203"/>
      <c r="M268" s="204"/>
      <c r="N268" s="205"/>
      <c r="O268" s="205"/>
      <c r="P268" s="205"/>
      <c r="Q268" s="205"/>
      <c r="R268" s="205"/>
      <c r="S268" s="205"/>
      <c r="T268" s="206"/>
      <c r="AT268" s="207" t="s">
        <v>210</v>
      </c>
      <c r="AU268" s="207" t="s">
        <v>21</v>
      </c>
      <c r="AV268" s="198" t="s">
        <v>21</v>
      </c>
      <c r="AW268" s="198" t="s">
        <v>43</v>
      </c>
      <c r="AX268" s="198" t="s">
        <v>79</v>
      </c>
      <c r="AY268" s="207" t="s">
        <v>192</v>
      </c>
    </row>
    <row r="269" spans="2:51" s="208" customFormat="1" ht="12.75">
      <c r="B269" s="209"/>
      <c r="C269" s="210"/>
      <c r="D269" s="196" t="s">
        <v>210</v>
      </c>
      <c r="E269" s="234" t="s">
        <v>716</v>
      </c>
      <c r="F269" s="235" t="s">
        <v>707</v>
      </c>
      <c r="G269" s="210"/>
      <c r="H269" s="236">
        <v>6735.395</v>
      </c>
      <c r="I269" s="210"/>
      <c r="J269" s="210"/>
      <c r="K269" s="210"/>
      <c r="L269" s="214"/>
      <c r="M269" s="215"/>
      <c r="N269" s="216"/>
      <c r="O269" s="216"/>
      <c r="P269" s="216"/>
      <c r="Q269" s="216"/>
      <c r="R269" s="216"/>
      <c r="S269" s="216"/>
      <c r="T269" s="217"/>
      <c r="AT269" s="218" t="s">
        <v>210</v>
      </c>
      <c r="AU269" s="218" t="s">
        <v>21</v>
      </c>
      <c r="AV269" s="208" t="s">
        <v>88</v>
      </c>
      <c r="AW269" s="208" t="s">
        <v>43</v>
      </c>
      <c r="AX269" s="208" t="s">
        <v>79</v>
      </c>
      <c r="AY269" s="218" t="s">
        <v>192</v>
      </c>
    </row>
    <row r="270" spans="2:51" s="198" customFormat="1" ht="12.75">
      <c r="B270" s="199"/>
      <c r="C270" s="200"/>
      <c r="D270" s="196" t="s">
        <v>210</v>
      </c>
      <c r="E270" s="201"/>
      <c r="F270" s="202" t="s">
        <v>538</v>
      </c>
      <c r="G270" s="200"/>
      <c r="H270" s="201"/>
      <c r="I270" s="200"/>
      <c r="J270" s="200"/>
      <c r="K270" s="200"/>
      <c r="L270" s="203"/>
      <c r="M270" s="204"/>
      <c r="N270" s="205"/>
      <c r="O270" s="205"/>
      <c r="P270" s="205"/>
      <c r="Q270" s="205"/>
      <c r="R270" s="205"/>
      <c r="S270" s="205"/>
      <c r="T270" s="206"/>
      <c r="AT270" s="207" t="s">
        <v>210</v>
      </c>
      <c r="AU270" s="207" t="s">
        <v>21</v>
      </c>
      <c r="AV270" s="198" t="s">
        <v>21</v>
      </c>
      <c r="AW270" s="198" t="s">
        <v>43</v>
      </c>
      <c r="AX270" s="198" t="s">
        <v>79</v>
      </c>
      <c r="AY270" s="207" t="s">
        <v>192</v>
      </c>
    </row>
    <row r="271" spans="2:51" s="208" customFormat="1" ht="12.75">
      <c r="B271" s="209"/>
      <c r="C271" s="210"/>
      <c r="D271" s="196" t="s">
        <v>210</v>
      </c>
      <c r="E271" s="234" t="s">
        <v>717</v>
      </c>
      <c r="F271" s="235" t="s">
        <v>709</v>
      </c>
      <c r="G271" s="210"/>
      <c r="H271" s="236">
        <v>406.605</v>
      </c>
      <c r="I271" s="210"/>
      <c r="J271" s="210"/>
      <c r="K271" s="210"/>
      <c r="L271" s="214"/>
      <c r="M271" s="215"/>
      <c r="N271" s="216"/>
      <c r="O271" s="216"/>
      <c r="P271" s="216"/>
      <c r="Q271" s="216"/>
      <c r="R271" s="216"/>
      <c r="S271" s="216"/>
      <c r="T271" s="217"/>
      <c r="AT271" s="218" t="s">
        <v>210</v>
      </c>
      <c r="AU271" s="218" t="s">
        <v>21</v>
      </c>
      <c r="AV271" s="208" t="s">
        <v>88</v>
      </c>
      <c r="AW271" s="208" t="s">
        <v>43</v>
      </c>
      <c r="AX271" s="208" t="s">
        <v>79</v>
      </c>
      <c r="AY271" s="218" t="s">
        <v>192</v>
      </c>
    </row>
    <row r="272" spans="1:51" ht="12.75">
      <c r="A272" s="208"/>
      <c r="B272" s="209"/>
      <c r="C272" s="210"/>
      <c r="D272" s="193" t="s">
        <v>210</v>
      </c>
      <c r="E272" s="211" t="s">
        <v>718</v>
      </c>
      <c r="F272" s="212" t="s">
        <v>711</v>
      </c>
      <c r="G272" s="210"/>
      <c r="H272" s="213">
        <v>7142</v>
      </c>
      <c r="I272" s="210"/>
      <c r="J272" s="210"/>
      <c r="K272" s="210"/>
      <c r="L272" s="214"/>
      <c r="M272" s="215"/>
      <c r="N272" s="216"/>
      <c r="O272" s="216"/>
      <c r="P272" s="216"/>
      <c r="Q272" s="216"/>
      <c r="R272" s="216"/>
      <c r="S272" s="216"/>
      <c r="T272" s="217"/>
      <c r="AT272" s="218" t="s">
        <v>210</v>
      </c>
      <c r="AU272" s="218" t="s">
        <v>21</v>
      </c>
      <c r="AV272" s="208" t="s">
        <v>88</v>
      </c>
      <c r="AW272" s="208" t="s">
        <v>43</v>
      </c>
      <c r="AX272" s="208" t="s">
        <v>21</v>
      </c>
      <c r="AY272" s="218" t="s">
        <v>192</v>
      </c>
    </row>
    <row r="273" spans="2:65" s="23" customFormat="1" ht="22.5" customHeight="1">
      <c r="B273" s="24"/>
      <c r="C273" s="182" t="s">
        <v>384</v>
      </c>
      <c r="D273" s="182" t="s">
        <v>193</v>
      </c>
      <c r="E273" s="183" t="s">
        <v>719</v>
      </c>
      <c r="F273" s="184" t="s">
        <v>720</v>
      </c>
      <c r="G273" s="185" t="s">
        <v>480</v>
      </c>
      <c r="H273" s="186">
        <v>54.851</v>
      </c>
      <c r="I273" s="187"/>
      <c r="J273" s="187">
        <f>ROUND(I273*H273,2)</f>
        <v>0</v>
      </c>
      <c r="K273" s="184" t="s">
        <v>197</v>
      </c>
      <c r="L273" s="50"/>
      <c r="M273" s="188"/>
      <c r="N273" s="189" t="s">
        <v>50</v>
      </c>
      <c r="O273" s="190">
        <v>0</v>
      </c>
      <c r="P273" s="190">
        <f>O273*H273</f>
        <v>0</v>
      </c>
      <c r="Q273" s="190">
        <v>1</v>
      </c>
      <c r="R273" s="190">
        <f>Q273*H273</f>
        <v>54.851</v>
      </c>
      <c r="S273" s="190">
        <v>0</v>
      </c>
      <c r="T273" s="191">
        <f>S273*H273</f>
        <v>0</v>
      </c>
      <c r="AR273" s="6" t="s">
        <v>191</v>
      </c>
      <c r="AT273" s="6" t="s">
        <v>193</v>
      </c>
      <c r="AU273" s="6" t="s">
        <v>21</v>
      </c>
      <c r="AY273" s="6" t="s">
        <v>192</v>
      </c>
      <c r="BE273" s="192">
        <f>IF(N273="základní",J273,0)</f>
        <v>0</v>
      </c>
      <c r="BF273" s="192">
        <f>IF(N273="snížená",J273,0)</f>
        <v>0</v>
      </c>
      <c r="BG273" s="192">
        <f>IF(N273="zákl. přenesená",J273,0)</f>
        <v>0</v>
      </c>
      <c r="BH273" s="192">
        <f>IF(N273="sníž. přenesená",J273,0)</f>
        <v>0</v>
      </c>
      <c r="BI273" s="192">
        <f>IF(N273="nulová",J273,0)</f>
        <v>0</v>
      </c>
      <c r="BJ273" s="6" t="s">
        <v>21</v>
      </c>
      <c r="BK273" s="192">
        <f>ROUND(I273*H273,2)</f>
        <v>0</v>
      </c>
      <c r="BL273" s="6" t="s">
        <v>191</v>
      </c>
      <c r="BM273" s="6" t="s">
        <v>721</v>
      </c>
    </row>
    <row r="274" spans="1:47" ht="12.75">
      <c r="A274" s="23"/>
      <c r="B274" s="24"/>
      <c r="C274" s="52"/>
      <c r="D274" s="196" t="s">
        <v>199</v>
      </c>
      <c r="E274" s="52"/>
      <c r="F274" s="197" t="s">
        <v>722</v>
      </c>
      <c r="G274" s="52"/>
      <c r="H274" s="52"/>
      <c r="I274" s="52"/>
      <c r="J274" s="52"/>
      <c r="K274" s="52"/>
      <c r="L274" s="50"/>
      <c r="M274" s="195"/>
      <c r="N274" s="25"/>
      <c r="O274" s="25"/>
      <c r="P274" s="25"/>
      <c r="Q274" s="25"/>
      <c r="R274" s="25"/>
      <c r="S274" s="25"/>
      <c r="T274" s="72"/>
      <c r="AT274" s="6" t="s">
        <v>199</v>
      </c>
      <c r="AU274" s="6" t="s">
        <v>21</v>
      </c>
    </row>
    <row r="275" spans="1:47" ht="23.25">
      <c r="A275" s="23"/>
      <c r="B275" s="24"/>
      <c r="C275" s="52"/>
      <c r="D275" s="196" t="s">
        <v>723</v>
      </c>
      <c r="E275" s="52"/>
      <c r="F275" s="268" t="s">
        <v>724</v>
      </c>
      <c r="G275" s="52"/>
      <c r="H275" s="52"/>
      <c r="I275" s="52"/>
      <c r="J275" s="52"/>
      <c r="K275" s="52"/>
      <c r="L275" s="50"/>
      <c r="M275" s="195"/>
      <c r="N275" s="25"/>
      <c r="O275" s="25"/>
      <c r="P275" s="25"/>
      <c r="Q275" s="25"/>
      <c r="R275" s="25"/>
      <c r="S275" s="25"/>
      <c r="T275" s="72"/>
      <c r="AT275" s="6" t="s">
        <v>723</v>
      </c>
      <c r="AU275" s="6" t="s">
        <v>21</v>
      </c>
    </row>
    <row r="276" spans="2:51" s="198" customFormat="1" ht="12.75">
      <c r="B276" s="199"/>
      <c r="C276" s="200"/>
      <c r="D276" s="196" t="s">
        <v>210</v>
      </c>
      <c r="E276" s="201"/>
      <c r="F276" s="202" t="s">
        <v>501</v>
      </c>
      <c r="G276" s="200"/>
      <c r="H276" s="201"/>
      <c r="I276" s="200"/>
      <c r="J276" s="200"/>
      <c r="K276" s="200"/>
      <c r="L276" s="203"/>
      <c r="M276" s="204"/>
      <c r="N276" s="205"/>
      <c r="O276" s="205"/>
      <c r="P276" s="205"/>
      <c r="Q276" s="205"/>
      <c r="R276" s="205"/>
      <c r="S276" s="205"/>
      <c r="T276" s="206"/>
      <c r="AT276" s="207" t="s">
        <v>210</v>
      </c>
      <c r="AU276" s="207" t="s">
        <v>21</v>
      </c>
      <c r="AV276" s="198" t="s">
        <v>21</v>
      </c>
      <c r="AW276" s="198" t="s">
        <v>43</v>
      </c>
      <c r="AX276" s="198" t="s">
        <v>79</v>
      </c>
      <c r="AY276" s="207" t="s">
        <v>192</v>
      </c>
    </row>
    <row r="277" spans="2:51" s="208" customFormat="1" ht="12.75">
      <c r="B277" s="209"/>
      <c r="C277" s="210"/>
      <c r="D277" s="193" t="s">
        <v>210</v>
      </c>
      <c r="E277" s="211" t="s">
        <v>725</v>
      </c>
      <c r="F277" s="212" t="s">
        <v>726</v>
      </c>
      <c r="G277" s="210"/>
      <c r="H277" s="213">
        <v>54.851</v>
      </c>
      <c r="I277" s="210"/>
      <c r="J277" s="210"/>
      <c r="K277" s="210"/>
      <c r="L277" s="214"/>
      <c r="M277" s="215"/>
      <c r="N277" s="216"/>
      <c r="O277" s="216"/>
      <c r="P277" s="216"/>
      <c r="Q277" s="216"/>
      <c r="R277" s="216"/>
      <c r="S277" s="216"/>
      <c r="T277" s="217"/>
      <c r="AT277" s="218" t="s">
        <v>210</v>
      </c>
      <c r="AU277" s="218" t="s">
        <v>21</v>
      </c>
      <c r="AV277" s="208" t="s">
        <v>88</v>
      </c>
      <c r="AW277" s="208" t="s">
        <v>43</v>
      </c>
      <c r="AX277" s="208" t="s">
        <v>21</v>
      </c>
      <c r="AY277" s="218" t="s">
        <v>192</v>
      </c>
    </row>
    <row r="278" spans="2:65" s="23" customFormat="1" ht="31.5" customHeight="1">
      <c r="B278" s="24"/>
      <c r="C278" s="182" t="s">
        <v>7</v>
      </c>
      <c r="D278" s="182" t="s">
        <v>193</v>
      </c>
      <c r="E278" s="183" t="s">
        <v>727</v>
      </c>
      <c r="F278" s="184" t="s">
        <v>728</v>
      </c>
      <c r="G278" s="185" t="s">
        <v>514</v>
      </c>
      <c r="H278" s="186">
        <v>7142</v>
      </c>
      <c r="I278" s="187"/>
      <c r="J278" s="187">
        <f>ROUND(I278*H278,2)</f>
        <v>0</v>
      </c>
      <c r="K278" s="184" t="s">
        <v>197</v>
      </c>
      <c r="L278" s="50"/>
      <c r="M278" s="188"/>
      <c r="N278" s="189" t="s">
        <v>50</v>
      </c>
      <c r="O278" s="190">
        <v>0</v>
      </c>
      <c r="P278" s="190">
        <f>O278*H278</f>
        <v>0</v>
      </c>
      <c r="Q278" s="190">
        <v>0</v>
      </c>
      <c r="R278" s="190">
        <f>Q278*H278</f>
        <v>0</v>
      </c>
      <c r="S278" s="190">
        <v>0</v>
      </c>
      <c r="T278" s="191">
        <f>S278*H278</f>
        <v>0</v>
      </c>
      <c r="AR278" s="6" t="s">
        <v>191</v>
      </c>
      <c r="AT278" s="6" t="s">
        <v>193</v>
      </c>
      <c r="AU278" s="6" t="s">
        <v>21</v>
      </c>
      <c r="AY278" s="6" t="s">
        <v>192</v>
      </c>
      <c r="BE278" s="192">
        <f>IF(N278="základní",J278,0)</f>
        <v>0</v>
      </c>
      <c r="BF278" s="192">
        <f>IF(N278="snížená",J278,0)</f>
        <v>0</v>
      </c>
      <c r="BG278" s="192">
        <f>IF(N278="zákl. přenesená",J278,0)</f>
        <v>0</v>
      </c>
      <c r="BH278" s="192">
        <f>IF(N278="sníž. přenesená",J278,0)</f>
        <v>0</v>
      </c>
      <c r="BI278" s="192">
        <f>IF(N278="nulová",J278,0)</f>
        <v>0</v>
      </c>
      <c r="BJ278" s="6" t="s">
        <v>21</v>
      </c>
      <c r="BK278" s="192">
        <f>ROUND(I278*H278,2)</f>
        <v>0</v>
      </c>
      <c r="BL278" s="6" t="s">
        <v>191</v>
      </c>
      <c r="BM278" s="6" t="s">
        <v>729</v>
      </c>
    </row>
    <row r="279" spans="1:47" ht="34.5">
      <c r="A279" s="23"/>
      <c r="B279" s="24"/>
      <c r="C279" s="52"/>
      <c r="D279" s="196" t="s">
        <v>199</v>
      </c>
      <c r="E279" s="52"/>
      <c r="F279" s="197" t="s">
        <v>730</v>
      </c>
      <c r="G279" s="52"/>
      <c r="H279" s="52"/>
      <c r="I279" s="52"/>
      <c r="J279" s="52"/>
      <c r="K279" s="52"/>
      <c r="L279" s="50"/>
      <c r="M279" s="195"/>
      <c r="N279" s="25"/>
      <c r="O279" s="25"/>
      <c r="P279" s="25"/>
      <c r="Q279" s="25"/>
      <c r="R279" s="25"/>
      <c r="S279" s="25"/>
      <c r="T279" s="72"/>
      <c r="AT279" s="6" t="s">
        <v>199</v>
      </c>
      <c r="AU279" s="6" t="s">
        <v>21</v>
      </c>
    </row>
    <row r="280" spans="2:51" s="198" customFormat="1" ht="12.75">
      <c r="B280" s="199"/>
      <c r="C280" s="200"/>
      <c r="D280" s="196" t="s">
        <v>210</v>
      </c>
      <c r="E280" s="201"/>
      <c r="F280" s="202" t="s">
        <v>501</v>
      </c>
      <c r="G280" s="200"/>
      <c r="H280" s="201"/>
      <c r="I280" s="200"/>
      <c r="J280" s="200"/>
      <c r="K280" s="200"/>
      <c r="L280" s="203"/>
      <c r="M280" s="204"/>
      <c r="N280" s="205"/>
      <c r="O280" s="205"/>
      <c r="P280" s="205"/>
      <c r="Q280" s="205"/>
      <c r="R280" s="205"/>
      <c r="S280" s="205"/>
      <c r="T280" s="206"/>
      <c r="AT280" s="207" t="s">
        <v>210</v>
      </c>
      <c r="AU280" s="207" t="s">
        <v>21</v>
      </c>
      <c r="AV280" s="198" t="s">
        <v>21</v>
      </c>
      <c r="AW280" s="198" t="s">
        <v>43</v>
      </c>
      <c r="AX280" s="198" t="s">
        <v>79</v>
      </c>
      <c r="AY280" s="207" t="s">
        <v>192</v>
      </c>
    </row>
    <row r="281" spans="2:51" s="198" customFormat="1" ht="12.75">
      <c r="B281" s="199"/>
      <c r="C281" s="200"/>
      <c r="D281" s="196" t="s">
        <v>210</v>
      </c>
      <c r="E281" s="201"/>
      <c r="F281" s="202" t="s">
        <v>706</v>
      </c>
      <c r="G281" s="200"/>
      <c r="H281" s="201"/>
      <c r="I281" s="200"/>
      <c r="J281" s="200"/>
      <c r="K281" s="200"/>
      <c r="L281" s="203"/>
      <c r="M281" s="204"/>
      <c r="N281" s="205"/>
      <c r="O281" s="205"/>
      <c r="P281" s="205"/>
      <c r="Q281" s="205"/>
      <c r="R281" s="205"/>
      <c r="S281" s="205"/>
      <c r="T281" s="206"/>
      <c r="AT281" s="207" t="s">
        <v>210</v>
      </c>
      <c r="AU281" s="207" t="s">
        <v>21</v>
      </c>
      <c r="AV281" s="198" t="s">
        <v>21</v>
      </c>
      <c r="AW281" s="198" t="s">
        <v>43</v>
      </c>
      <c r="AX281" s="198" t="s">
        <v>79</v>
      </c>
      <c r="AY281" s="207" t="s">
        <v>192</v>
      </c>
    </row>
    <row r="282" spans="2:51" s="208" customFormat="1" ht="12.75">
      <c r="B282" s="209"/>
      <c r="C282" s="210"/>
      <c r="D282" s="196" t="s">
        <v>210</v>
      </c>
      <c r="E282" s="234" t="s">
        <v>731</v>
      </c>
      <c r="F282" s="235" t="s">
        <v>707</v>
      </c>
      <c r="G282" s="210"/>
      <c r="H282" s="236">
        <v>6735.395</v>
      </c>
      <c r="I282" s="210"/>
      <c r="J282" s="210"/>
      <c r="K282" s="210"/>
      <c r="L282" s="214"/>
      <c r="M282" s="215"/>
      <c r="N282" s="216"/>
      <c r="O282" s="216"/>
      <c r="P282" s="216"/>
      <c r="Q282" s="216"/>
      <c r="R282" s="216"/>
      <c r="S282" s="216"/>
      <c r="T282" s="217"/>
      <c r="AT282" s="218" t="s">
        <v>210</v>
      </c>
      <c r="AU282" s="218" t="s">
        <v>21</v>
      </c>
      <c r="AV282" s="208" t="s">
        <v>88</v>
      </c>
      <c r="AW282" s="208" t="s">
        <v>43</v>
      </c>
      <c r="AX282" s="208" t="s">
        <v>79</v>
      </c>
      <c r="AY282" s="218" t="s">
        <v>192</v>
      </c>
    </row>
    <row r="283" spans="2:51" s="198" customFormat="1" ht="12.75">
      <c r="B283" s="199"/>
      <c r="C283" s="200"/>
      <c r="D283" s="196" t="s">
        <v>210</v>
      </c>
      <c r="E283" s="201"/>
      <c r="F283" s="202" t="s">
        <v>538</v>
      </c>
      <c r="G283" s="200"/>
      <c r="H283" s="201"/>
      <c r="I283" s="200"/>
      <c r="J283" s="200"/>
      <c r="K283" s="200"/>
      <c r="L283" s="203"/>
      <c r="M283" s="204"/>
      <c r="N283" s="205"/>
      <c r="O283" s="205"/>
      <c r="P283" s="205"/>
      <c r="Q283" s="205"/>
      <c r="R283" s="205"/>
      <c r="S283" s="205"/>
      <c r="T283" s="206"/>
      <c r="AT283" s="207" t="s">
        <v>210</v>
      </c>
      <c r="AU283" s="207" t="s">
        <v>21</v>
      </c>
      <c r="AV283" s="198" t="s">
        <v>21</v>
      </c>
      <c r="AW283" s="198" t="s">
        <v>43</v>
      </c>
      <c r="AX283" s="198" t="s">
        <v>79</v>
      </c>
      <c r="AY283" s="207" t="s">
        <v>192</v>
      </c>
    </row>
    <row r="284" spans="2:51" s="208" customFormat="1" ht="12.75">
      <c r="B284" s="209"/>
      <c r="C284" s="210"/>
      <c r="D284" s="196" t="s">
        <v>210</v>
      </c>
      <c r="E284" s="234" t="s">
        <v>732</v>
      </c>
      <c r="F284" s="235" t="s">
        <v>709</v>
      </c>
      <c r="G284" s="210"/>
      <c r="H284" s="236">
        <v>406.605</v>
      </c>
      <c r="I284" s="210"/>
      <c r="J284" s="210"/>
      <c r="K284" s="210"/>
      <c r="L284" s="214"/>
      <c r="M284" s="215"/>
      <c r="N284" s="216"/>
      <c r="O284" s="216"/>
      <c r="P284" s="216"/>
      <c r="Q284" s="216"/>
      <c r="R284" s="216"/>
      <c r="S284" s="216"/>
      <c r="T284" s="217"/>
      <c r="AT284" s="218" t="s">
        <v>210</v>
      </c>
      <c r="AU284" s="218" t="s">
        <v>21</v>
      </c>
      <c r="AV284" s="208" t="s">
        <v>88</v>
      </c>
      <c r="AW284" s="208" t="s">
        <v>43</v>
      </c>
      <c r="AX284" s="208" t="s">
        <v>79</v>
      </c>
      <c r="AY284" s="218" t="s">
        <v>192</v>
      </c>
    </row>
    <row r="285" spans="1:51" ht="12.75">
      <c r="A285" s="208"/>
      <c r="B285" s="209"/>
      <c r="C285" s="210"/>
      <c r="D285" s="193" t="s">
        <v>210</v>
      </c>
      <c r="E285" s="211" t="s">
        <v>733</v>
      </c>
      <c r="F285" s="212" t="s">
        <v>711</v>
      </c>
      <c r="G285" s="210"/>
      <c r="H285" s="213">
        <v>7142</v>
      </c>
      <c r="I285" s="210"/>
      <c r="J285" s="210"/>
      <c r="K285" s="210"/>
      <c r="L285" s="214"/>
      <c r="M285" s="215"/>
      <c r="N285" s="216"/>
      <c r="O285" s="216"/>
      <c r="P285" s="216"/>
      <c r="Q285" s="216"/>
      <c r="R285" s="216"/>
      <c r="S285" s="216"/>
      <c r="T285" s="217"/>
      <c r="AT285" s="218" t="s">
        <v>210</v>
      </c>
      <c r="AU285" s="218" t="s">
        <v>21</v>
      </c>
      <c r="AV285" s="208" t="s">
        <v>88</v>
      </c>
      <c r="AW285" s="208" t="s">
        <v>43</v>
      </c>
      <c r="AX285" s="208" t="s">
        <v>21</v>
      </c>
      <c r="AY285" s="218" t="s">
        <v>192</v>
      </c>
    </row>
    <row r="286" spans="2:65" s="23" customFormat="1" ht="22.5" customHeight="1">
      <c r="B286" s="24"/>
      <c r="C286" s="182" t="s">
        <v>393</v>
      </c>
      <c r="D286" s="182" t="s">
        <v>193</v>
      </c>
      <c r="E286" s="183" t="s">
        <v>734</v>
      </c>
      <c r="F286" s="184" t="s">
        <v>735</v>
      </c>
      <c r="G286" s="185" t="s">
        <v>480</v>
      </c>
      <c r="H286" s="186">
        <v>788.477</v>
      </c>
      <c r="I286" s="187"/>
      <c r="J286" s="187">
        <f>ROUND(I286*H286,2)</f>
        <v>0</v>
      </c>
      <c r="K286" s="184" t="s">
        <v>197</v>
      </c>
      <c r="L286" s="50"/>
      <c r="M286" s="188"/>
      <c r="N286" s="189" t="s">
        <v>50</v>
      </c>
      <c r="O286" s="190">
        <v>0</v>
      </c>
      <c r="P286" s="190">
        <f>O286*H286</f>
        <v>0</v>
      </c>
      <c r="Q286" s="190">
        <v>1</v>
      </c>
      <c r="R286" s="190">
        <f>Q286*H286</f>
        <v>788.477</v>
      </c>
      <c r="S286" s="190">
        <v>0</v>
      </c>
      <c r="T286" s="191">
        <f>S286*H286</f>
        <v>0</v>
      </c>
      <c r="AR286" s="6" t="s">
        <v>191</v>
      </c>
      <c r="AT286" s="6" t="s">
        <v>193</v>
      </c>
      <c r="AU286" s="6" t="s">
        <v>21</v>
      </c>
      <c r="AY286" s="6" t="s">
        <v>192</v>
      </c>
      <c r="BE286" s="192">
        <f>IF(N286="základní",J286,0)</f>
        <v>0</v>
      </c>
      <c r="BF286" s="192">
        <f>IF(N286="snížená",J286,0)</f>
        <v>0</v>
      </c>
      <c r="BG286" s="192">
        <f>IF(N286="zákl. přenesená",J286,0)</f>
        <v>0</v>
      </c>
      <c r="BH286" s="192">
        <f>IF(N286="sníž. přenesená",J286,0)</f>
        <v>0</v>
      </c>
      <c r="BI286" s="192">
        <f>IF(N286="nulová",J286,0)</f>
        <v>0</v>
      </c>
      <c r="BJ286" s="6" t="s">
        <v>21</v>
      </c>
      <c r="BK286" s="192">
        <f>ROUND(I286*H286,2)</f>
        <v>0</v>
      </c>
      <c r="BL286" s="6" t="s">
        <v>191</v>
      </c>
      <c r="BM286" s="6" t="s">
        <v>736</v>
      </c>
    </row>
    <row r="287" spans="1:47" ht="12.75">
      <c r="A287" s="23"/>
      <c r="B287" s="24"/>
      <c r="C287" s="52"/>
      <c r="D287" s="196" t="s">
        <v>199</v>
      </c>
      <c r="E287" s="52"/>
      <c r="F287" s="197" t="s">
        <v>737</v>
      </c>
      <c r="G287" s="52"/>
      <c r="H287" s="52"/>
      <c r="I287" s="52"/>
      <c r="J287" s="52"/>
      <c r="K287" s="52"/>
      <c r="L287" s="50"/>
      <c r="M287" s="195"/>
      <c r="N287" s="25"/>
      <c r="O287" s="25"/>
      <c r="P287" s="25"/>
      <c r="Q287" s="25"/>
      <c r="R287" s="25"/>
      <c r="S287" s="25"/>
      <c r="T287" s="72"/>
      <c r="AT287" s="6" t="s">
        <v>199</v>
      </c>
      <c r="AU287" s="6" t="s">
        <v>21</v>
      </c>
    </row>
    <row r="288" spans="2:51" s="198" customFormat="1" ht="12.75">
      <c r="B288" s="199"/>
      <c r="C288" s="200"/>
      <c r="D288" s="196" t="s">
        <v>210</v>
      </c>
      <c r="E288" s="201"/>
      <c r="F288" s="202" t="s">
        <v>501</v>
      </c>
      <c r="G288" s="200"/>
      <c r="H288" s="201"/>
      <c r="I288" s="200"/>
      <c r="J288" s="200"/>
      <c r="K288" s="200"/>
      <c r="L288" s="203"/>
      <c r="M288" s="204"/>
      <c r="N288" s="205"/>
      <c r="O288" s="205"/>
      <c r="P288" s="205"/>
      <c r="Q288" s="205"/>
      <c r="R288" s="205"/>
      <c r="S288" s="205"/>
      <c r="T288" s="206"/>
      <c r="AT288" s="207" t="s">
        <v>210</v>
      </c>
      <c r="AU288" s="207" t="s">
        <v>21</v>
      </c>
      <c r="AV288" s="198" t="s">
        <v>21</v>
      </c>
      <c r="AW288" s="198" t="s">
        <v>43</v>
      </c>
      <c r="AX288" s="198" t="s">
        <v>79</v>
      </c>
      <c r="AY288" s="207" t="s">
        <v>192</v>
      </c>
    </row>
    <row r="289" spans="2:51" s="208" customFormat="1" ht="12.75">
      <c r="B289" s="209"/>
      <c r="C289" s="210"/>
      <c r="D289" s="196" t="s">
        <v>210</v>
      </c>
      <c r="E289" s="234" t="s">
        <v>738</v>
      </c>
      <c r="F289" s="235" t="s">
        <v>739</v>
      </c>
      <c r="G289" s="210"/>
      <c r="H289" s="236">
        <v>788.477</v>
      </c>
      <c r="I289" s="210"/>
      <c r="J289" s="210"/>
      <c r="K289" s="210"/>
      <c r="L289" s="214"/>
      <c r="M289" s="215"/>
      <c r="N289" s="216"/>
      <c r="O289" s="216"/>
      <c r="P289" s="216"/>
      <c r="Q289" s="216"/>
      <c r="R289" s="216"/>
      <c r="S289" s="216"/>
      <c r="T289" s="217"/>
      <c r="AT289" s="218" t="s">
        <v>210</v>
      </c>
      <c r="AU289" s="218" t="s">
        <v>21</v>
      </c>
      <c r="AV289" s="208" t="s">
        <v>88</v>
      </c>
      <c r="AW289" s="208" t="s">
        <v>43</v>
      </c>
      <c r="AX289" s="208" t="s">
        <v>21</v>
      </c>
      <c r="AY289" s="218" t="s">
        <v>192</v>
      </c>
    </row>
    <row r="290" spans="2:63" s="168" customFormat="1" ht="36.75" customHeight="1">
      <c r="B290" s="169"/>
      <c r="C290" s="170"/>
      <c r="D290" s="171" t="s">
        <v>78</v>
      </c>
      <c r="E290" s="172" t="s">
        <v>329</v>
      </c>
      <c r="F290" s="172" t="s">
        <v>740</v>
      </c>
      <c r="G290" s="170"/>
      <c r="H290" s="170"/>
      <c r="I290" s="170"/>
      <c r="J290" s="173">
        <f>BK290</f>
        <v>0</v>
      </c>
      <c r="K290" s="170"/>
      <c r="L290" s="174"/>
      <c r="M290" s="175"/>
      <c r="N290" s="176"/>
      <c r="O290" s="176"/>
      <c r="P290" s="177">
        <f>SUM(P291:P449)</f>
        <v>238.527549</v>
      </c>
      <c r="Q290" s="176"/>
      <c r="R290" s="177">
        <f>SUM(R291:R449)</f>
        <v>396.1580094</v>
      </c>
      <c r="S290" s="176"/>
      <c r="T290" s="178">
        <f>SUM(T291:T449)</f>
        <v>318.08902000000006</v>
      </c>
      <c r="AR290" s="179" t="s">
        <v>191</v>
      </c>
      <c r="AT290" s="180" t="s">
        <v>78</v>
      </c>
      <c r="AU290" s="180" t="s">
        <v>79</v>
      </c>
      <c r="AY290" s="179" t="s">
        <v>192</v>
      </c>
      <c r="BK290" s="181">
        <f>SUM(BK291:BK449)</f>
        <v>0</v>
      </c>
    </row>
    <row r="291" spans="2:65" s="23" customFormat="1" ht="22.5" customHeight="1">
      <c r="B291" s="24"/>
      <c r="C291" s="182" t="s">
        <v>398</v>
      </c>
      <c r="D291" s="182" t="s">
        <v>193</v>
      </c>
      <c r="E291" s="183" t="s">
        <v>741</v>
      </c>
      <c r="F291" s="184" t="s">
        <v>742</v>
      </c>
      <c r="G291" s="185" t="s">
        <v>467</v>
      </c>
      <c r="H291" s="186">
        <v>14</v>
      </c>
      <c r="I291" s="187"/>
      <c r="J291" s="187">
        <f>ROUND(I291*H291,2)</f>
        <v>0</v>
      </c>
      <c r="K291" s="184" t="s">
        <v>197</v>
      </c>
      <c r="L291" s="50"/>
      <c r="M291" s="188"/>
      <c r="N291" s="189" t="s">
        <v>50</v>
      </c>
      <c r="O291" s="190">
        <v>0</v>
      </c>
      <c r="P291" s="190">
        <f>O291*H291</f>
        <v>0</v>
      </c>
      <c r="Q291" s="190">
        <v>0</v>
      </c>
      <c r="R291" s="190">
        <f>Q291*H291</f>
        <v>0</v>
      </c>
      <c r="S291" s="190">
        <v>0.29</v>
      </c>
      <c r="T291" s="191">
        <f>S291*H291</f>
        <v>4.06</v>
      </c>
      <c r="AR291" s="6" t="s">
        <v>191</v>
      </c>
      <c r="AT291" s="6" t="s">
        <v>193</v>
      </c>
      <c r="AU291" s="6" t="s">
        <v>21</v>
      </c>
      <c r="AY291" s="6" t="s">
        <v>192</v>
      </c>
      <c r="BE291" s="192">
        <f>IF(N291="základní",J291,0)</f>
        <v>0</v>
      </c>
      <c r="BF291" s="192">
        <f>IF(N291="snížená",J291,0)</f>
        <v>0</v>
      </c>
      <c r="BG291" s="192">
        <f>IF(N291="zákl. přenesená",J291,0)</f>
        <v>0</v>
      </c>
      <c r="BH291" s="192">
        <f>IF(N291="sníž. přenesená",J291,0)</f>
        <v>0</v>
      </c>
      <c r="BI291" s="192">
        <f>IF(N291="nulová",J291,0)</f>
        <v>0</v>
      </c>
      <c r="BJ291" s="6" t="s">
        <v>21</v>
      </c>
      <c r="BK291" s="192">
        <f>ROUND(I291*H291,2)</f>
        <v>0</v>
      </c>
      <c r="BL291" s="6" t="s">
        <v>191</v>
      </c>
      <c r="BM291" s="6" t="s">
        <v>743</v>
      </c>
    </row>
    <row r="292" spans="1:47" ht="23.25">
      <c r="A292" s="23"/>
      <c r="B292" s="24"/>
      <c r="C292" s="52"/>
      <c r="D292" s="196" t="s">
        <v>199</v>
      </c>
      <c r="E292" s="52"/>
      <c r="F292" s="197" t="s">
        <v>744</v>
      </c>
      <c r="G292" s="52"/>
      <c r="H292" s="52"/>
      <c r="I292" s="52"/>
      <c r="J292" s="52"/>
      <c r="K292" s="52"/>
      <c r="L292" s="50"/>
      <c r="M292" s="195"/>
      <c r="N292" s="25"/>
      <c r="O292" s="25"/>
      <c r="P292" s="25"/>
      <c r="Q292" s="25"/>
      <c r="R292" s="25"/>
      <c r="S292" s="25"/>
      <c r="T292" s="72"/>
      <c r="AT292" s="6" t="s">
        <v>199</v>
      </c>
      <c r="AU292" s="6" t="s">
        <v>21</v>
      </c>
    </row>
    <row r="293" spans="2:51" s="198" customFormat="1" ht="12.75">
      <c r="B293" s="199"/>
      <c r="C293" s="200"/>
      <c r="D293" s="196" t="s">
        <v>210</v>
      </c>
      <c r="E293" s="201"/>
      <c r="F293" s="202" t="s">
        <v>501</v>
      </c>
      <c r="G293" s="200"/>
      <c r="H293" s="201"/>
      <c r="I293" s="200"/>
      <c r="J293" s="200"/>
      <c r="K293" s="200"/>
      <c r="L293" s="203"/>
      <c r="M293" s="204"/>
      <c r="N293" s="205"/>
      <c r="O293" s="205"/>
      <c r="P293" s="205"/>
      <c r="Q293" s="205"/>
      <c r="R293" s="205"/>
      <c r="S293" s="205"/>
      <c r="T293" s="206"/>
      <c r="AT293" s="207" t="s">
        <v>210</v>
      </c>
      <c r="AU293" s="207" t="s">
        <v>21</v>
      </c>
      <c r="AV293" s="198" t="s">
        <v>21</v>
      </c>
      <c r="AW293" s="198" t="s">
        <v>43</v>
      </c>
      <c r="AX293" s="198" t="s">
        <v>79</v>
      </c>
      <c r="AY293" s="207" t="s">
        <v>192</v>
      </c>
    </row>
    <row r="294" spans="2:51" s="208" customFormat="1" ht="12.75">
      <c r="B294" s="209"/>
      <c r="C294" s="210"/>
      <c r="D294" s="193" t="s">
        <v>210</v>
      </c>
      <c r="E294" s="211" t="s">
        <v>745</v>
      </c>
      <c r="F294" s="212" t="s">
        <v>746</v>
      </c>
      <c r="G294" s="210"/>
      <c r="H294" s="213">
        <v>14</v>
      </c>
      <c r="I294" s="210"/>
      <c r="J294" s="210"/>
      <c r="K294" s="210"/>
      <c r="L294" s="214"/>
      <c r="M294" s="215"/>
      <c r="N294" s="216"/>
      <c r="O294" s="216"/>
      <c r="P294" s="216"/>
      <c r="Q294" s="216"/>
      <c r="R294" s="216"/>
      <c r="S294" s="216"/>
      <c r="T294" s="217"/>
      <c r="AT294" s="218" t="s">
        <v>210</v>
      </c>
      <c r="AU294" s="218" t="s">
        <v>21</v>
      </c>
      <c r="AV294" s="208" t="s">
        <v>88</v>
      </c>
      <c r="AW294" s="208" t="s">
        <v>43</v>
      </c>
      <c r="AX294" s="208" t="s">
        <v>21</v>
      </c>
      <c r="AY294" s="218" t="s">
        <v>192</v>
      </c>
    </row>
    <row r="295" spans="2:65" s="23" customFormat="1" ht="22.5" customHeight="1">
      <c r="B295" s="24"/>
      <c r="C295" s="182" t="s">
        <v>403</v>
      </c>
      <c r="D295" s="182" t="s">
        <v>193</v>
      </c>
      <c r="E295" s="183" t="s">
        <v>747</v>
      </c>
      <c r="F295" s="184" t="s">
        <v>748</v>
      </c>
      <c r="G295" s="185" t="s">
        <v>749</v>
      </c>
      <c r="H295" s="186">
        <v>9</v>
      </c>
      <c r="I295" s="187"/>
      <c r="J295" s="187">
        <f>ROUND(I295*H295,2)</f>
        <v>0</v>
      </c>
      <c r="K295" s="184" t="s">
        <v>197</v>
      </c>
      <c r="L295" s="50"/>
      <c r="M295" s="188"/>
      <c r="N295" s="189" t="s">
        <v>50</v>
      </c>
      <c r="O295" s="190">
        <v>0</v>
      </c>
      <c r="P295" s="190">
        <f>O295*H295</f>
        <v>0</v>
      </c>
      <c r="Q295" s="190">
        <v>0.34090000000000004</v>
      </c>
      <c r="R295" s="190">
        <f>Q295*H295</f>
        <v>3.0681000000000003</v>
      </c>
      <c r="S295" s="190">
        <v>0</v>
      </c>
      <c r="T295" s="191">
        <f>S295*H295</f>
        <v>0</v>
      </c>
      <c r="AR295" s="6" t="s">
        <v>191</v>
      </c>
      <c r="AT295" s="6" t="s">
        <v>193</v>
      </c>
      <c r="AU295" s="6" t="s">
        <v>21</v>
      </c>
      <c r="AY295" s="6" t="s">
        <v>192</v>
      </c>
      <c r="BE295" s="192">
        <f>IF(N295="základní",J295,0)</f>
        <v>0</v>
      </c>
      <c r="BF295" s="192">
        <f>IF(N295="snížená",J295,0)</f>
        <v>0</v>
      </c>
      <c r="BG295" s="192">
        <f>IF(N295="zákl. přenesená",J295,0)</f>
        <v>0</v>
      </c>
      <c r="BH295" s="192">
        <f>IF(N295="sníž. přenesená",J295,0)</f>
        <v>0</v>
      </c>
      <c r="BI295" s="192">
        <f>IF(N295="nulová",J295,0)</f>
        <v>0</v>
      </c>
      <c r="BJ295" s="6" t="s">
        <v>21</v>
      </c>
      <c r="BK295" s="192">
        <f>ROUND(I295*H295,2)</f>
        <v>0</v>
      </c>
      <c r="BL295" s="6" t="s">
        <v>191</v>
      </c>
      <c r="BM295" s="6" t="s">
        <v>750</v>
      </c>
    </row>
    <row r="296" spans="1:47" ht="12.75">
      <c r="A296" s="23"/>
      <c r="B296" s="24"/>
      <c r="C296" s="52"/>
      <c r="D296" s="196" t="s">
        <v>199</v>
      </c>
      <c r="E296" s="52"/>
      <c r="F296" s="197" t="s">
        <v>748</v>
      </c>
      <c r="G296" s="52"/>
      <c r="H296" s="52"/>
      <c r="I296" s="52"/>
      <c r="J296" s="52"/>
      <c r="K296" s="52"/>
      <c r="L296" s="50"/>
      <c r="M296" s="195"/>
      <c r="N296" s="25"/>
      <c r="O296" s="25"/>
      <c r="P296" s="25"/>
      <c r="Q296" s="25"/>
      <c r="R296" s="25"/>
      <c r="S296" s="25"/>
      <c r="T296" s="72"/>
      <c r="AT296" s="6" t="s">
        <v>199</v>
      </c>
      <c r="AU296" s="6" t="s">
        <v>21</v>
      </c>
    </row>
    <row r="297" spans="2:51" s="198" customFormat="1" ht="12.75">
      <c r="B297" s="199"/>
      <c r="C297" s="200"/>
      <c r="D297" s="196" t="s">
        <v>210</v>
      </c>
      <c r="E297" s="201" t="s">
        <v>751</v>
      </c>
      <c r="F297" s="202" t="s">
        <v>501</v>
      </c>
      <c r="G297" s="200"/>
      <c r="H297" s="201"/>
      <c r="I297" s="200"/>
      <c r="J297" s="200"/>
      <c r="K297" s="200"/>
      <c r="L297" s="203"/>
      <c r="M297" s="204"/>
      <c r="N297" s="205"/>
      <c r="O297" s="205"/>
      <c r="P297" s="205"/>
      <c r="Q297" s="205"/>
      <c r="R297" s="205"/>
      <c r="S297" s="205"/>
      <c r="T297" s="206"/>
      <c r="AT297" s="207" t="s">
        <v>210</v>
      </c>
      <c r="AU297" s="207" t="s">
        <v>21</v>
      </c>
      <c r="AV297" s="198" t="s">
        <v>21</v>
      </c>
      <c r="AW297" s="198" t="s">
        <v>43</v>
      </c>
      <c r="AX297" s="198" t="s">
        <v>79</v>
      </c>
      <c r="AY297" s="207" t="s">
        <v>192</v>
      </c>
    </row>
    <row r="298" spans="2:51" s="208" customFormat="1" ht="12.75">
      <c r="B298" s="209"/>
      <c r="C298" s="210"/>
      <c r="D298" s="193" t="s">
        <v>210</v>
      </c>
      <c r="E298" s="211" t="s">
        <v>752</v>
      </c>
      <c r="F298" s="212" t="s">
        <v>329</v>
      </c>
      <c r="G298" s="210"/>
      <c r="H298" s="213">
        <v>9</v>
      </c>
      <c r="I298" s="210"/>
      <c r="J298" s="210"/>
      <c r="K298" s="210"/>
      <c r="L298" s="214"/>
      <c r="M298" s="215"/>
      <c r="N298" s="216"/>
      <c r="O298" s="216"/>
      <c r="P298" s="216"/>
      <c r="Q298" s="216"/>
      <c r="R298" s="216"/>
      <c r="S298" s="216"/>
      <c r="T298" s="217"/>
      <c r="AT298" s="218" t="s">
        <v>210</v>
      </c>
      <c r="AU298" s="218" t="s">
        <v>21</v>
      </c>
      <c r="AV298" s="208" t="s">
        <v>88</v>
      </c>
      <c r="AW298" s="208" t="s">
        <v>43</v>
      </c>
      <c r="AX298" s="208" t="s">
        <v>21</v>
      </c>
      <c r="AY298" s="218" t="s">
        <v>192</v>
      </c>
    </row>
    <row r="299" spans="2:65" s="23" customFormat="1" ht="22.5" customHeight="1">
      <c r="B299" s="24"/>
      <c r="C299" s="254" t="s">
        <v>408</v>
      </c>
      <c r="D299" s="254" t="s">
        <v>467</v>
      </c>
      <c r="E299" s="255" t="s">
        <v>753</v>
      </c>
      <c r="F299" s="256" t="s">
        <v>754</v>
      </c>
      <c r="G299" s="257" t="s">
        <v>284</v>
      </c>
      <c r="H299" s="258">
        <v>9</v>
      </c>
      <c r="I299" s="259"/>
      <c r="J299" s="259">
        <f>ROUND(I299*H299,2)</f>
        <v>0</v>
      </c>
      <c r="K299" s="256" t="s">
        <v>197</v>
      </c>
      <c r="L299" s="260"/>
      <c r="M299" s="261"/>
      <c r="N299" s="262" t="s">
        <v>50</v>
      </c>
      <c r="O299" s="190">
        <v>0</v>
      </c>
      <c r="P299" s="190">
        <f>O299*H299</f>
        <v>0</v>
      </c>
      <c r="Q299" s="190">
        <v>0.057</v>
      </c>
      <c r="R299" s="190">
        <f>Q299*H299</f>
        <v>0.513</v>
      </c>
      <c r="S299" s="190">
        <v>0</v>
      </c>
      <c r="T299" s="191">
        <f>S299*H299</f>
        <v>0</v>
      </c>
      <c r="AR299" s="6" t="s">
        <v>323</v>
      </c>
      <c r="AT299" s="6" t="s">
        <v>467</v>
      </c>
      <c r="AU299" s="6" t="s">
        <v>21</v>
      </c>
      <c r="AY299" s="6" t="s">
        <v>192</v>
      </c>
      <c r="BE299" s="192">
        <f>IF(N299="základní",J299,0)</f>
        <v>0</v>
      </c>
      <c r="BF299" s="192">
        <f>IF(N299="snížená",J299,0)</f>
        <v>0</v>
      </c>
      <c r="BG299" s="192">
        <f>IF(N299="zákl. přenesená",J299,0)</f>
        <v>0</v>
      </c>
      <c r="BH299" s="192">
        <f>IF(N299="sníž. přenesená",J299,0)</f>
        <v>0</v>
      </c>
      <c r="BI299" s="192">
        <f>IF(N299="nulová",J299,0)</f>
        <v>0</v>
      </c>
      <c r="BJ299" s="6" t="s">
        <v>21</v>
      </c>
      <c r="BK299" s="192">
        <f>ROUND(I299*H299,2)</f>
        <v>0</v>
      </c>
      <c r="BL299" s="6" t="s">
        <v>191</v>
      </c>
      <c r="BM299" s="6" t="s">
        <v>755</v>
      </c>
    </row>
    <row r="300" spans="1:47" ht="12.75">
      <c r="A300" s="23"/>
      <c r="B300" s="24"/>
      <c r="C300" s="52"/>
      <c r="D300" s="196" t="s">
        <v>199</v>
      </c>
      <c r="E300" s="52"/>
      <c r="F300" s="197" t="s">
        <v>756</v>
      </c>
      <c r="G300" s="52"/>
      <c r="H300" s="52"/>
      <c r="I300" s="52"/>
      <c r="J300" s="52"/>
      <c r="K300" s="52"/>
      <c r="L300" s="50"/>
      <c r="M300" s="195"/>
      <c r="N300" s="25"/>
      <c r="O300" s="25"/>
      <c r="P300" s="25"/>
      <c r="Q300" s="25"/>
      <c r="R300" s="25"/>
      <c r="S300" s="25"/>
      <c r="T300" s="72"/>
      <c r="AT300" s="6" t="s">
        <v>199</v>
      </c>
      <c r="AU300" s="6" t="s">
        <v>21</v>
      </c>
    </row>
    <row r="301" spans="2:51" s="198" customFormat="1" ht="12.75">
      <c r="B301" s="199"/>
      <c r="C301" s="200"/>
      <c r="D301" s="196" t="s">
        <v>210</v>
      </c>
      <c r="E301" s="201"/>
      <c r="F301" s="202" t="s">
        <v>501</v>
      </c>
      <c r="G301" s="200"/>
      <c r="H301" s="201"/>
      <c r="I301" s="200"/>
      <c r="J301" s="200"/>
      <c r="K301" s="200"/>
      <c r="L301" s="203"/>
      <c r="M301" s="204"/>
      <c r="N301" s="205"/>
      <c r="O301" s="205"/>
      <c r="P301" s="205"/>
      <c r="Q301" s="205"/>
      <c r="R301" s="205"/>
      <c r="S301" s="205"/>
      <c r="T301" s="206"/>
      <c r="AT301" s="207" t="s">
        <v>210</v>
      </c>
      <c r="AU301" s="207" t="s">
        <v>21</v>
      </c>
      <c r="AV301" s="198" t="s">
        <v>21</v>
      </c>
      <c r="AW301" s="198" t="s">
        <v>43</v>
      </c>
      <c r="AX301" s="198" t="s">
        <v>79</v>
      </c>
      <c r="AY301" s="207" t="s">
        <v>192</v>
      </c>
    </row>
    <row r="302" spans="2:51" s="208" customFormat="1" ht="12.75">
      <c r="B302" s="209"/>
      <c r="C302" s="210"/>
      <c r="D302" s="193" t="s">
        <v>210</v>
      </c>
      <c r="E302" s="211"/>
      <c r="F302" s="212" t="s">
        <v>329</v>
      </c>
      <c r="G302" s="210"/>
      <c r="H302" s="213">
        <v>9</v>
      </c>
      <c r="I302" s="210"/>
      <c r="J302" s="210"/>
      <c r="K302" s="210"/>
      <c r="L302" s="214"/>
      <c r="M302" s="215"/>
      <c r="N302" s="216"/>
      <c r="O302" s="216"/>
      <c r="P302" s="216"/>
      <c r="Q302" s="216"/>
      <c r="R302" s="216"/>
      <c r="S302" s="216"/>
      <c r="T302" s="217"/>
      <c r="AT302" s="218" t="s">
        <v>210</v>
      </c>
      <c r="AU302" s="218" t="s">
        <v>21</v>
      </c>
      <c r="AV302" s="208" t="s">
        <v>88</v>
      </c>
      <c r="AW302" s="208" t="s">
        <v>43</v>
      </c>
      <c r="AX302" s="208" t="s">
        <v>21</v>
      </c>
      <c r="AY302" s="218" t="s">
        <v>192</v>
      </c>
    </row>
    <row r="303" spans="2:65" s="23" customFormat="1" ht="22.5" customHeight="1">
      <c r="B303" s="24"/>
      <c r="C303" s="254" t="s">
        <v>413</v>
      </c>
      <c r="D303" s="254" t="s">
        <v>467</v>
      </c>
      <c r="E303" s="255" t="s">
        <v>757</v>
      </c>
      <c r="F303" s="256" t="s">
        <v>758</v>
      </c>
      <c r="G303" s="257" t="s">
        <v>284</v>
      </c>
      <c r="H303" s="258">
        <v>9</v>
      </c>
      <c r="I303" s="259"/>
      <c r="J303" s="259">
        <f>ROUND(I303*H303,2)</f>
        <v>0</v>
      </c>
      <c r="K303" s="256" t="s">
        <v>197</v>
      </c>
      <c r="L303" s="260"/>
      <c r="M303" s="261"/>
      <c r="N303" s="262" t="s">
        <v>50</v>
      </c>
      <c r="O303" s="190">
        <v>0</v>
      </c>
      <c r="P303" s="190">
        <f>O303*H303</f>
        <v>0</v>
      </c>
      <c r="Q303" s="190">
        <v>0.111</v>
      </c>
      <c r="R303" s="190">
        <f>Q303*H303</f>
        <v>0.999</v>
      </c>
      <c r="S303" s="190">
        <v>0</v>
      </c>
      <c r="T303" s="191">
        <f>S303*H303</f>
        <v>0</v>
      </c>
      <c r="AR303" s="6" t="s">
        <v>323</v>
      </c>
      <c r="AT303" s="6" t="s">
        <v>467</v>
      </c>
      <c r="AU303" s="6" t="s">
        <v>21</v>
      </c>
      <c r="AY303" s="6" t="s">
        <v>192</v>
      </c>
      <c r="BE303" s="192">
        <f>IF(N303="základní",J303,0)</f>
        <v>0</v>
      </c>
      <c r="BF303" s="192">
        <f>IF(N303="snížená",J303,0)</f>
        <v>0</v>
      </c>
      <c r="BG303" s="192">
        <f>IF(N303="zákl. přenesená",J303,0)</f>
        <v>0</v>
      </c>
      <c r="BH303" s="192">
        <f>IF(N303="sníž. přenesená",J303,0)</f>
        <v>0</v>
      </c>
      <c r="BI303" s="192">
        <f>IF(N303="nulová",J303,0)</f>
        <v>0</v>
      </c>
      <c r="BJ303" s="6" t="s">
        <v>21</v>
      </c>
      <c r="BK303" s="192">
        <f>ROUND(I303*H303,2)</f>
        <v>0</v>
      </c>
      <c r="BL303" s="6" t="s">
        <v>191</v>
      </c>
      <c r="BM303" s="6" t="s">
        <v>759</v>
      </c>
    </row>
    <row r="304" spans="1:47" ht="12.75">
      <c r="A304" s="23"/>
      <c r="B304" s="24"/>
      <c r="C304" s="52"/>
      <c r="D304" s="196" t="s">
        <v>199</v>
      </c>
      <c r="E304" s="52"/>
      <c r="F304" s="197" t="s">
        <v>760</v>
      </c>
      <c r="G304" s="52"/>
      <c r="H304" s="52"/>
      <c r="I304" s="52"/>
      <c r="J304" s="52"/>
      <c r="K304" s="52"/>
      <c r="L304" s="50"/>
      <c r="M304" s="195"/>
      <c r="N304" s="25"/>
      <c r="O304" s="25"/>
      <c r="P304" s="25"/>
      <c r="Q304" s="25"/>
      <c r="R304" s="25"/>
      <c r="S304" s="25"/>
      <c r="T304" s="72"/>
      <c r="AT304" s="6" t="s">
        <v>199</v>
      </c>
      <c r="AU304" s="6" t="s">
        <v>21</v>
      </c>
    </row>
    <row r="305" spans="2:51" s="198" customFormat="1" ht="12.75">
      <c r="B305" s="199"/>
      <c r="C305" s="200"/>
      <c r="D305" s="196" t="s">
        <v>210</v>
      </c>
      <c r="E305" s="201"/>
      <c r="F305" s="202" t="s">
        <v>501</v>
      </c>
      <c r="G305" s="200"/>
      <c r="H305" s="201"/>
      <c r="I305" s="200"/>
      <c r="J305" s="200"/>
      <c r="K305" s="200"/>
      <c r="L305" s="203"/>
      <c r="M305" s="204"/>
      <c r="N305" s="205"/>
      <c r="O305" s="205"/>
      <c r="P305" s="205"/>
      <c r="Q305" s="205"/>
      <c r="R305" s="205"/>
      <c r="S305" s="205"/>
      <c r="T305" s="206"/>
      <c r="AT305" s="207" t="s">
        <v>210</v>
      </c>
      <c r="AU305" s="207" t="s">
        <v>21</v>
      </c>
      <c r="AV305" s="198" t="s">
        <v>21</v>
      </c>
      <c r="AW305" s="198" t="s">
        <v>43</v>
      </c>
      <c r="AX305" s="198" t="s">
        <v>79</v>
      </c>
      <c r="AY305" s="207" t="s">
        <v>192</v>
      </c>
    </row>
    <row r="306" spans="2:51" s="208" customFormat="1" ht="12.75">
      <c r="B306" s="209"/>
      <c r="C306" s="210"/>
      <c r="D306" s="193" t="s">
        <v>210</v>
      </c>
      <c r="E306" s="211"/>
      <c r="F306" s="212" t="s">
        <v>329</v>
      </c>
      <c r="G306" s="210"/>
      <c r="H306" s="213">
        <v>9</v>
      </c>
      <c r="I306" s="210"/>
      <c r="J306" s="210"/>
      <c r="K306" s="210"/>
      <c r="L306" s="214"/>
      <c r="M306" s="215"/>
      <c r="N306" s="216"/>
      <c r="O306" s="216"/>
      <c r="P306" s="216"/>
      <c r="Q306" s="216"/>
      <c r="R306" s="216"/>
      <c r="S306" s="216"/>
      <c r="T306" s="217"/>
      <c r="AT306" s="218" t="s">
        <v>210</v>
      </c>
      <c r="AU306" s="218" t="s">
        <v>21</v>
      </c>
      <c r="AV306" s="208" t="s">
        <v>88</v>
      </c>
      <c r="AW306" s="208" t="s">
        <v>43</v>
      </c>
      <c r="AX306" s="208" t="s">
        <v>21</v>
      </c>
      <c r="AY306" s="218" t="s">
        <v>192</v>
      </c>
    </row>
    <row r="307" spans="2:65" s="23" customFormat="1" ht="22.5" customHeight="1">
      <c r="B307" s="24"/>
      <c r="C307" s="254" t="s">
        <v>418</v>
      </c>
      <c r="D307" s="254" t="s">
        <v>467</v>
      </c>
      <c r="E307" s="255" t="s">
        <v>761</v>
      </c>
      <c r="F307" s="256" t="s">
        <v>762</v>
      </c>
      <c r="G307" s="257" t="s">
        <v>284</v>
      </c>
      <c r="H307" s="258">
        <v>9</v>
      </c>
      <c r="I307" s="259"/>
      <c r="J307" s="259">
        <f>ROUND(I307*H307,2)</f>
        <v>0</v>
      </c>
      <c r="K307" s="256" t="s">
        <v>197</v>
      </c>
      <c r="L307" s="260"/>
      <c r="M307" s="261"/>
      <c r="N307" s="262" t="s">
        <v>50</v>
      </c>
      <c r="O307" s="190">
        <v>0</v>
      </c>
      <c r="P307" s="190">
        <f>O307*H307</f>
        <v>0</v>
      </c>
      <c r="Q307" s="190">
        <v>0.097</v>
      </c>
      <c r="R307" s="190">
        <f>Q307*H307</f>
        <v>0.873</v>
      </c>
      <c r="S307" s="190">
        <v>0</v>
      </c>
      <c r="T307" s="191">
        <f>S307*H307</f>
        <v>0</v>
      </c>
      <c r="AR307" s="6" t="s">
        <v>323</v>
      </c>
      <c r="AT307" s="6" t="s">
        <v>467</v>
      </c>
      <c r="AU307" s="6" t="s">
        <v>21</v>
      </c>
      <c r="AY307" s="6" t="s">
        <v>192</v>
      </c>
      <c r="BE307" s="192">
        <f>IF(N307="základní",J307,0)</f>
        <v>0</v>
      </c>
      <c r="BF307" s="192">
        <f>IF(N307="snížená",J307,0)</f>
        <v>0</v>
      </c>
      <c r="BG307" s="192">
        <f>IF(N307="zákl. přenesená",J307,0)</f>
        <v>0</v>
      </c>
      <c r="BH307" s="192">
        <f>IF(N307="sníž. přenesená",J307,0)</f>
        <v>0</v>
      </c>
      <c r="BI307" s="192">
        <f>IF(N307="nulová",J307,0)</f>
        <v>0</v>
      </c>
      <c r="BJ307" s="6" t="s">
        <v>21</v>
      </c>
      <c r="BK307" s="192">
        <f>ROUND(I307*H307,2)</f>
        <v>0</v>
      </c>
      <c r="BL307" s="6" t="s">
        <v>191</v>
      </c>
      <c r="BM307" s="6" t="s">
        <v>763</v>
      </c>
    </row>
    <row r="308" spans="1:47" ht="12.75">
      <c r="A308" s="23"/>
      <c r="B308" s="24"/>
      <c r="C308" s="52"/>
      <c r="D308" s="196" t="s">
        <v>199</v>
      </c>
      <c r="E308" s="52"/>
      <c r="F308" s="197" t="s">
        <v>764</v>
      </c>
      <c r="G308" s="52"/>
      <c r="H308" s="52"/>
      <c r="I308" s="52"/>
      <c r="J308" s="52"/>
      <c r="K308" s="52"/>
      <c r="L308" s="50"/>
      <c r="M308" s="195"/>
      <c r="N308" s="25"/>
      <c r="O308" s="25"/>
      <c r="P308" s="25"/>
      <c r="Q308" s="25"/>
      <c r="R308" s="25"/>
      <c r="S308" s="25"/>
      <c r="T308" s="72"/>
      <c r="AT308" s="6" t="s">
        <v>199</v>
      </c>
      <c r="AU308" s="6" t="s">
        <v>21</v>
      </c>
    </row>
    <row r="309" spans="2:51" s="198" customFormat="1" ht="12.75">
      <c r="B309" s="199"/>
      <c r="C309" s="200"/>
      <c r="D309" s="196" t="s">
        <v>210</v>
      </c>
      <c r="E309" s="201"/>
      <c r="F309" s="202" t="s">
        <v>501</v>
      </c>
      <c r="G309" s="200"/>
      <c r="H309" s="201"/>
      <c r="I309" s="200"/>
      <c r="J309" s="200"/>
      <c r="K309" s="200"/>
      <c r="L309" s="203"/>
      <c r="M309" s="204"/>
      <c r="N309" s="205"/>
      <c r="O309" s="205"/>
      <c r="P309" s="205"/>
      <c r="Q309" s="205"/>
      <c r="R309" s="205"/>
      <c r="S309" s="205"/>
      <c r="T309" s="206"/>
      <c r="AT309" s="207" t="s">
        <v>210</v>
      </c>
      <c r="AU309" s="207" t="s">
        <v>21</v>
      </c>
      <c r="AV309" s="198" t="s">
        <v>21</v>
      </c>
      <c r="AW309" s="198" t="s">
        <v>43</v>
      </c>
      <c r="AX309" s="198" t="s">
        <v>79</v>
      </c>
      <c r="AY309" s="207" t="s">
        <v>192</v>
      </c>
    </row>
    <row r="310" spans="2:51" s="208" customFormat="1" ht="12.75">
      <c r="B310" s="209"/>
      <c r="C310" s="210"/>
      <c r="D310" s="193" t="s">
        <v>210</v>
      </c>
      <c r="E310" s="211"/>
      <c r="F310" s="212" t="s">
        <v>329</v>
      </c>
      <c r="G310" s="210"/>
      <c r="H310" s="213">
        <v>9</v>
      </c>
      <c r="I310" s="210"/>
      <c r="J310" s="210"/>
      <c r="K310" s="210"/>
      <c r="L310" s="214"/>
      <c r="M310" s="215"/>
      <c r="N310" s="216"/>
      <c r="O310" s="216"/>
      <c r="P310" s="216"/>
      <c r="Q310" s="216"/>
      <c r="R310" s="216"/>
      <c r="S310" s="216"/>
      <c r="T310" s="217"/>
      <c r="AT310" s="218" t="s">
        <v>210</v>
      </c>
      <c r="AU310" s="218" t="s">
        <v>21</v>
      </c>
      <c r="AV310" s="208" t="s">
        <v>88</v>
      </c>
      <c r="AW310" s="208" t="s">
        <v>43</v>
      </c>
      <c r="AX310" s="208" t="s">
        <v>21</v>
      </c>
      <c r="AY310" s="218" t="s">
        <v>192</v>
      </c>
    </row>
    <row r="311" spans="2:65" s="23" customFormat="1" ht="22.5" customHeight="1">
      <c r="B311" s="24"/>
      <c r="C311" s="254" t="s">
        <v>423</v>
      </c>
      <c r="D311" s="254" t="s">
        <v>467</v>
      </c>
      <c r="E311" s="255" t="s">
        <v>765</v>
      </c>
      <c r="F311" s="256" t="s">
        <v>766</v>
      </c>
      <c r="G311" s="257" t="s">
        <v>284</v>
      </c>
      <c r="H311" s="258">
        <v>9</v>
      </c>
      <c r="I311" s="259"/>
      <c r="J311" s="259">
        <f>ROUND(I311*H311,2)</f>
        <v>0</v>
      </c>
      <c r="K311" s="256" t="s">
        <v>197</v>
      </c>
      <c r="L311" s="260"/>
      <c r="M311" s="261"/>
      <c r="N311" s="262" t="s">
        <v>50</v>
      </c>
      <c r="O311" s="190">
        <v>0</v>
      </c>
      <c r="P311" s="190">
        <f>O311*H311</f>
        <v>0</v>
      </c>
      <c r="Q311" s="190">
        <v>0.027</v>
      </c>
      <c r="R311" s="190">
        <f>Q311*H311</f>
        <v>0.243</v>
      </c>
      <c r="S311" s="190">
        <v>0</v>
      </c>
      <c r="T311" s="191">
        <f>S311*H311</f>
        <v>0</v>
      </c>
      <c r="AR311" s="6" t="s">
        <v>323</v>
      </c>
      <c r="AT311" s="6" t="s">
        <v>467</v>
      </c>
      <c r="AU311" s="6" t="s">
        <v>21</v>
      </c>
      <c r="AY311" s="6" t="s">
        <v>192</v>
      </c>
      <c r="BE311" s="192">
        <f>IF(N311="základní",J311,0)</f>
        <v>0</v>
      </c>
      <c r="BF311" s="192">
        <f>IF(N311="snížená",J311,0)</f>
        <v>0</v>
      </c>
      <c r="BG311" s="192">
        <f>IF(N311="zákl. přenesená",J311,0)</f>
        <v>0</v>
      </c>
      <c r="BH311" s="192">
        <f>IF(N311="sníž. přenesená",J311,0)</f>
        <v>0</v>
      </c>
      <c r="BI311" s="192">
        <f>IF(N311="nulová",J311,0)</f>
        <v>0</v>
      </c>
      <c r="BJ311" s="6" t="s">
        <v>21</v>
      </c>
      <c r="BK311" s="192">
        <f>ROUND(I311*H311,2)</f>
        <v>0</v>
      </c>
      <c r="BL311" s="6" t="s">
        <v>191</v>
      </c>
      <c r="BM311" s="6" t="s">
        <v>767</v>
      </c>
    </row>
    <row r="312" spans="1:47" ht="12.75">
      <c r="A312" s="23"/>
      <c r="B312" s="24"/>
      <c r="C312" s="52"/>
      <c r="D312" s="196" t="s">
        <v>199</v>
      </c>
      <c r="E312" s="52"/>
      <c r="F312" s="197" t="s">
        <v>768</v>
      </c>
      <c r="G312" s="52"/>
      <c r="H312" s="52"/>
      <c r="I312" s="52"/>
      <c r="J312" s="52"/>
      <c r="K312" s="52"/>
      <c r="L312" s="50"/>
      <c r="M312" s="195"/>
      <c r="N312" s="25"/>
      <c r="O312" s="25"/>
      <c r="P312" s="25"/>
      <c r="Q312" s="25"/>
      <c r="R312" s="25"/>
      <c r="S312" s="25"/>
      <c r="T312" s="72"/>
      <c r="AT312" s="6" t="s">
        <v>199</v>
      </c>
      <c r="AU312" s="6" t="s">
        <v>21</v>
      </c>
    </row>
    <row r="313" spans="2:51" s="198" customFormat="1" ht="12.75">
      <c r="B313" s="199"/>
      <c r="C313" s="200"/>
      <c r="D313" s="196" t="s">
        <v>210</v>
      </c>
      <c r="E313" s="201"/>
      <c r="F313" s="202" t="s">
        <v>501</v>
      </c>
      <c r="G313" s="200"/>
      <c r="H313" s="201"/>
      <c r="I313" s="200"/>
      <c r="J313" s="200"/>
      <c r="K313" s="200"/>
      <c r="L313" s="203"/>
      <c r="M313" s="204"/>
      <c r="N313" s="205"/>
      <c r="O313" s="205"/>
      <c r="P313" s="205"/>
      <c r="Q313" s="205"/>
      <c r="R313" s="205"/>
      <c r="S313" s="205"/>
      <c r="T313" s="206"/>
      <c r="AT313" s="207" t="s">
        <v>210</v>
      </c>
      <c r="AU313" s="207" t="s">
        <v>21</v>
      </c>
      <c r="AV313" s="198" t="s">
        <v>21</v>
      </c>
      <c r="AW313" s="198" t="s">
        <v>43</v>
      </c>
      <c r="AX313" s="198" t="s">
        <v>79</v>
      </c>
      <c r="AY313" s="207" t="s">
        <v>192</v>
      </c>
    </row>
    <row r="314" spans="2:51" s="208" customFormat="1" ht="12.75">
      <c r="B314" s="209"/>
      <c r="C314" s="210"/>
      <c r="D314" s="193" t="s">
        <v>210</v>
      </c>
      <c r="E314" s="211"/>
      <c r="F314" s="212" t="s">
        <v>329</v>
      </c>
      <c r="G314" s="210"/>
      <c r="H314" s="213">
        <v>9</v>
      </c>
      <c r="I314" s="210"/>
      <c r="J314" s="210"/>
      <c r="K314" s="210"/>
      <c r="L314" s="214"/>
      <c r="M314" s="215"/>
      <c r="N314" s="216"/>
      <c r="O314" s="216"/>
      <c r="P314" s="216"/>
      <c r="Q314" s="216"/>
      <c r="R314" s="216"/>
      <c r="S314" s="216"/>
      <c r="T314" s="217"/>
      <c r="AT314" s="218" t="s">
        <v>210</v>
      </c>
      <c r="AU314" s="218" t="s">
        <v>21</v>
      </c>
      <c r="AV314" s="208" t="s">
        <v>88</v>
      </c>
      <c r="AW314" s="208" t="s">
        <v>43</v>
      </c>
      <c r="AX314" s="208" t="s">
        <v>21</v>
      </c>
      <c r="AY314" s="218" t="s">
        <v>192</v>
      </c>
    </row>
    <row r="315" spans="2:65" s="23" customFormat="1" ht="22.5" customHeight="1">
      <c r="B315" s="24"/>
      <c r="C315" s="254" t="s">
        <v>428</v>
      </c>
      <c r="D315" s="254" t="s">
        <v>467</v>
      </c>
      <c r="E315" s="255" t="s">
        <v>769</v>
      </c>
      <c r="F315" s="256" t="s">
        <v>770</v>
      </c>
      <c r="G315" s="257" t="s">
        <v>284</v>
      </c>
      <c r="H315" s="258">
        <v>9</v>
      </c>
      <c r="I315" s="259"/>
      <c r="J315" s="259">
        <f>ROUND(I315*H315,2)</f>
        <v>0</v>
      </c>
      <c r="K315" s="256" t="s">
        <v>197</v>
      </c>
      <c r="L315" s="260"/>
      <c r="M315" s="261"/>
      <c r="N315" s="262" t="s">
        <v>50</v>
      </c>
      <c r="O315" s="190">
        <v>0</v>
      </c>
      <c r="P315" s="190">
        <f>O315*H315</f>
        <v>0</v>
      </c>
      <c r="Q315" s="190">
        <v>0.006</v>
      </c>
      <c r="R315" s="190">
        <f>Q315*H315</f>
        <v>0.054</v>
      </c>
      <c r="S315" s="190">
        <v>0</v>
      </c>
      <c r="T315" s="191">
        <f>S315*H315</f>
        <v>0</v>
      </c>
      <c r="AR315" s="6" t="s">
        <v>323</v>
      </c>
      <c r="AT315" s="6" t="s">
        <v>467</v>
      </c>
      <c r="AU315" s="6" t="s">
        <v>21</v>
      </c>
      <c r="AY315" s="6" t="s">
        <v>192</v>
      </c>
      <c r="BE315" s="192">
        <f>IF(N315="základní",J315,0)</f>
        <v>0</v>
      </c>
      <c r="BF315" s="192">
        <f>IF(N315="snížená",J315,0)</f>
        <v>0</v>
      </c>
      <c r="BG315" s="192">
        <f>IF(N315="zákl. přenesená",J315,0)</f>
        <v>0</v>
      </c>
      <c r="BH315" s="192">
        <f>IF(N315="sníž. přenesená",J315,0)</f>
        <v>0</v>
      </c>
      <c r="BI315" s="192">
        <f>IF(N315="nulová",J315,0)</f>
        <v>0</v>
      </c>
      <c r="BJ315" s="6" t="s">
        <v>21</v>
      </c>
      <c r="BK315" s="192">
        <f>ROUND(I315*H315,2)</f>
        <v>0</v>
      </c>
      <c r="BL315" s="6" t="s">
        <v>191</v>
      </c>
      <c r="BM315" s="6" t="s">
        <v>771</v>
      </c>
    </row>
    <row r="316" spans="1:47" ht="12.75">
      <c r="A316" s="23"/>
      <c r="B316" s="24"/>
      <c r="C316" s="52"/>
      <c r="D316" s="196" t="s">
        <v>199</v>
      </c>
      <c r="E316" s="52"/>
      <c r="F316" s="197" t="s">
        <v>772</v>
      </c>
      <c r="G316" s="52"/>
      <c r="H316" s="52"/>
      <c r="I316" s="52"/>
      <c r="J316" s="52"/>
      <c r="K316" s="52"/>
      <c r="L316" s="50"/>
      <c r="M316" s="195"/>
      <c r="N316" s="25"/>
      <c r="O316" s="25"/>
      <c r="P316" s="25"/>
      <c r="Q316" s="25"/>
      <c r="R316" s="25"/>
      <c r="S316" s="25"/>
      <c r="T316" s="72"/>
      <c r="AT316" s="6" t="s">
        <v>199</v>
      </c>
      <c r="AU316" s="6" t="s">
        <v>21</v>
      </c>
    </row>
    <row r="317" spans="2:51" s="198" customFormat="1" ht="12.75">
      <c r="B317" s="199"/>
      <c r="C317" s="200"/>
      <c r="D317" s="196" t="s">
        <v>210</v>
      </c>
      <c r="E317" s="201"/>
      <c r="F317" s="202" t="s">
        <v>501</v>
      </c>
      <c r="G317" s="200"/>
      <c r="H317" s="201"/>
      <c r="I317" s="200"/>
      <c r="J317" s="200"/>
      <c r="K317" s="200"/>
      <c r="L317" s="203"/>
      <c r="M317" s="204"/>
      <c r="N317" s="205"/>
      <c r="O317" s="205"/>
      <c r="P317" s="205"/>
      <c r="Q317" s="205"/>
      <c r="R317" s="205"/>
      <c r="S317" s="205"/>
      <c r="T317" s="206"/>
      <c r="AT317" s="207" t="s">
        <v>210</v>
      </c>
      <c r="AU317" s="207" t="s">
        <v>21</v>
      </c>
      <c r="AV317" s="198" t="s">
        <v>21</v>
      </c>
      <c r="AW317" s="198" t="s">
        <v>43</v>
      </c>
      <c r="AX317" s="198" t="s">
        <v>79</v>
      </c>
      <c r="AY317" s="207" t="s">
        <v>192</v>
      </c>
    </row>
    <row r="318" spans="2:51" s="208" customFormat="1" ht="12.75">
      <c r="B318" s="209"/>
      <c r="C318" s="210"/>
      <c r="D318" s="193" t="s">
        <v>210</v>
      </c>
      <c r="E318" s="211"/>
      <c r="F318" s="212" t="s">
        <v>329</v>
      </c>
      <c r="G318" s="210"/>
      <c r="H318" s="213">
        <v>9</v>
      </c>
      <c r="I318" s="210"/>
      <c r="J318" s="210"/>
      <c r="K318" s="210"/>
      <c r="L318" s="214"/>
      <c r="M318" s="215"/>
      <c r="N318" s="216"/>
      <c r="O318" s="216"/>
      <c r="P318" s="216"/>
      <c r="Q318" s="216"/>
      <c r="R318" s="216"/>
      <c r="S318" s="216"/>
      <c r="T318" s="217"/>
      <c r="AT318" s="218" t="s">
        <v>210</v>
      </c>
      <c r="AU318" s="218" t="s">
        <v>21</v>
      </c>
      <c r="AV318" s="208" t="s">
        <v>88</v>
      </c>
      <c r="AW318" s="208" t="s">
        <v>43</v>
      </c>
      <c r="AX318" s="208" t="s">
        <v>21</v>
      </c>
      <c r="AY318" s="218" t="s">
        <v>192</v>
      </c>
    </row>
    <row r="319" spans="2:65" s="23" customFormat="1" ht="22.5" customHeight="1">
      <c r="B319" s="24"/>
      <c r="C319" s="254" t="s">
        <v>433</v>
      </c>
      <c r="D319" s="254" t="s">
        <v>467</v>
      </c>
      <c r="E319" s="255" t="s">
        <v>773</v>
      </c>
      <c r="F319" s="256" t="s">
        <v>774</v>
      </c>
      <c r="G319" s="257" t="s">
        <v>284</v>
      </c>
      <c r="H319" s="258">
        <v>9</v>
      </c>
      <c r="I319" s="259"/>
      <c r="J319" s="259">
        <f>ROUND(I319*H319,2)</f>
        <v>0</v>
      </c>
      <c r="K319" s="256" t="s">
        <v>197</v>
      </c>
      <c r="L319" s="260"/>
      <c r="M319" s="261"/>
      <c r="N319" s="262" t="s">
        <v>50</v>
      </c>
      <c r="O319" s="190">
        <v>0</v>
      </c>
      <c r="P319" s="190">
        <f>O319*H319</f>
        <v>0</v>
      </c>
      <c r="Q319" s="190">
        <v>0.058</v>
      </c>
      <c r="R319" s="190">
        <f>Q319*H319</f>
        <v>0.522</v>
      </c>
      <c r="S319" s="190">
        <v>0</v>
      </c>
      <c r="T319" s="191">
        <f>S319*H319</f>
        <v>0</v>
      </c>
      <c r="AR319" s="6" t="s">
        <v>323</v>
      </c>
      <c r="AT319" s="6" t="s">
        <v>467</v>
      </c>
      <c r="AU319" s="6" t="s">
        <v>21</v>
      </c>
      <c r="AY319" s="6" t="s">
        <v>192</v>
      </c>
      <c r="BE319" s="192">
        <f>IF(N319="základní",J319,0)</f>
        <v>0</v>
      </c>
      <c r="BF319" s="192">
        <f>IF(N319="snížená",J319,0)</f>
        <v>0</v>
      </c>
      <c r="BG319" s="192">
        <f>IF(N319="zákl. přenesená",J319,0)</f>
        <v>0</v>
      </c>
      <c r="BH319" s="192">
        <f>IF(N319="sníž. přenesená",J319,0)</f>
        <v>0</v>
      </c>
      <c r="BI319" s="192">
        <f>IF(N319="nulová",J319,0)</f>
        <v>0</v>
      </c>
      <c r="BJ319" s="6" t="s">
        <v>21</v>
      </c>
      <c r="BK319" s="192">
        <f>ROUND(I319*H319,2)</f>
        <v>0</v>
      </c>
      <c r="BL319" s="6" t="s">
        <v>191</v>
      </c>
      <c r="BM319" s="6" t="s">
        <v>775</v>
      </c>
    </row>
    <row r="320" spans="1:47" ht="12.75">
      <c r="A320" s="23"/>
      <c r="B320" s="24"/>
      <c r="C320" s="52"/>
      <c r="D320" s="196" t="s">
        <v>199</v>
      </c>
      <c r="E320" s="52"/>
      <c r="F320" s="197" t="s">
        <v>776</v>
      </c>
      <c r="G320" s="52"/>
      <c r="H320" s="52"/>
      <c r="I320" s="52"/>
      <c r="J320" s="52"/>
      <c r="K320" s="52"/>
      <c r="L320" s="50"/>
      <c r="M320" s="195"/>
      <c r="N320" s="25"/>
      <c r="O320" s="25"/>
      <c r="P320" s="25"/>
      <c r="Q320" s="25"/>
      <c r="R320" s="25"/>
      <c r="S320" s="25"/>
      <c r="T320" s="72"/>
      <c r="AT320" s="6" t="s">
        <v>199</v>
      </c>
      <c r="AU320" s="6" t="s">
        <v>21</v>
      </c>
    </row>
    <row r="321" spans="2:51" s="198" customFormat="1" ht="12.75">
      <c r="B321" s="199"/>
      <c r="C321" s="200"/>
      <c r="D321" s="196" t="s">
        <v>210</v>
      </c>
      <c r="E321" s="201"/>
      <c r="F321" s="202" t="s">
        <v>501</v>
      </c>
      <c r="G321" s="200"/>
      <c r="H321" s="201"/>
      <c r="I321" s="200"/>
      <c r="J321" s="200"/>
      <c r="K321" s="200"/>
      <c r="L321" s="203"/>
      <c r="M321" s="204"/>
      <c r="N321" s="205"/>
      <c r="O321" s="205"/>
      <c r="P321" s="205"/>
      <c r="Q321" s="205"/>
      <c r="R321" s="205"/>
      <c r="S321" s="205"/>
      <c r="T321" s="206"/>
      <c r="AT321" s="207" t="s">
        <v>210</v>
      </c>
      <c r="AU321" s="207" t="s">
        <v>21</v>
      </c>
      <c r="AV321" s="198" t="s">
        <v>21</v>
      </c>
      <c r="AW321" s="198" t="s">
        <v>43</v>
      </c>
      <c r="AX321" s="198" t="s">
        <v>79</v>
      </c>
      <c r="AY321" s="207" t="s">
        <v>192</v>
      </c>
    </row>
    <row r="322" spans="2:51" s="208" customFormat="1" ht="12.75">
      <c r="B322" s="209"/>
      <c r="C322" s="210"/>
      <c r="D322" s="193" t="s">
        <v>210</v>
      </c>
      <c r="E322" s="211"/>
      <c r="F322" s="212" t="s">
        <v>329</v>
      </c>
      <c r="G322" s="210"/>
      <c r="H322" s="213">
        <v>9</v>
      </c>
      <c r="I322" s="210"/>
      <c r="J322" s="210"/>
      <c r="K322" s="210"/>
      <c r="L322" s="214"/>
      <c r="M322" s="215"/>
      <c r="N322" s="216"/>
      <c r="O322" s="216"/>
      <c r="P322" s="216"/>
      <c r="Q322" s="216"/>
      <c r="R322" s="216"/>
      <c r="S322" s="216"/>
      <c r="T322" s="217"/>
      <c r="AT322" s="218" t="s">
        <v>210</v>
      </c>
      <c r="AU322" s="218" t="s">
        <v>21</v>
      </c>
      <c r="AV322" s="208" t="s">
        <v>88</v>
      </c>
      <c r="AW322" s="208" t="s">
        <v>43</v>
      </c>
      <c r="AX322" s="208" t="s">
        <v>21</v>
      </c>
      <c r="AY322" s="218" t="s">
        <v>192</v>
      </c>
    </row>
    <row r="323" spans="2:65" s="23" customFormat="1" ht="22.5" customHeight="1">
      <c r="B323" s="24"/>
      <c r="C323" s="182" t="s">
        <v>438</v>
      </c>
      <c r="D323" s="182" t="s">
        <v>193</v>
      </c>
      <c r="E323" s="183" t="s">
        <v>777</v>
      </c>
      <c r="F323" s="184" t="s">
        <v>778</v>
      </c>
      <c r="G323" s="185" t="s">
        <v>749</v>
      </c>
      <c r="H323" s="186">
        <v>1</v>
      </c>
      <c r="I323" s="187"/>
      <c r="J323" s="187">
        <f>ROUND(I323*H323,2)</f>
        <v>0</v>
      </c>
      <c r="K323" s="184" t="s">
        <v>197</v>
      </c>
      <c r="L323" s="50"/>
      <c r="M323" s="188"/>
      <c r="N323" s="189" t="s">
        <v>50</v>
      </c>
      <c r="O323" s="190">
        <v>0</v>
      </c>
      <c r="P323" s="190">
        <f>O323*H323</f>
        <v>0</v>
      </c>
      <c r="Q323" s="190">
        <v>0.42368000000000006</v>
      </c>
      <c r="R323" s="190">
        <f>Q323*H323</f>
        <v>0.42368000000000006</v>
      </c>
      <c r="S323" s="190">
        <v>0</v>
      </c>
      <c r="T323" s="191">
        <f>S323*H323</f>
        <v>0</v>
      </c>
      <c r="AR323" s="6" t="s">
        <v>191</v>
      </c>
      <c r="AT323" s="6" t="s">
        <v>193</v>
      </c>
      <c r="AU323" s="6" t="s">
        <v>21</v>
      </c>
      <c r="AY323" s="6" t="s">
        <v>192</v>
      </c>
      <c r="BE323" s="192">
        <f>IF(N323="základní",J323,0)</f>
        <v>0</v>
      </c>
      <c r="BF323" s="192">
        <f>IF(N323="snížená",J323,0)</f>
        <v>0</v>
      </c>
      <c r="BG323" s="192">
        <f>IF(N323="zákl. přenesená",J323,0)</f>
        <v>0</v>
      </c>
      <c r="BH323" s="192">
        <f>IF(N323="sníž. přenesená",J323,0)</f>
        <v>0</v>
      </c>
      <c r="BI323" s="192">
        <f>IF(N323="nulová",J323,0)</f>
        <v>0</v>
      </c>
      <c r="BJ323" s="6" t="s">
        <v>21</v>
      </c>
      <c r="BK323" s="192">
        <f>ROUND(I323*H323,2)</f>
        <v>0</v>
      </c>
      <c r="BL323" s="6" t="s">
        <v>191</v>
      </c>
      <c r="BM323" s="6" t="s">
        <v>779</v>
      </c>
    </row>
    <row r="324" spans="1:47" ht="12.75">
      <c r="A324" s="23"/>
      <c r="B324" s="24"/>
      <c r="C324" s="52"/>
      <c r="D324" s="196" t="s">
        <v>199</v>
      </c>
      <c r="E324" s="52"/>
      <c r="F324" s="197" t="s">
        <v>778</v>
      </c>
      <c r="G324" s="52"/>
      <c r="H324" s="52"/>
      <c r="I324" s="52"/>
      <c r="J324" s="52"/>
      <c r="K324" s="52"/>
      <c r="L324" s="50"/>
      <c r="M324" s="195"/>
      <c r="N324" s="25"/>
      <c r="O324" s="25"/>
      <c r="P324" s="25"/>
      <c r="Q324" s="25"/>
      <c r="R324" s="25"/>
      <c r="S324" s="25"/>
      <c r="T324" s="72"/>
      <c r="AT324" s="6" t="s">
        <v>199</v>
      </c>
      <c r="AU324" s="6" t="s">
        <v>21</v>
      </c>
    </row>
    <row r="325" spans="2:51" s="198" customFormat="1" ht="12.75">
      <c r="B325" s="199"/>
      <c r="C325" s="200"/>
      <c r="D325" s="196" t="s">
        <v>210</v>
      </c>
      <c r="E325" s="201"/>
      <c r="F325" s="202" t="s">
        <v>501</v>
      </c>
      <c r="G325" s="200"/>
      <c r="H325" s="201"/>
      <c r="I325" s="200"/>
      <c r="J325" s="200"/>
      <c r="K325" s="200"/>
      <c r="L325" s="203"/>
      <c r="M325" s="204"/>
      <c r="N325" s="205"/>
      <c r="O325" s="205"/>
      <c r="P325" s="205"/>
      <c r="Q325" s="205"/>
      <c r="R325" s="205"/>
      <c r="S325" s="205"/>
      <c r="T325" s="206"/>
      <c r="AT325" s="207" t="s">
        <v>210</v>
      </c>
      <c r="AU325" s="207" t="s">
        <v>21</v>
      </c>
      <c r="AV325" s="198" t="s">
        <v>21</v>
      </c>
      <c r="AW325" s="198" t="s">
        <v>43</v>
      </c>
      <c r="AX325" s="198" t="s">
        <v>79</v>
      </c>
      <c r="AY325" s="207" t="s">
        <v>192</v>
      </c>
    </row>
    <row r="326" spans="2:51" s="208" customFormat="1" ht="12.75">
      <c r="B326" s="209"/>
      <c r="C326" s="210"/>
      <c r="D326" s="193" t="s">
        <v>210</v>
      </c>
      <c r="E326" s="211" t="s">
        <v>780</v>
      </c>
      <c r="F326" s="212" t="s">
        <v>21</v>
      </c>
      <c r="G326" s="210"/>
      <c r="H326" s="213">
        <v>1</v>
      </c>
      <c r="I326" s="210"/>
      <c r="J326" s="210"/>
      <c r="K326" s="210"/>
      <c r="L326" s="214"/>
      <c r="M326" s="215"/>
      <c r="N326" s="216"/>
      <c r="O326" s="216"/>
      <c r="P326" s="216"/>
      <c r="Q326" s="216"/>
      <c r="R326" s="216"/>
      <c r="S326" s="216"/>
      <c r="T326" s="217"/>
      <c r="AT326" s="218" t="s">
        <v>210</v>
      </c>
      <c r="AU326" s="218" t="s">
        <v>21</v>
      </c>
      <c r="AV326" s="208" t="s">
        <v>88</v>
      </c>
      <c r="AW326" s="208" t="s">
        <v>43</v>
      </c>
      <c r="AX326" s="208" t="s">
        <v>21</v>
      </c>
      <c r="AY326" s="218" t="s">
        <v>192</v>
      </c>
    </row>
    <row r="327" spans="2:65" s="23" customFormat="1" ht="22.5" customHeight="1">
      <c r="B327" s="24"/>
      <c r="C327" s="182" t="s">
        <v>443</v>
      </c>
      <c r="D327" s="182" t="s">
        <v>193</v>
      </c>
      <c r="E327" s="183" t="s">
        <v>781</v>
      </c>
      <c r="F327" s="184" t="s">
        <v>782</v>
      </c>
      <c r="G327" s="185" t="s">
        <v>749</v>
      </c>
      <c r="H327" s="186">
        <v>8</v>
      </c>
      <c r="I327" s="187"/>
      <c r="J327" s="187">
        <f>ROUND(I327*H327,2)</f>
        <v>0</v>
      </c>
      <c r="K327" s="184" t="s">
        <v>197</v>
      </c>
      <c r="L327" s="50"/>
      <c r="M327" s="188"/>
      <c r="N327" s="189" t="s">
        <v>50</v>
      </c>
      <c r="O327" s="190">
        <v>0</v>
      </c>
      <c r="P327" s="190">
        <f>O327*H327</f>
        <v>0</v>
      </c>
      <c r="Q327" s="190">
        <v>0.4208</v>
      </c>
      <c r="R327" s="190">
        <f>Q327*H327</f>
        <v>3.3664</v>
      </c>
      <c r="S327" s="190">
        <v>0</v>
      </c>
      <c r="T327" s="191">
        <f>S327*H327</f>
        <v>0</v>
      </c>
      <c r="AR327" s="6" t="s">
        <v>191</v>
      </c>
      <c r="AT327" s="6" t="s">
        <v>193</v>
      </c>
      <c r="AU327" s="6" t="s">
        <v>21</v>
      </c>
      <c r="AY327" s="6" t="s">
        <v>192</v>
      </c>
      <c r="BE327" s="192">
        <f>IF(N327="základní",J327,0)</f>
        <v>0</v>
      </c>
      <c r="BF327" s="192">
        <f>IF(N327="snížená",J327,0)</f>
        <v>0</v>
      </c>
      <c r="BG327" s="192">
        <f>IF(N327="zákl. přenesená",J327,0)</f>
        <v>0</v>
      </c>
      <c r="BH327" s="192">
        <f>IF(N327="sníž. přenesená",J327,0)</f>
        <v>0</v>
      </c>
      <c r="BI327" s="192">
        <f>IF(N327="nulová",J327,0)</f>
        <v>0</v>
      </c>
      <c r="BJ327" s="6" t="s">
        <v>21</v>
      </c>
      <c r="BK327" s="192">
        <f>ROUND(I327*H327,2)</f>
        <v>0</v>
      </c>
      <c r="BL327" s="6" t="s">
        <v>191</v>
      </c>
      <c r="BM327" s="6" t="s">
        <v>783</v>
      </c>
    </row>
    <row r="328" spans="1:47" ht="12.75">
      <c r="A328" s="23"/>
      <c r="B328" s="24"/>
      <c r="C328" s="52"/>
      <c r="D328" s="196" t="s">
        <v>199</v>
      </c>
      <c r="E328" s="52"/>
      <c r="F328" s="197" t="s">
        <v>782</v>
      </c>
      <c r="G328" s="52"/>
      <c r="H328" s="52"/>
      <c r="I328" s="52"/>
      <c r="J328" s="52"/>
      <c r="K328" s="52"/>
      <c r="L328" s="50"/>
      <c r="M328" s="195"/>
      <c r="N328" s="25"/>
      <c r="O328" s="25"/>
      <c r="P328" s="25"/>
      <c r="Q328" s="25"/>
      <c r="R328" s="25"/>
      <c r="S328" s="25"/>
      <c r="T328" s="72"/>
      <c r="AT328" s="6" t="s">
        <v>199</v>
      </c>
      <c r="AU328" s="6" t="s">
        <v>21</v>
      </c>
    </row>
    <row r="329" spans="2:51" s="198" customFormat="1" ht="12.75">
      <c r="B329" s="199"/>
      <c r="C329" s="200"/>
      <c r="D329" s="196" t="s">
        <v>210</v>
      </c>
      <c r="E329" s="201"/>
      <c r="F329" s="202" t="s">
        <v>501</v>
      </c>
      <c r="G329" s="200"/>
      <c r="H329" s="201"/>
      <c r="I329" s="200"/>
      <c r="J329" s="200"/>
      <c r="K329" s="200"/>
      <c r="L329" s="203"/>
      <c r="M329" s="204"/>
      <c r="N329" s="205"/>
      <c r="O329" s="205"/>
      <c r="P329" s="205"/>
      <c r="Q329" s="205"/>
      <c r="R329" s="205"/>
      <c r="S329" s="205"/>
      <c r="T329" s="206"/>
      <c r="AT329" s="207" t="s">
        <v>210</v>
      </c>
      <c r="AU329" s="207" t="s">
        <v>21</v>
      </c>
      <c r="AV329" s="198" t="s">
        <v>21</v>
      </c>
      <c r="AW329" s="198" t="s">
        <v>43</v>
      </c>
      <c r="AX329" s="198" t="s">
        <v>79</v>
      </c>
      <c r="AY329" s="207" t="s">
        <v>192</v>
      </c>
    </row>
    <row r="330" spans="2:51" s="208" customFormat="1" ht="12.75">
      <c r="B330" s="209"/>
      <c r="C330" s="210"/>
      <c r="D330" s="193" t="s">
        <v>210</v>
      </c>
      <c r="E330" s="211" t="s">
        <v>784</v>
      </c>
      <c r="F330" s="212" t="s">
        <v>323</v>
      </c>
      <c r="G330" s="210"/>
      <c r="H330" s="213">
        <v>8</v>
      </c>
      <c r="I330" s="210"/>
      <c r="J330" s="210"/>
      <c r="K330" s="210"/>
      <c r="L330" s="214"/>
      <c r="M330" s="215"/>
      <c r="N330" s="216"/>
      <c r="O330" s="216"/>
      <c r="P330" s="216"/>
      <c r="Q330" s="216"/>
      <c r="R330" s="216"/>
      <c r="S330" s="216"/>
      <c r="T330" s="217"/>
      <c r="AT330" s="218" t="s">
        <v>210</v>
      </c>
      <c r="AU330" s="218" t="s">
        <v>21</v>
      </c>
      <c r="AV330" s="208" t="s">
        <v>88</v>
      </c>
      <c r="AW330" s="208" t="s">
        <v>43</v>
      </c>
      <c r="AX330" s="208" t="s">
        <v>21</v>
      </c>
      <c r="AY330" s="218" t="s">
        <v>192</v>
      </c>
    </row>
    <row r="331" spans="2:65" s="23" customFormat="1" ht="22.5" customHeight="1">
      <c r="B331" s="24"/>
      <c r="C331" s="182" t="s">
        <v>448</v>
      </c>
      <c r="D331" s="182" t="s">
        <v>193</v>
      </c>
      <c r="E331" s="183" t="s">
        <v>785</v>
      </c>
      <c r="F331" s="184" t="s">
        <v>786</v>
      </c>
      <c r="G331" s="185" t="s">
        <v>284</v>
      </c>
      <c r="H331" s="186">
        <v>41</v>
      </c>
      <c r="I331" s="187"/>
      <c r="J331" s="187">
        <f>ROUND(I331*H331,2)</f>
        <v>0</v>
      </c>
      <c r="K331" s="184" t="s">
        <v>197</v>
      </c>
      <c r="L331" s="50"/>
      <c r="M331" s="188"/>
      <c r="N331" s="189" t="s">
        <v>50</v>
      </c>
      <c r="O331" s="190">
        <v>0.2</v>
      </c>
      <c r="P331" s="190">
        <f>O331*H331</f>
        <v>8.200000000000001</v>
      </c>
      <c r="Q331" s="190">
        <v>0.0007</v>
      </c>
      <c r="R331" s="190">
        <f>Q331*H331</f>
        <v>0.0287</v>
      </c>
      <c r="S331" s="190">
        <v>0</v>
      </c>
      <c r="T331" s="191">
        <f>S331*H331</f>
        <v>0</v>
      </c>
      <c r="AR331" s="6" t="s">
        <v>787</v>
      </c>
      <c r="AT331" s="6" t="s">
        <v>193</v>
      </c>
      <c r="AU331" s="6" t="s">
        <v>21</v>
      </c>
      <c r="AY331" s="6" t="s">
        <v>192</v>
      </c>
      <c r="BE331" s="192">
        <f>IF(N331="základní",J331,0)</f>
        <v>0</v>
      </c>
      <c r="BF331" s="192">
        <f>IF(N331="snížená",J331,0)</f>
        <v>0</v>
      </c>
      <c r="BG331" s="192">
        <f>IF(N331="zákl. přenesená",J331,0)</f>
        <v>0</v>
      </c>
      <c r="BH331" s="192">
        <f>IF(N331="sníž. přenesená",J331,0)</f>
        <v>0</v>
      </c>
      <c r="BI331" s="192">
        <f>IF(N331="nulová",J331,0)</f>
        <v>0</v>
      </c>
      <c r="BJ331" s="6" t="s">
        <v>21</v>
      </c>
      <c r="BK331" s="192">
        <f>ROUND(I331*H331,2)</f>
        <v>0</v>
      </c>
      <c r="BL331" s="6" t="s">
        <v>787</v>
      </c>
      <c r="BM331" s="6" t="s">
        <v>788</v>
      </c>
    </row>
    <row r="332" spans="1:47" ht="12.75">
      <c r="A332" s="23"/>
      <c r="B332" s="24"/>
      <c r="C332" s="52"/>
      <c r="D332" s="196" t="s">
        <v>199</v>
      </c>
      <c r="E332" s="52"/>
      <c r="F332" s="197" t="s">
        <v>789</v>
      </c>
      <c r="G332" s="52"/>
      <c r="H332" s="52"/>
      <c r="I332" s="52"/>
      <c r="J332" s="52"/>
      <c r="K332" s="52"/>
      <c r="L332" s="50"/>
      <c r="M332" s="195"/>
      <c r="N332" s="25"/>
      <c r="O332" s="25"/>
      <c r="P332" s="25"/>
      <c r="Q332" s="25"/>
      <c r="R332" s="25"/>
      <c r="S332" s="25"/>
      <c r="T332" s="72"/>
      <c r="AT332" s="6" t="s">
        <v>199</v>
      </c>
      <c r="AU332" s="6" t="s">
        <v>21</v>
      </c>
    </row>
    <row r="333" spans="2:51" s="198" customFormat="1" ht="12.75">
      <c r="B333" s="199"/>
      <c r="C333" s="200"/>
      <c r="D333" s="196" t="s">
        <v>210</v>
      </c>
      <c r="E333" s="201"/>
      <c r="F333" s="202" t="s">
        <v>501</v>
      </c>
      <c r="G333" s="200"/>
      <c r="H333" s="201"/>
      <c r="I333" s="200"/>
      <c r="J333" s="200"/>
      <c r="K333" s="200"/>
      <c r="L333" s="203"/>
      <c r="M333" s="204"/>
      <c r="N333" s="205"/>
      <c r="O333" s="205"/>
      <c r="P333" s="205"/>
      <c r="Q333" s="205"/>
      <c r="R333" s="205"/>
      <c r="S333" s="205"/>
      <c r="T333" s="206"/>
      <c r="AT333" s="207" t="s">
        <v>210</v>
      </c>
      <c r="AU333" s="207" t="s">
        <v>21</v>
      </c>
      <c r="AV333" s="198" t="s">
        <v>21</v>
      </c>
      <c r="AW333" s="198" t="s">
        <v>43</v>
      </c>
      <c r="AX333" s="198" t="s">
        <v>79</v>
      </c>
      <c r="AY333" s="207" t="s">
        <v>192</v>
      </c>
    </row>
    <row r="334" spans="2:51" s="208" customFormat="1" ht="12.75">
      <c r="B334" s="209"/>
      <c r="C334" s="210"/>
      <c r="D334" s="193" t="s">
        <v>210</v>
      </c>
      <c r="E334" s="211"/>
      <c r="F334" s="212" t="s">
        <v>790</v>
      </c>
      <c r="G334" s="210"/>
      <c r="H334" s="213">
        <v>41</v>
      </c>
      <c r="I334" s="210"/>
      <c r="J334" s="210"/>
      <c r="K334" s="210"/>
      <c r="L334" s="214"/>
      <c r="M334" s="215"/>
      <c r="N334" s="216"/>
      <c r="O334" s="216"/>
      <c r="P334" s="216"/>
      <c r="Q334" s="216"/>
      <c r="R334" s="216"/>
      <c r="S334" s="216"/>
      <c r="T334" s="217"/>
      <c r="AT334" s="218" t="s">
        <v>210</v>
      </c>
      <c r="AU334" s="218" t="s">
        <v>21</v>
      </c>
      <c r="AV334" s="208" t="s">
        <v>88</v>
      </c>
      <c r="AW334" s="208" t="s">
        <v>43</v>
      </c>
      <c r="AX334" s="208" t="s">
        <v>21</v>
      </c>
      <c r="AY334" s="218" t="s">
        <v>192</v>
      </c>
    </row>
    <row r="335" spans="2:65" s="23" customFormat="1" ht="22.5" customHeight="1">
      <c r="B335" s="24"/>
      <c r="C335" s="254" t="s">
        <v>453</v>
      </c>
      <c r="D335" s="254" t="s">
        <v>467</v>
      </c>
      <c r="E335" s="255" t="s">
        <v>791</v>
      </c>
      <c r="F335" s="256" t="s">
        <v>792</v>
      </c>
      <c r="G335" s="257" t="s">
        <v>284</v>
      </c>
      <c r="H335" s="258">
        <v>41</v>
      </c>
      <c r="I335" s="259"/>
      <c r="J335" s="259">
        <f>ROUND(I335*H335,2)</f>
        <v>0</v>
      </c>
      <c r="K335" s="256" t="s">
        <v>197</v>
      </c>
      <c r="L335" s="260"/>
      <c r="M335" s="261"/>
      <c r="N335" s="262" t="s">
        <v>50</v>
      </c>
      <c r="O335" s="190">
        <v>0</v>
      </c>
      <c r="P335" s="190">
        <f>O335*H335</f>
        <v>0</v>
      </c>
      <c r="Q335" s="190">
        <v>0.004</v>
      </c>
      <c r="R335" s="190">
        <f>Q335*H335</f>
        <v>0.164</v>
      </c>
      <c r="S335" s="190">
        <v>0</v>
      </c>
      <c r="T335" s="191">
        <f>S335*H335</f>
        <v>0</v>
      </c>
      <c r="AR335" s="6" t="s">
        <v>787</v>
      </c>
      <c r="AT335" s="6" t="s">
        <v>467</v>
      </c>
      <c r="AU335" s="6" t="s">
        <v>21</v>
      </c>
      <c r="AY335" s="6" t="s">
        <v>192</v>
      </c>
      <c r="BE335" s="192">
        <f>IF(N335="základní",J335,0)</f>
        <v>0</v>
      </c>
      <c r="BF335" s="192">
        <f>IF(N335="snížená",J335,0)</f>
        <v>0</v>
      </c>
      <c r="BG335" s="192">
        <f>IF(N335="zákl. přenesená",J335,0)</f>
        <v>0</v>
      </c>
      <c r="BH335" s="192">
        <f>IF(N335="sníž. přenesená",J335,0)</f>
        <v>0</v>
      </c>
      <c r="BI335" s="192">
        <f>IF(N335="nulová",J335,0)</f>
        <v>0</v>
      </c>
      <c r="BJ335" s="6" t="s">
        <v>21</v>
      </c>
      <c r="BK335" s="192">
        <f>ROUND(I335*H335,2)</f>
        <v>0</v>
      </c>
      <c r="BL335" s="6" t="s">
        <v>787</v>
      </c>
      <c r="BM335" s="6" t="s">
        <v>793</v>
      </c>
    </row>
    <row r="336" spans="1:47" ht="12.75">
      <c r="A336" s="23"/>
      <c r="B336" s="24"/>
      <c r="C336" s="52"/>
      <c r="D336" s="196" t="s">
        <v>199</v>
      </c>
      <c r="E336" s="52"/>
      <c r="F336" s="197" t="s">
        <v>792</v>
      </c>
      <c r="G336" s="52"/>
      <c r="H336" s="52"/>
      <c r="I336" s="52"/>
      <c r="J336" s="52"/>
      <c r="K336" s="52"/>
      <c r="L336" s="50"/>
      <c r="M336" s="195"/>
      <c r="N336" s="25"/>
      <c r="O336" s="25"/>
      <c r="P336" s="25"/>
      <c r="Q336" s="25"/>
      <c r="R336" s="25"/>
      <c r="S336" s="25"/>
      <c r="T336" s="72"/>
      <c r="AT336" s="6" t="s">
        <v>199</v>
      </c>
      <c r="AU336" s="6" t="s">
        <v>21</v>
      </c>
    </row>
    <row r="337" spans="2:51" s="198" customFormat="1" ht="12.75">
      <c r="B337" s="199"/>
      <c r="C337" s="200"/>
      <c r="D337" s="196" t="s">
        <v>210</v>
      </c>
      <c r="E337" s="201"/>
      <c r="F337" s="202" t="s">
        <v>501</v>
      </c>
      <c r="G337" s="200"/>
      <c r="H337" s="201"/>
      <c r="I337" s="200"/>
      <c r="J337" s="200"/>
      <c r="K337" s="200"/>
      <c r="L337" s="203"/>
      <c r="M337" s="204"/>
      <c r="N337" s="205"/>
      <c r="O337" s="205"/>
      <c r="P337" s="205"/>
      <c r="Q337" s="205"/>
      <c r="R337" s="205"/>
      <c r="S337" s="205"/>
      <c r="T337" s="206"/>
      <c r="AT337" s="207" t="s">
        <v>210</v>
      </c>
      <c r="AU337" s="207" t="s">
        <v>21</v>
      </c>
      <c r="AV337" s="198" t="s">
        <v>21</v>
      </c>
      <c r="AW337" s="198" t="s">
        <v>43</v>
      </c>
      <c r="AX337" s="198" t="s">
        <v>79</v>
      </c>
      <c r="AY337" s="207" t="s">
        <v>192</v>
      </c>
    </row>
    <row r="338" spans="2:51" s="208" customFormat="1" ht="12.75">
      <c r="B338" s="209"/>
      <c r="C338" s="210"/>
      <c r="D338" s="193" t="s">
        <v>210</v>
      </c>
      <c r="E338" s="211"/>
      <c r="F338" s="212" t="s">
        <v>790</v>
      </c>
      <c r="G338" s="210"/>
      <c r="H338" s="213">
        <v>41</v>
      </c>
      <c r="I338" s="210"/>
      <c r="J338" s="210"/>
      <c r="K338" s="210"/>
      <c r="L338" s="214"/>
      <c r="M338" s="215"/>
      <c r="N338" s="216"/>
      <c r="O338" s="216"/>
      <c r="P338" s="216"/>
      <c r="Q338" s="216"/>
      <c r="R338" s="216"/>
      <c r="S338" s="216"/>
      <c r="T338" s="217"/>
      <c r="AT338" s="218" t="s">
        <v>210</v>
      </c>
      <c r="AU338" s="218" t="s">
        <v>21</v>
      </c>
      <c r="AV338" s="208" t="s">
        <v>88</v>
      </c>
      <c r="AW338" s="208" t="s">
        <v>43</v>
      </c>
      <c r="AX338" s="208" t="s">
        <v>21</v>
      </c>
      <c r="AY338" s="218" t="s">
        <v>192</v>
      </c>
    </row>
    <row r="339" spans="2:65" s="23" customFormat="1" ht="22.5" customHeight="1">
      <c r="B339" s="24"/>
      <c r="C339" s="182" t="s">
        <v>459</v>
      </c>
      <c r="D339" s="182" t="s">
        <v>193</v>
      </c>
      <c r="E339" s="183" t="s">
        <v>794</v>
      </c>
      <c r="F339" s="184" t="s">
        <v>795</v>
      </c>
      <c r="G339" s="185" t="s">
        <v>284</v>
      </c>
      <c r="H339" s="186">
        <v>41</v>
      </c>
      <c r="I339" s="187"/>
      <c r="J339" s="187">
        <f>ROUND(I339*H339,2)</f>
        <v>0</v>
      </c>
      <c r="K339" s="184" t="s">
        <v>197</v>
      </c>
      <c r="L339" s="50"/>
      <c r="M339" s="188"/>
      <c r="N339" s="189" t="s">
        <v>50</v>
      </c>
      <c r="O339" s="190">
        <v>0.41600000000000004</v>
      </c>
      <c r="P339" s="190">
        <f>O339*H339</f>
        <v>17.056</v>
      </c>
      <c r="Q339" s="190">
        <v>0.10941000000000001</v>
      </c>
      <c r="R339" s="190">
        <f>Q339*H339</f>
        <v>4.485810000000001</v>
      </c>
      <c r="S339" s="190">
        <v>0</v>
      </c>
      <c r="T339" s="191">
        <f>S339*H339</f>
        <v>0</v>
      </c>
      <c r="AR339" s="6" t="s">
        <v>787</v>
      </c>
      <c r="AT339" s="6" t="s">
        <v>193</v>
      </c>
      <c r="AU339" s="6" t="s">
        <v>21</v>
      </c>
      <c r="AY339" s="6" t="s">
        <v>192</v>
      </c>
      <c r="BE339" s="192">
        <f>IF(N339="základní",J339,0)</f>
        <v>0</v>
      </c>
      <c r="BF339" s="192">
        <f>IF(N339="snížená",J339,0)</f>
        <v>0</v>
      </c>
      <c r="BG339" s="192">
        <f>IF(N339="zákl. přenesená",J339,0)</f>
        <v>0</v>
      </c>
      <c r="BH339" s="192">
        <f>IF(N339="sníž. přenesená",J339,0)</f>
        <v>0</v>
      </c>
      <c r="BI339" s="192">
        <f>IF(N339="nulová",J339,0)</f>
        <v>0</v>
      </c>
      <c r="BJ339" s="6" t="s">
        <v>21</v>
      </c>
      <c r="BK339" s="192">
        <f>ROUND(I339*H339,2)</f>
        <v>0</v>
      </c>
      <c r="BL339" s="6" t="s">
        <v>787</v>
      </c>
      <c r="BM339" s="6" t="s">
        <v>796</v>
      </c>
    </row>
    <row r="340" spans="1:47" ht="12.75">
      <c r="A340" s="23"/>
      <c r="B340" s="24"/>
      <c r="C340" s="52"/>
      <c r="D340" s="196" t="s">
        <v>199</v>
      </c>
      <c r="E340" s="52"/>
      <c r="F340" s="197" t="s">
        <v>797</v>
      </c>
      <c r="G340" s="52"/>
      <c r="H340" s="52"/>
      <c r="I340" s="52"/>
      <c r="J340" s="52"/>
      <c r="K340" s="52"/>
      <c r="L340" s="50"/>
      <c r="M340" s="195"/>
      <c r="N340" s="25"/>
      <c r="O340" s="25"/>
      <c r="P340" s="25"/>
      <c r="Q340" s="25"/>
      <c r="R340" s="25"/>
      <c r="S340" s="25"/>
      <c r="T340" s="72"/>
      <c r="AT340" s="6" t="s">
        <v>199</v>
      </c>
      <c r="AU340" s="6" t="s">
        <v>21</v>
      </c>
    </row>
    <row r="341" spans="2:51" s="198" customFormat="1" ht="12.75">
      <c r="B341" s="199"/>
      <c r="C341" s="200"/>
      <c r="D341" s="196" t="s">
        <v>210</v>
      </c>
      <c r="E341" s="201"/>
      <c r="F341" s="202" t="s">
        <v>501</v>
      </c>
      <c r="G341" s="200"/>
      <c r="H341" s="201"/>
      <c r="I341" s="200"/>
      <c r="J341" s="200"/>
      <c r="K341" s="200"/>
      <c r="L341" s="203"/>
      <c r="M341" s="204"/>
      <c r="N341" s="205"/>
      <c r="O341" s="205"/>
      <c r="P341" s="205"/>
      <c r="Q341" s="205"/>
      <c r="R341" s="205"/>
      <c r="S341" s="205"/>
      <c r="T341" s="206"/>
      <c r="AT341" s="207" t="s">
        <v>210</v>
      </c>
      <c r="AU341" s="207" t="s">
        <v>21</v>
      </c>
      <c r="AV341" s="198" t="s">
        <v>21</v>
      </c>
      <c r="AW341" s="198" t="s">
        <v>43</v>
      </c>
      <c r="AX341" s="198" t="s">
        <v>79</v>
      </c>
      <c r="AY341" s="207" t="s">
        <v>192</v>
      </c>
    </row>
    <row r="342" spans="2:51" s="208" customFormat="1" ht="12.75">
      <c r="B342" s="209"/>
      <c r="C342" s="210"/>
      <c r="D342" s="193" t="s">
        <v>210</v>
      </c>
      <c r="E342" s="211"/>
      <c r="F342" s="212" t="s">
        <v>790</v>
      </c>
      <c r="G342" s="210"/>
      <c r="H342" s="213">
        <v>41</v>
      </c>
      <c r="I342" s="210"/>
      <c r="J342" s="210"/>
      <c r="K342" s="210"/>
      <c r="L342" s="214"/>
      <c r="M342" s="215"/>
      <c r="N342" s="216"/>
      <c r="O342" s="216"/>
      <c r="P342" s="216"/>
      <c r="Q342" s="216"/>
      <c r="R342" s="216"/>
      <c r="S342" s="216"/>
      <c r="T342" s="217"/>
      <c r="AT342" s="218" t="s">
        <v>210</v>
      </c>
      <c r="AU342" s="218" t="s">
        <v>21</v>
      </c>
      <c r="AV342" s="208" t="s">
        <v>88</v>
      </c>
      <c r="AW342" s="208" t="s">
        <v>43</v>
      </c>
      <c r="AX342" s="208" t="s">
        <v>21</v>
      </c>
      <c r="AY342" s="218" t="s">
        <v>192</v>
      </c>
    </row>
    <row r="343" spans="2:65" s="23" customFormat="1" ht="22.5" customHeight="1">
      <c r="B343" s="24"/>
      <c r="C343" s="254" t="s">
        <v>466</v>
      </c>
      <c r="D343" s="254" t="s">
        <v>467</v>
      </c>
      <c r="E343" s="255" t="s">
        <v>798</v>
      </c>
      <c r="F343" s="256" t="s">
        <v>799</v>
      </c>
      <c r="G343" s="257" t="s">
        <v>284</v>
      </c>
      <c r="H343" s="258">
        <v>41</v>
      </c>
      <c r="I343" s="259"/>
      <c r="J343" s="259">
        <f>ROUND(I343*H343,2)</f>
        <v>0</v>
      </c>
      <c r="K343" s="256" t="s">
        <v>197</v>
      </c>
      <c r="L343" s="260"/>
      <c r="M343" s="261"/>
      <c r="N343" s="262" t="s">
        <v>50</v>
      </c>
      <c r="O343" s="190">
        <v>0</v>
      </c>
      <c r="P343" s="190">
        <f>O343*H343</f>
        <v>0</v>
      </c>
      <c r="Q343" s="190">
        <v>0.00035000000000000005</v>
      </c>
      <c r="R343" s="190">
        <f>Q343*H343</f>
        <v>0.014350000000000002</v>
      </c>
      <c r="S343" s="190">
        <v>0</v>
      </c>
      <c r="T343" s="191">
        <f>S343*H343</f>
        <v>0</v>
      </c>
      <c r="AR343" s="6" t="s">
        <v>787</v>
      </c>
      <c r="AT343" s="6" t="s">
        <v>467</v>
      </c>
      <c r="AU343" s="6" t="s">
        <v>21</v>
      </c>
      <c r="AY343" s="6" t="s">
        <v>192</v>
      </c>
      <c r="BE343" s="192">
        <f>IF(N343="základní",J343,0)</f>
        <v>0</v>
      </c>
      <c r="BF343" s="192">
        <f>IF(N343="snížená",J343,0)</f>
        <v>0</v>
      </c>
      <c r="BG343" s="192">
        <f>IF(N343="zákl. přenesená",J343,0)</f>
        <v>0</v>
      </c>
      <c r="BH343" s="192">
        <f>IF(N343="sníž. přenesená",J343,0)</f>
        <v>0</v>
      </c>
      <c r="BI343" s="192">
        <f>IF(N343="nulová",J343,0)</f>
        <v>0</v>
      </c>
      <c r="BJ343" s="6" t="s">
        <v>21</v>
      </c>
      <c r="BK343" s="192">
        <f>ROUND(I343*H343,2)</f>
        <v>0</v>
      </c>
      <c r="BL343" s="6" t="s">
        <v>787</v>
      </c>
      <c r="BM343" s="6" t="s">
        <v>800</v>
      </c>
    </row>
    <row r="344" spans="1:47" ht="12.75">
      <c r="A344" s="23"/>
      <c r="B344" s="24"/>
      <c r="C344" s="52"/>
      <c r="D344" s="196" t="s">
        <v>199</v>
      </c>
      <c r="E344" s="52"/>
      <c r="F344" s="197" t="s">
        <v>801</v>
      </c>
      <c r="G344" s="52"/>
      <c r="H344" s="52"/>
      <c r="I344" s="52"/>
      <c r="J344" s="52"/>
      <c r="K344" s="52"/>
      <c r="L344" s="50"/>
      <c r="M344" s="195"/>
      <c r="N344" s="25"/>
      <c r="O344" s="25"/>
      <c r="P344" s="25"/>
      <c r="Q344" s="25"/>
      <c r="R344" s="25"/>
      <c r="S344" s="25"/>
      <c r="T344" s="72"/>
      <c r="AT344" s="6" t="s">
        <v>199</v>
      </c>
      <c r="AU344" s="6" t="s">
        <v>21</v>
      </c>
    </row>
    <row r="345" spans="2:51" s="198" customFormat="1" ht="12.75">
      <c r="B345" s="199"/>
      <c r="C345" s="200"/>
      <c r="D345" s="196" t="s">
        <v>210</v>
      </c>
      <c r="E345" s="201"/>
      <c r="F345" s="202" t="s">
        <v>501</v>
      </c>
      <c r="G345" s="200"/>
      <c r="H345" s="201"/>
      <c r="I345" s="200"/>
      <c r="J345" s="200"/>
      <c r="K345" s="200"/>
      <c r="L345" s="203"/>
      <c r="M345" s="204"/>
      <c r="N345" s="205"/>
      <c r="O345" s="205"/>
      <c r="P345" s="205"/>
      <c r="Q345" s="205"/>
      <c r="R345" s="205"/>
      <c r="S345" s="205"/>
      <c r="T345" s="206"/>
      <c r="AT345" s="207" t="s">
        <v>210</v>
      </c>
      <c r="AU345" s="207" t="s">
        <v>21</v>
      </c>
      <c r="AV345" s="198" t="s">
        <v>21</v>
      </c>
      <c r="AW345" s="198" t="s">
        <v>43</v>
      </c>
      <c r="AX345" s="198" t="s">
        <v>79</v>
      </c>
      <c r="AY345" s="207" t="s">
        <v>192</v>
      </c>
    </row>
    <row r="346" spans="2:51" s="208" customFormat="1" ht="12.75">
      <c r="B346" s="209"/>
      <c r="C346" s="210"/>
      <c r="D346" s="193" t="s">
        <v>210</v>
      </c>
      <c r="E346" s="211"/>
      <c r="F346" s="212" t="s">
        <v>790</v>
      </c>
      <c r="G346" s="210"/>
      <c r="H346" s="213">
        <v>41</v>
      </c>
      <c r="I346" s="210"/>
      <c r="J346" s="210"/>
      <c r="K346" s="210"/>
      <c r="L346" s="214"/>
      <c r="M346" s="215"/>
      <c r="N346" s="216"/>
      <c r="O346" s="216"/>
      <c r="P346" s="216"/>
      <c r="Q346" s="216"/>
      <c r="R346" s="216"/>
      <c r="S346" s="216"/>
      <c r="T346" s="217"/>
      <c r="AT346" s="218" t="s">
        <v>210</v>
      </c>
      <c r="AU346" s="218" t="s">
        <v>21</v>
      </c>
      <c r="AV346" s="208" t="s">
        <v>88</v>
      </c>
      <c r="AW346" s="208" t="s">
        <v>43</v>
      </c>
      <c r="AX346" s="208" t="s">
        <v>21</v>
      </c>
      <c r="AY346" s="218" t="s">
        <v>192</v>
      </c>
    </row>
    <row r="347" spans="2:65" s="23" customFormat="1" ht="22.5" customHeight="1">
      <c r="B347" s="24"/>
      <c r="C347" s="254" t="s">
        <v>471</v>
      </c>
      <c r="D347" s="254" t="s">
        <v>467</v>
      </c>
      <c r="E347" s="255" t="s">
        <v>802</v>
      </c>
      <c r="F347" s="256" t="s">
        <v>803</v>
      </c>
      <c r="G347" s="257" t="s">
        <v>284</v>
      </c>
      <c r="H347" s="258">
        <v>41</v>
      </c>
      <c r="I347" s="259"/>
      <c r="J347" s="259">
        <f>ROUND(I347*H347,2)</f>
        <v>0</v>
      </c>
      <c r="K347" s="256" t="s">
        <v>197</v>
      </c>
      <c r="L347" s="260"/>
      <c r="M347" s="261"/>
      <c r="N347" s="262" t="s">
        <v>50</v>
      </c>
      <c r="O347" s="190">
        <v>0</v>
      </c>
      <c r="P347" s="190">
        <f>O347*H347</f>
        <v>0</v>
      </c>
      <c r="Q347" s="190">
        <v>0.0061</v>
      </c>
      <c r="R347" s="190">
        <f>Q347*H347</f>
        <v>0.2501</v>
      </c>
      <c r="S347" s="190">
        <v>0</v>
      </c>
      <c r="T347" s="191">
        <f>S347*H347</f>
        <v>0</v>
      </c>
      <c r="AR347" s="6" t="s">
        <v>787</v>
      </c>
      <c r="AT347" s="6" t="s">
        <v>467</v>
      </c>
      <c r="AU347" s="6" t="s">
        <v>21</v>
      </c>
      <c r="AY347" s="6" t="s">
        <v>192</v>
      </c>
      <c r="BE347" s="192">
        <f>IF(N347="základní",J347,0)</f>
        <v>0</v>
      </c>
      <c r="BF347" s="192">
        <f>IF(N347="snížená",J347,0)</f>
        <v>0</v>
      </c>
      <c r="BG347" s="192">
        <f>IF(N347="zákl. přenesená",J347,0)</f>
        <v>0</v>
      </c>
      <c r="BH347" s="192">
        <f>IF(N347="sníž. přenesená",J347,0)</f>
        <v>0</v>
      </c>
      <c r="BI347" s="192">
        <f>IF(N347="nulová",J347,0)</f>
        <v>0</v>
      </c>
      <c r="BJ347" s="6" t="s">
        <v>21</v>
      </c>
      <c r="BK347" s="192">
        <f>ROUND(I347*H347,2)</f>
        <v>0</v>
      </c>
      <c r="BL347" s="6" t="s">
        <v>787</v>
      </c>
      <c r="BM347" s="6" t="s">
        <v>804</v>
      </c>
    </row>
    <row r="348" spans="1:47" ht="12.75">
      <c r="A348" s="23"/>
      <c r="B348" s="24"/>
      <c r="C348" s="52"/>
      <c r="D348" s="196" t="s">
        <v>199</v>
      </c>
      <c r="E348" s="52"/>
      <c r="F348" s="197" t="s">
        <v>803</v>
      </c>
      <c r="G348" s="52"/>
      <c r="H348" s="52"/>
      <c r="I348" s="52"/>
      <c r="J348" s="52"/>
      <c r="K348" s="52"/>
      <c r="L348" s="50"/>
      <c r="M348" s="195"/>
      <c r="N348" s="25"/>
      <c r="O348" s="25"/>
      <c r="P348" s="25"/>
      <c r="Q348" s="25"/>
      <c r="R348" s="25"/>
      <c r="S348" s="25"/>
      <c r="T348" s="72"/>
      <c r="AT348" s="6" t="s">
        <v>199</v>
      </c>
      <c r="AU348" s="6" t="s">
        <v>21</v>
      </c>
    </row>
    <row r="349" spans="2:51" s="198" customFormat="1" ht="12.75">
      <c r="B349" s="199"/>
      <c r="C349" s="200"/>
      <c r="D349" s="196" t="s">
        <v>210</v>
      </c>
      <c r="E349" s="201"/>
      <c r="F349" s="202" t="s">
        <v>501</v>
      </c>
      <c r="G349" s="200"/>
      <c r="H349" s="201"/>
      <c r="I349" s="200"/>
      <c r="J349" s="200"/>
      <c r="K349" s="200"/>
      <c r="L349" s="203"/>
      <c r="M349" s="204"/>
      <c r="N349" s="205"/>
      <c r="O349" s="205"/>
      <c r="P349" s="205"/>
      <c r="Q349" s="205"/>
      <c r="R349" s="205"/>
      <c r="S349" s="205"/>
      <c r="T349" s="206"/>
      <c r="AT349" s="207" t="s">
        <v>210</v>
      </c>
      <c r="AU349" s="207" t="s">
        <v>21</v>
      </c>
      <c r="AV349" s="198" t="s">
        <v>21</v>
      </c>
      <c r="AW349" s="198" t="s">
        <v>43</v>
      </c>
      <c r="AX349" s="198" t="s">
        <v>79</v>
      </c>
      <c r="AY349" s="207" t="s">
        <v>192</v>
      </c>
    </row>
    <row r="350" spans="2:51" s="208" customFormat="1" ht="12.75">
      <c r="B350" s="209"/>
      <c r="C350" s="210"/>
      <c r="D350" s="193" t="s">
        <v>210</v>
      </c>
      <c r="E350" s="211"/>
      <c r="F350" s="212" t="s">
        <v>790</v>
      </c>
      <c r="G350" s="210"/>
      <c r="H350" s="213">
        <v>41</v>
      </c>
      <c r="I350" s="210"/>
      <c r="J350" s="210"/>
      <c r="K350" s="210"/>
      <c r="L350" s="214"/>
      <c r="M350" s="215"/>
      <c r="N350" s="216"/>
      <c r="O350" s="216"/>
      <c r="P350" s="216"/>
      <c r="Q350" s="216"/>
      <c r="R350" s="216"/>
      <c r="S350" s="216"/>
      <c r="T350" s="217"/>
      <c r="AT350" s="218" t="s">
        <v>210</v>
      </c>
      <c r="AU350" s="218" t="s">
        <v>21</v>
      </c>
      <c r="AV350" s="208" t="s">
        <v>88</v>
      </c>
      <c r="AW350" s="208" t="s">
        <v>43</v>
      </c>
      <c r="AX350" s="208" t="s">
        <v>21</v>
      </c>
      <c r="AY350" s="218" t="s">
        <v>192</v>
      </c>
    </row>
    <row r="351" spans="2:65" s="23" customFormat="1" ht="22.5" customHeight="1">
      <c r="B351" s="24"/>
      <c r="C351" s="182" t="s">
        <v>477</v>
      </c>
      <c r="D351" s="182" t="s">
        <v>193</v>
      </c>
      <c r="E351" s="183" t="s">
        <v>805</v>
      </c>
      <c r="F351" s="184" t="s">
        <v>806</v>
      </c>
      <c r="G351" s="185" t="s">
        <v>498</v>
      </c>
      <c r="H351" s="186">
        <v>2360</v>
      </c>
      <c r="I351" s="187"/>
      <c r="J351" s="187">
        <f>ROUND(I351*H351,2)</f>
        <v>0</v>
      </c>
      <c r="K351" s="184" t="s">
        <v>197</v>
      </c>
      <c r="L351" s="50"/>
      <c r="M351" s="188"/>
      <c r="N351" s="189" t="s">
        <v>50</v>
      </c>
      <c r="O351" s="190">
        <v>0.003</v>
      </c>
      <c r="P351" s="190">
        <f>O351*H351</f>
        <v>7.08</v>
      </c>
      <c r="Q351" s="190">
        <v>0.00033000000000000005</v>
      </c>
      <c r="R351" s="190">
        <f>Q351*H351</f>
        <v>0.7788000000000002</v>
      </c>
      <c r="S351" s="190">
        <v>0</v>
      </c>
      <c r="T351" s="191">
        <f>S351*H351</f>
        <v>0</v>
      </c>
      <c r="AR351" s="6" t="s">
        <v>191</v>
      </c>
      <c r="AT351" s="6" t="s">
        <v>193</v>
      </c>
      <c r="AU351" s="6" t="s">
        <v>21</v>
      </c>
      <c r="AY351" s="6" t="s">
        <v>192</v>
      </c>
      <c r="BE351" s="192">
        <f>IF(N351="základní",J351,0)</f>
        <v>0</v>
      </c>
      <c r="BF351" s="192">
        <f>IF(N351="snížená",J351,0)</f>
        <v>0</v>
      </c>
      <c r="BG351" s="192">
        <f>IF(N351="zákl. přenesená",J351,0)</f>
        <v>0</v>
      </c>
      <c r="BH351" s="192">
        <f>IF(N351="sníž. přenesená",J351,0)</f>
        <v>0</v>
      </c>
      <c r="BI351" s="192">
        <f>IF(N351="nulová",J351,0)</f>
        <v>0</v>
      </c>
      <c r="BJ351" s="6" t="s">
        <v>21</v>
      </c>
      <c r="BK351" s="192">
        <f>ROUND(I351*H351,2)</f>
        <v>0</v>
      </c>
      <c r="BL351" s="6" t="s">
        <v>191</v>
      </c>
      <c r="BM351" s="6" t="s">
        <v>807</v>
      </c>
    </row>
    <row r="352" spans="1:47" ht="12.75">
      <c r="A352" s="23"/>
      <c r="B352" s="24"/>
      <c r="C352" s="52"/>
      <c r="D352" s="196" t="s">
        <v>199</v>
      </c>
      <c r="E352" s="52"/>
      <c r="F352" s="197" t="s">
        <v>806</v>
      </c>
      <c r="G352" s="52"/>
      <c r="H352" s="52"/>
      <c r="I352" s="52"/>
      <c r="J352" s="52"/>
      <c r="K352" s="52"/>
      <c r="L352" s="50"/>
      <c r="M352" s="195"/>
      <c r="N352" s="25"/>
      <c r="O352" s="25"/>
      <c r="P352" s="25"/>
      <c r="Q352" s="25"/>
      <c r="R352" s="25"/>
      <c r="S352" s="25"/>
      <c r="T352" s="72"/>
      <c r="AT352" s="6" t="s">
        <v>199</v>
      </c>
      <c r="AU352" s="6" t="s">
        <v>21</v>
      </c>
    </row>
    <row r="353" spans="2:51" s="198" customFormat="1" ht="12.75">
      <c r="B353" s="199"/>
      <c r="C353" s="200"/>
      <c r="D353" s="196" t="s">
        <v>210</v>
      </c>
      <c r="E353" s="201"/>
      <c r="F353" s="202" t="s">
        <v>501</v>
      </c>
      <c r="G353" s="200"/>
      <c r="H353" s="201"/>
      <c r="I353" s="200"/>
      <c r="J353" s="200"/>
      <c r="K353" s="200"/>
      <c r="L353" s="203"/>
      <c r="M353" s="204"/>
      <c r="N353" s="205"/>
      <c r="O353" s="205"/>
      <c r="P353" s="205"/>
      <c r="Q353" s="205"/>
      <c r="R353" s="205"/>
      <c r="S353" s="205"/>
      <c r="T353" s="206"/>
      <c r="AT353" s="207" t="s">
        <v>210</v>
      </c>
      <c r="AU353" s="207" t="s">
        <v>21</v>
      </c>
      <c r="AV353" s="198" t="s">
        <v>21</v>
      </c>
      <c r="AW353" s="198" t="s">
        <v>43</v>
      </c>
      <c r="AX353" s="198" t="s">
        <v>79</v>
      </c>
      <c r="AY353" s="207" t="s">
        <v>192</v>
      </c>
    </row>
    <row r="354" spans="2:51" s="208" customFormat="1" ht="12.75">
      <c r="B354" s="209"/>
      <c r="C354" s="210"/>
      <c r="D354" s="193" t="s">
        <v>210</v>
      </c>
      <c r="E354" s="211"/>
      <c r="F354" s="212" t="s">
        <v>808</v>
      </c>
      <c r="G354" s="210"/>
      <c r="H354" s="213">
        <v>2360</v>
      </c>
      <c r="I354" s="210"/>
      <c r="J354" s="210"/>
      <c r="K354" s="210"/>
      <c r="L354" s="214"/>
      <c r="M354" s="215"/>
      <c r="N354" s="216"/>
      <c r="O354" s="216"/>
      <c r="P354" s="216"/>
      <c r="Q354" s="216"/>
      <c r="R354" s="216"/>
      <c r="S354" s="216"/>
      <c r="T354" s="217"/>
      <c r="AT354" s="218" t="s">
        <v>210</v>
      </c>
      <c r="AU354" s="218" t="s">
        <v>21</v>
      </c>
      <c r="AV354" s="208" t="s">
        <v>88</v>
      </c>
      <c r="AW354" s="208" t="s">
        <v>43</v>
      </c>
      <c r="AX354" s="208" t="s">
        <v>21</v>
      </c>
      <c r="AY354" s="218" t="s">
        <v>192</v>
      </c>
    </row>
    <row r="355" spans="2:65" s="23" customFormat="1" ht="31.5" customHeight="1">
      <c r="B355" s="24"/>
      <c r="C355" s="182" t="s">
        <v>483</v>
      </c>
      <c r="D355" s="182" t="s">
        <v>193</v>
      </c>
      <c r="E355" s="183" t="s">
        <v>809</v>
      </c>
      <c r="F355" s="184" t="s">
        <v>810</v>
      </c>
      <c r="G355" s="185" t="s">
        <v>267</v>
      </c>
      <c r="H355" s="186">
        <v>20</v>
      </c>
      <c r="I355" s="187"/>
      <c r="J355" s="187">
        <f>ROUND(I355*H355,2)</f>
        <v>0</v>
      </c>
      <c r="K355" s="184" t="s">
        <v>197</v>
      </c>
      <c r="L355" s="50"/>
      <c r="M355" s="188"/>
      <c r="N355" s="189" t="s">
        <v>50</v>
      </c>
      <c r="O355" s="190">
        <v>0.129</v>
      </c>
      <c r="P355" s="190">
        <f>O355*H355</f>
        <v>2.58</v>
      </c>
      <c r="Q355" s="190">
        <v>0.0026000000000000003</v>
      </c>
      <c r="R355" s="190">
        <f>Q355*H355</f>
        <v>0.052000000000000005</v>
      </c>
      <c r="S355" s="190">
        <v>0</v>
      </c>
      <c r="T355" s="191">
        <f>S355*H355</f>
        <v>0</v>
      </c>
      <c r="AR355" s="6" t="s">
        <v>191</v>
      </c>
      <c r="AT355" s="6" t="s">
        <v>193</v>
      </c>
      <c r="AU355" s="6" t="s">
        <v>21</v>
      </c>
      <c r="AY355" s="6" t="s">
        <v>192</v>
      </c>
      <c r="BE355" s="192">
        <f>IF(N355="základní",J355,0)</f>
        <v>0</v>
      </c>
      <c r="BF355" s="192">
        <f>IF(N355="snížená",J355,0)</f>
        <v>0</v>
      </c>
      <c r="BG355" s="192">
        <f>IF(N355="zákl. přenesená",J355,0)</f>
        <v>0</v>
      </c>
      <c r="BH355" s="192">
        <f>IF(N355="sníž. přenesená",J355,0)</f>
        <v>0</v>
      </c>
      <c r="BI355" s="192">
        <f>IF(N355="nulová",J355,0)</f>
        <v>0</v>
      </c>
      <c r="BJ355" s="6" t="s">
        <v>21</v>
      </c>
      <c r="BK355" s="192">
        <f>ROUND(I355*H355,2)</f>
        <v>0</v>
      </c>
      <c r="BL355" s="6" t="s">
        <v>191</v>
      </c>
      <c r="BM355" s="6" t="s">
        <v>811</v>
      </c>
    </row>
    <row r="356" spans="1:47" ht="23.25">
      <c r="A356" s="23"/>
      <c r="B356" s="24"/>
      <c r="C356" s="52"/>
      <c r="D356" s="196" t="s">
        <v>199</v>
      </c>
      <c r="E356" s="52"/>
      <c r="F356" s="197" t="s">
        <v>812</v>
      </c>
      <c r="G356" s="52"/>
      <c r="H356" s="52"/>
      <c r="I356" s="52"/>
      <c r="J356" s="52"/>
      <c r="K356" s="52"/>
      <c r="L356" s="50"/>
      <c r="M356" s="195"/>
      <c r="N356" s="25"/>
      <c r="O356" s="25"/>
      <c r="P356" s="25"/>
      <c r="Q356" s="25"/>
      <c r="R356" s="25"/>
      <c r="S356" s="25"/>
      <c r="T356" s="72"/>
      <c r="AT356" s="6" t="s">
        <v>199</v>
      </c>
      <c r="AU356" s="6" t="s">
        <v>21</v>
      </c>
    </row>
    <row r="357" spans="2:51" s="198" customFormat="1" ht="12.75">
      <c r="B357" s="199"/>
      <c r="C357" s="200"/>
      <c r="D357" s="196" t="s">
        <v>210</v>
      </c>
      <c r="E357" s="201"/>
      <c r="F357" s="202" t="s">
        <v>501</v>
      </c>
      <c r="G357" s="200"/>
      <c r="H357" s="201"/>
      <c r="I357" s="200"/>
      <c r="J357" s="200"/>
      <c r="K357" s="200"/>
      <c r="L357" s="203"/>
      <c r="M357" s="204"/>
      <c r="N357" s="205"/>
      <c r="O357" s="205"/>
      <c r="P357" s="205"/>
      <c r="Q357" s="205"/>
      <c r="R357" s="205"/>
      <c r="S357" s="205"/>
      <c r="T357" s="206"/>
      <c r="AT357" s="207" t="s">
        <v>210</v>
      </c>
      <c r="AU357" s="207" t="s">
        <v>21</v>
      </c>
      <c r="AV357" s="198" t="s">
        <v>21</v>
      </c>
      <c r="AW357" s="198" t="s">
        <v>43</v>
      </c>
      <c r="AX357" s="198" t="s">
        <v>79</v>
      </c>
      <c r="AY357" s="207" t="s">
        <v>192</v>
      </c>
    </row>
    <row r="358" spans="2:51" s="208" customFormat="1" ht="12.75">
      <c r="B358" s="209"/>
      <c r="C358" s="210"/>
      <c r="D358" s="196" t="s">
        <v>210</v>
      </c>
      <c r="E358" s="234"/>
      <c r="F358" s="235" t="s">
        <v>813</v>
      </c>
      <c r="G358" s="210"/>
      <c r="H358" s="236">
        <v>12.5</v>
      </c>
      <c r="I358" s="210"/>
      <c r="J358" s="210"/>
      <c r="K358" s="210"/>
      <c r="L358" s="214"/>
      <c r="M358" s="215"/>
      <c r="N358" s="216"/>
      <c r="O358" s="216"/>
      <c r="P358" s="216"/>
      <c r="Q358" s="216"/>
      <c r="R358" s="216"/>
      <c r="S358" s="216"/>
      <c r="T358" s="217"/>
      <c r="AT358" s="218" t="s">
        <v>210</v>
      </c>
      <c r="AU358" s="218" t="s">
        <v>21</v>
      </c>
      <c r="AV358" s="208" t="s">
        <v>88</v>
      </c>
      <c r="AW358" s="208" t="s">
        <v>43</v>
      </c>
      <c r="AX358" s="208" t="s">
        <v>79</v>
      </c>
      <c r="AY358" s="218" t="s">
        <v>192</v>
      </c>
    </row>
    <row r="359" spans="2:51" s="208" customFormat="1" ht="12.75">
      <c r="B359" s="209"/>
      <c r="C359" s="210"/>
      <c r="D359" s="196" t="s">
        <v>210</v>
      </c>
      <c r="E359" s="234"/>
      <c r="F359" s="235" t="s">
        <v>814</v>
      </c>
      <c r="G359" s="210"/>
      <c r="H359" s="236">
        <v>7.5</v>
      </c>
      <c r="I359" s="210"/>
      <c r="J359" s="210"/>
      <c r="K359" s="210"/>
      <c r="L359" s="214"/>
      <c r="M359" s="215"/>
      <c r="N359" s="216"/>
      <c r="O359" s="216"/>
      <c r="P359" s="216"/>
      <c r="Q359" s="216"/>
      <c r="R359" s="216"/>
      <c r="S359" s="216"/>
      <c r="T359" s="217"/>
      <c r="AT359" s="218" t="s">
        <v>210</v>
      </c>
      <c r="AU359" s="218" t="s">
        <v>21</v>
      </c>
      <c r="AV359" s="208" t="s">
        <v>88</v>
      </c>
      <c r="AW359" s="208" t="s">
        <v>43</v>
      </c>
      <c r="AX359" s="208" t="s">
        <v>79</v>
      </c>
      <c r="AY359" s="218" t="s">
        <v>192</v>
      </c>
    </row>
    <row r="360" spans="2:51" s="240" customFormat="1" ht="12.75">
      <c r="B360" s="241"/>
      <c r="C360" s="242"/>
      <c r="D360" s="193" t="s">
        <v>210</v>
      </c>
      <c r="E360" s="251"/>
      <c r="F360" s="252" t="s">
        <v>280</v>
      </c>
      <c r="G360" s="242"/>
      <c r="H360" s="253">
        <v>20</v>
      </c>
      <c r="I360" s="242"/>
      <c r="J360" s="242"/>
      <c r="K360" s="242"/>
      <c r="L360" s="246"/>
      <c r="M360" s="247"/>
      <c r="N360" s="248"/>
      <c r="O360" s="248"/>
      <c r="P360" s="248"/>
      <c r="Q360" s="248"/>
      <c r="R360" s="248"/>
      <c r="S360" s="248"/>
      <c r="T360" s="249"/>
      <c r="AT360" s="250" t="s">
        <v>210</v>
      </c>
      <c r="AU360" s="250" t="s">
        <v>21</v>
      </c>
      <c r="AV360" s="240" t="s">
        <v>191</v>
      </c>
      <c r="AW360" s="240" t="s">
        <v>43</v>
      </c>
      <c r="AX360" s="240" t="s">
        <v>21</v>
      </c>
      <c r="AY360" s="250" t="s">
        <v>192</v>
      </c>
    </row>
    <row r="361" spans="2:65" s="23" customFormat="1" ht="22.5" customHeight="1">
      <c r="B361" s="24"/>
      <c r="C361" s="182" t="s">
        <v>815</v>
      </c>
      <c r="D361" s="182" t="s">
        <v>193</v>
      </c>
      <c r="E361" s="183" t="s">
        <v>816</v>
      </c>
      <c r="F361" s="184" t="s">
        <v>817</v>
      </c>
      <c r="G361" s="185" t="s">
        <v>498</v>
      </c>
      <c r="H361" s="186">
        <v>2360</v>
      </c>
      <c r="I361" s="187"/>
      <c r="J361" s="187">
        <f>ROUND(I361*H361,2)</f>
        <v>0</v>
      </c>
      <c r="K361" s="184" t="s">
        <v>197</v>
      </c>
      <c r="L361" s="50"/>
      <c r="M361" s="188"/>
      <c r="N361" s="189" t="s">
        <v>50</v>
      </c>
      <c r="O361" s="190">
        <v>0.016</v>
      </c>
      <c r="P361" s="190">
        <f>O361*H361</f>
        <v>37.76</v>
      </c>
      <c r="Q361" s="190">
        <v>0</v>
      </c>
      <c r="R361" s="190">
        <f>Q361*H361</f>
        <v>0</v>
      </c>
      <c r="S361" s="190">
        <v>0</v>
      </c>
      <c r="T361" s="191">
        <f>S361*H361</f>
        <v>0</v>
      </c>
      <c r="AR361" s="6" t="s">
        <v>191</v>
      </c>
      <c r="AT361" s="6" t="s">
        <v>193</v>
      </c>
      <c r="AU361" s="6" t="s">
        <v>21</v>
      </c>
      <c r="AY361" s="6" t="s">
        <v>192</v>
      </c>
      <c r="BE361" s="192">
        <f>IF(N361="základní",J361,0)</f>
        <v>0</v>
      </c>
      <c r="BF361" s="192">
        <f>IF(N361="snížená",J361,0)</f>
        <v>0</v>
      </c>
      <c r="BG361" s="192">
        <f>IF(N361="zákl. přenesená",J361,0)</f>
        <v>0</v>
      </c>
      <c r="BH361" s="192">
        <f>IF(N361="sníž. přenesená",J361,0)</f>
        <v>0</v>
      </c>
      <c r="BI361" s="192">
        <f>IF(N361="nulová",J361,0)</f>
        <v>0</v>
      </c>
      <c r="BJ361" s="6" t="s">
        <v>21</v>
      </c>
      <c r="BK361" s="192">
        <f>ROUND(I361*H361,2)</f>
        <v>0</v>
      </c>
      <c r="BL361" s="6" t="s">
        <v>191</v>
      </c>
      <c r="BM361" s="6" t="s">
        <v>818</v>
      </c>
    </row>
    <row r="362" spans="1:47" ht="23.25">
      <c r="A362" s="23"/>
      <c r="B362" s="24"/>
      <c r="C362" s="52"/>
      <c r="D362" s="196" t="s">
        <v>199</v>
      </c>
      <c r="E362" s="52"/>
      <c r="F362" s="197" t="s">
        <v>819</v>
      </c>
      <c r="G362" s="52"/>
      <c r="H362" s="52"/>
      <c r="I362" s="52"/>
      <c r="J362" s="52"/>
      <c r="K362" s="52"/>
      <c r="L362" s="50"/>
      <c r="M362" s="195"/>
      <c r="N362" s="25"/>
      <c r="O362" s="25"/>
      <c r="P362" s="25"/>
      <c r="Q362" s="25"/>
      <c r="R362" s="25"/>
      <c r="S362" s="25"/>
      <c r="T362" s="72"/>
      <c r="AT362" s="6" t="s">
        <v>199</v>
      </c>
      <c r="AU362" s="6" t="s">
        <v>21</v>
      </c>
    </row>
    <row r="363" spans="2:51" s="198" customFormat="1" ht="12.75">
      <c r="B363" s="199"/>
      <c r="C363" s="200"/>
      <c r="D363" s="196" t="s">
        <v>210</v>
      </c>
      <c r="E363" s="201"/>
      <c r="F363" s="202" t="s">
        <v>501</v>
      </c>
      <c r="G363" s="200"/>
      <c r="H363" s="201"/>
      <c r="I363" s="200"/>
      <c r="J363" s="200"/>
      <c r="K363" s="200"/>
      <c r="L363" s="203"/>
      <c r="M363" s="204"/>
      <c r="N363" s="205"/>
      <c r="O363" s="205"/>
      <c r="P363" s="205"/>
      <c r="Q363" s="205"/>
      <c r="R363" s="205"/>
      <c r="S363" s="205"/>
      <c r="T363" s="206"/>
      <c r="AT363" s="207" t="s">
        <v>210</v>
      </c>
      <c r="AU363" s="207" t="s">
        <v>21</v>
      </c>
      <c r="AV363" s="198" t="s">
        <v>21</v>
      </c>
      <c r="AW363" s="198" t="s">
        <v>43</v>
      </c>
      <c r="AX363" s="198" t="s">
        <v>79</v>
      </c>
      <c r="AY363" s="207" t="s">
        <v>192</v>
      </c>
    </row>
    <row r="364" spans="2:51" s="208" customFormat="1" ht="12.75">
      <c r="B364" s="209"/>
      <c r="C364" s="210"/>
      <c r="D364" s="193" t="s">
        <v>210</v>
      </c>
      <c r="E364" s="211"/>
      <c r="F364" s="212" t="s">
        <v>808</v>
      </c>
      <c r="G364" s="210"/>
      <c r="H364" s="213">
        <v>2360</v>
      </c>
      <c r="I364" s="210"/>
      <c r="J364" s="210"/>
      <c r="K364" s="210"/>
      <c r="L364" s="214"/>
      <c r="M364" s="215"/>
      <c r="N364" s="216"/>
      <c r="O364" s="216"/>
      <c r="P364" s="216"/>
      <c r="Q364" s="216"/>
      <c r="R364" s="216"/>
      <c r="S364" s="216"/>
      <c r="T364" s="217"/>
      <c r="AT364" s="218" t="s">
        <v>210</v>
      </c>
      <c r="AU364" s="218" t="s">
        <v>21</v>
      </c>
      <c r="AV364" s="208" t="s">
        <v>88</v>
      </c>
      <c r="AW364" s="208" t="s">
        <v>43</v>
      </c>
      <c r="AX364" s="208" t="s">
        <v>21</v>
      </c>
      <c r="AY364" s="218" t="s">
        <v>192</v>
      </c>
    </row>
    <row r="365" spans="2:65" s="23" customFormat="1" ht="31.5" customHeight="1">
      <c r="B365" s="24"/>
      <c r="C365" s="182" t="s">
        <v>790</v>
      </c>
      <c r="D365" s="182" t="s">
        <v>193</v>
      </c>
      <c r="E365" s="183" t="s">
        <v>820</v>
      </c>
      <c r="F365" s="184" t="s">
        <v>821</v>
      </c>
      <c r="G365" s="185" t="s">
        <v>467</v>
      </c>
      <c r="H365" s="186">
        <v>1217.19</v>
      </c>
      <c r="I365" s="187"/>
      <c r="J365" s="187">
        <f>ROUND(I365*H365,2)</f>
        <v>0</v>
      </c>
      <c r="K365" s="184" t="s">
        <v>197</v>
      </c>
      <c r="L365" s="50"/>
      <c r="M365" s="188"/>
      <c r="N365" s="189" t="s">
        <v>50</v>
      </c>
      <c r="O365" s="190">
        <v>0</v>
      </c>
      <c r="P365" s="190">
        <f>O365*H365</f>
        <v>0</v>
      </c>
      <c r="Q365" s="190">
        <v>0.20219</v>
      </c>
      <c r="R365" s="190">
        <f>Q365*H365</f>
        <v>246.10364610000002</v>
      </c>
      <c r="S365" s="190">
        <v>0</v>
      </c>
      <c r="T365" s="191">
        <f>S365*H365</f>
        <v>0</v>
      </c>
      <c r="AR365" s="6" t="s">
        <v>191</v>
      </c>
      <c r="AT365" s="6" t="s">
        <v>193</v>
      </c>
      <c r="AU365" s="6" t="s">
        <v>21</v>
      </c>
      <c r="AY365" s="6" t="s">
        <v>192</v>
      </c>
      <c r="BE365" s="192">
        <f>IF(N365="základní",J365,0)</f>
        <v>0</v>
      </c>
      <c r="BF365" s="192">
        <f>IF(N365="snížená",J365,0)</f>
        <v>0</v>
      </c>
      <c r="BG365" s="192">
        <f>IF(N365="zákl. přenesená",J365,0)</f>
        <v>0</v>
      </c>
      <c r="BH365" s="192">
        <f>IF(N365="sníž. přenesená",J365,0)</f>
        <v>0</v>
      </c>
      <c r="BI365" s="192">
        <f>IF(N365="nulová",J365,0)</f>
        <v>0</v>
      </c>
      <c r="BJ365" s="6" t="s">
        <v>21</v>
      </c>
      <c r="BK365" s="192">
        <f>ROUND(I365*H365,2)</f>
        <v>0</v>
      </c>
      <c r="BL365" s="6" t="s">
        <v>191</v>
      </c>
      <c r="BM365" s="6" t="s">
        <v>822</v>
      </c>
    </row>
    <row r="366" spans="1:47" ht="34.5">
      <c r="A366" s="23"/>
      <c r="B366" s="24"/>
      <c r="C366" s="52"/>
      <c r="D366" s="196" t="s">
        <v>199</v>
      </c>
      <c r="E366" s="52"/>
      <c r="F366" s="197" t="s">
        <v>823</v>
      </c>
      <c r="G366" s="52"/>
      <c r="H366" s="52"/>
      <c r="I366" s="52"/>
      <c r="J366" s="52"/>
      <c r="K366" s="52"/>
      <c r="L366" s="50"/>
      <c r="M366" s="195"/>
      <c r="N366" s="25"/>
      <c r="O366" s="25"/>
      <c r="P366" s="25"/>
      <c r="Q366" s="25"/>
      <c r="R366" s="25"/>
      <c r="S366" s="25"/>
      <c r="T366" s="72"/>
      <c r="AT366" s="6" t="s">
        <v>199</v>
      </c>
      <c r="AU366" s="6" t="s">
        <v>21</v>
      </c>
    </row>
    <row r="367" spans="2:51" s="198" customFormat="1" ht="12.75">
      <c r="B367" s="199"/>
      <c r="C367" s="200"/>
      <c r="D367" s="196" t="s">
        <v>210</v>
      </c>
      <c r="E367" s="201"/>
      <c r="F367" s="202" t="s">
        <v>501</v>
      </c>
      <c r="G367" s="200"/>
      <c r="H367" s="201"/>
      <c r="I367" s="200"/>
      <c r="J367" s="200"/>
      <c r="K367" s="200"/>
      <c r="L367" s="203"/>
      <c r="M367" s="204"/>
      <c r="N367" s="205"/>
      <c r="O367" s="205"/>
      <c r="P367" s="205"/>
      <c r="Q367" s="205"/>
      <c r="R367" s="205"/>
      <c r="S367" s="205"/>
      <c r="T367" s="206"/>
      <c r="AT367" s="207" t="s">
        <v>210</v>
      </c>
      <c r="AU367" s="207" t="s">
        <v>21</v>
      </c>
      <c r="AV367" s="198" t="s">
        <v>21</v>
      </c>
      <c r="AW367" s="198" t="s">
        <v>43</v>
      </c>
      <c r="AX367" s="198" t="s">
        <v>79</v>
      </c>
      <c r="AY367" s="207" t="s">
        <v>192</v>
      </c>
    </row>
    <row r="368" spans="2:51" s="208" customFormat="1" ht="12.75">
      <c r="B368" s="209"/>
      <c r="C368" s="210"/>
      <c r="D368" s="193" t="s">
        <v>210</v>
      </c>
      <c r="E368" s="211"/>
      <c r="F368" s="212" t="s">
        <v>824</v>
      </c>
      <c r="G368" s="210"/>
      <c r="H368" s="213">
        <v>1217.19</v>
      </c>
      <c r="I368" s="210"/>
      <c r="J368" s="210"/>
      <c r="K368" s="210"/>
      <c r="L368" s="214"/>
      <c r="M368" s="215"/>
      <c r="N368" s="216"/>
      <c r="O368" s="216"/>
      <c r="P368" s="216"/>
      <c r="Q368" s="216"/>
      <c r="R368" s="216"/>
      <c r="S368" s="216"/>
      <c r="T368" s="217"/>
      <c r="AT368" s="218" t="s">
        <v>210</v>
      </c>
      <c r="AU368" s="218" t="s">
        <v>21</v>
      </c>
      <c r="AV368" s="208" t="s">
        <v>88</v>
      </c>
      <c r="AW368" s="208" t="s">
        <v>43</v>
      </c>
      <c r="AX368" s="208" t="s">
        <v>21</v>
      </c>
      <c r="AY368" s="218" t="s">
        <v>192</v>
      </c>
    </row>
    <row r="369" spans="2:65" s="23" customFormat="1" ht="22.5" customHeight="1">
      <c r="B369" s="24"/>
      <c r="C369" s="182" t="s">
        <v>825</v>
      </c>
      <c r="D369" s="182" t="s">
        <v>193</v>
      </c>
      <c r="E369" s="183" t="s">
        <v>826</v>
      </c>
      <c r="F369" s="184" t="s">
        <v>827</v>
      </c>
      <c r="G369" s="185" t="s">
        <v>749</v>
      </c>
      <c r="H369" s="186">
        <v>1217.19</v>
      </c>
      <c r="I369" s="187"/>
      <c r="J369" s="187">
        <f>ROUND(I369*H369,2)</f>
        <v>0</v>
      </c>
      <c r="K369" s="184" t="s">
        <v>197</v>
      </c>
      <c r="L369" s="50"/>
      <c r="M369" s="188"/>
      <c r="N369" s="189" t="s">
        <v>50</v>
      </c>
      <c r="O369" s="190">
        <v>0</v>
      </c>
      <c r="P369" s="190">
        <f>O369*H369</f>
        <v>0</v>
      </c>
      <c r="Q369" s="190">
        <v>0.081</v>
      </c>
      <c r="R369" s="190">
        <f>Q369*H369</f>
        <v>98.59239000000001</v>
      </c>
      <c r="S369" s="190">
        <v>0</v>
      </c>
      <c r="T369" s="191">
        <f>S369*H369</f>
        <v>0</v>
      </c>
      <c r="AR369" s="6" t="s">
        <v>191</v>
      </c>
      <c r="AT369" s="6" t="s">
        <v>193</v>
      </c>
      <c r="AU369" s="6" t="s">
        <v>21</v>
      </c>
      <c r="AY369" s="6" t="s">
        <v>192</v>
      </c>
      <c r="BE369" s="192">
        <f>IF(N369="základní",J369,0)</f>
        <v>0</v>
      </c>
      <c r="BF369" s="192">
        <f>IF(N369="snížená",J369,0)</f>
        <v>0</v>
      </c>
      <c r="BG369" s="192">
        <f>IF(N369="zákl. přenesená",J369,0)</f>
        <v>0</v>
      </c>
      <c r="BH369" s="192">
        <f>IF(N369="sníž. přenesená",J369,0)</f>
        <v>0</v>
      </c>
      <c r="BI369" s="192">
        <f>IF(N369="nulová",J369,0)</f>
        <v>0</v>
      </c>
      <c r="BJ369" s="6" t="s">
        <v>21</v>
      </c>
      <c r="BK369" s="192">
        <f>ROUND(I369*H369,2)</f>
        <v>0</v>
      </c>
      <c r="BL369" s="6" t="s">
        <v>191</v>
      </c>
      <c r="BM369" s="6" t="s">
        <v>828</v>
      </c>
    </row>
    <row r="370" spans="1:47" ht="12.75">
      <c r="A370" s="23"/>
      <c r="B370" s="24"/>
      <c r="C370" s="52"/>
      <c r="D370" s="196" t="s">
        <v>199</v>
      </c>
      <c r="E370" s="52"/>
      <c r="F370" s="197" t="s">
        <v>827</v>
      </c>
      <c r="G370" s="52"/>
      <c r="H370" s="52"/>
      <c r="I370" s="52"/>
      <c r="J370" s="52"/>
      <c r="K370" s="52"/>
      <c r="L370" s="50"/>
      <c r="M370" s="195"/>
      <c r="N370" s="25"/>
      <c r="O370" s="25"/>
      <c r="P370" s="25"/>
      <c r="Q370" s="25"/>
      <c r="R370" s="25"/>
      <c r="S370" s="25"/>
      <c r="T370" s="72"/>
      <c r="AT370" s="6" t="s">
        <v>199</v>
      </c>
      <c r="AU370" s="6" t="s">
        <v>21</v>
      </c>
    </row>
    <row r="371" spans="2:51" s="198" customFormat="1" ht="12.75">
      <c r="B371" s="199"/>
      <c r="C371" s="200"/>
      <c r="D371" s="196" t="s">
        <v>210</v>
      </c>
      <c r="E371" s="201"/>
      <c r="F371" s="202" t="s">
        <v>501</v>
      </c>
      <c r="G371" s="200"/>
      <c r="H371" s="201"/>
      <c r="I371" s="200"/>
      <c r="J371" s="200"/>
      <c r="K371" s="200"/>
      <c r="L371" s="203"/>
      <c r="M371" s="204"/>
      <c r="N371" s="205"/>
      <c r="O371" s="205"/>
      <c r="P371" s="205"/>
      <c r="Q371" s="205"/>
      <c r="R371" s="205"/>
      <c r="S371" s="205"/>
      <c r="T371" s="206"/>
      <c r="AT371" s="207" t="s">
        <v>210</v>
      </c>
      <c r="AU371" s="207" t="s">
        <v>21</v>
      </c>
      <c r="AV371" s="198" t="s">
        <v>21</v>
      </c>
      <c r="AW371" s="198" t="s">
        <v>43</v>
      </c>
      <c r="AX371" s="198" t="s">
        <v>79</v>
      </c>
      <c r="AY371" s="207" t="s">
        <v>192</v>
      </c>
    </row>
    <row r="372" spans="2:51" s="208" customFormat="1" ht="12.75">
      <c r="B372" s="209"/>
      <c r="C372" s="210"/>
      <c r="D372" s="193" t="s">
        <v>210</v>
      </c>
      <c r="E372" s="211"/>
      <c r="F372" s="212" t="s">
        <v>824</v>
      </c>
      <c r="G372" s="210"/>
      <c r="H372" s="213">
        <v>1217.19</v>
      </c>
      <c r="I372" s="210"/>
      <c r="J372" s="210"/>
      <c r="K372" s="210"/>
      <c r="L372" s="214"/>
      <c r="M372" s="215"/>
      <c r="N372" s="216"/>
      <c r="O372" s="216"/>
      <c r="P372" s="216"/>
      <c r="Q372" s="216"/>
      <c r="R372" s="216"/>
      <c r="S372" s="216"/>
      <c r="T372" s="217"/>
      <c r="AT372" s="218" t="s">
        <v>210</v>
      </c>
      <c r="AU372" s="218" t="s">
        <v>21</v>
      </c>
      <c r="AV372" s="208" t="s">
        <v>88</v>
      </c>
      <c r="AW372" s="208" t="s">
        <v>43</v>
      </c>
      <c r="AX372" s="208" t="s">
        <v>21</v>
      </c>
      <c r="AY372" s="218" t="s">
        <v>192</v>
      </c>
    </row>
    <row r="373" spans="2:65" s="23" customFormat="1" ht="22.5" customHeight="1">
      <c r="B373" s="24"/>
      <c r="C373" s="182" t="s">
        <v>829</v>
      </c>
      <c r="D373" s="182" t="s">
        <v>193</v>
      </c>
      <c r="E373" s="183" t="s">
        <v>830</v>
      </c>
      <c r="F373" s="184" t="s">
        <v>831</v>
      </c>
      <c r="G373" s="185" t="s">
        <v>467</v>
      </c>
      <c r="H373" s="186">
        <v>67.78</v>
      </c>
      <c r="I373" s="187"/>
      <c r="J373" s="187">
        <f>ROUND(I373*H373,2)</f>
        <v>0</v>
      </c>
      <c r="K373" s="184" t="s">
        <v>197</v>
      </c>
      <c r="L373" s="50"/>
      <c r="M373" s="188"/>
      <c r="N373" s="189" t="s">
        <v>50</v>
      </c>
      <c r="O373" s="190">
        <v>0</v>
      </c>
      <c r="P373" s="190">
        <f>O373*H373</f>
        <v>0</v>
      </c>
      <c r="Q373" s="190">
        <v>0.17489000000000002</v>
      </c>
      <c r="R373" s="190">
        <f>Q373*H373</f>
        <v>11.8540442</v>
      </c>
      <c r="S373" s="190">
        <v>0</v>
      </c>
      <c r="T373" s="191">
        <f>S373*H373</f>
        <v>0</v>
      </c>
      <c r="AR373" s="6" t="s">
        <v>191</v>
      </c>
      <c r="AT373" s="6" t="s">
        <v>193</v>
      </c>
      <c r="AU373" s="6" t="s">
        <v>21</v>
      </c>
      <c r="AY373" s="6" t="s">
        <v>192</v>
      </c>
      <c r="BE373" s="192">
        <f>IF(N373="základní",J373,0)</f>
        <v>0</v>
      </c>
      <c r="BF373" s="192">
        <f>IF(N373="snížená",J373,0)</f>
        <v>0</v>
      </c>
      <c r="BG373" s="192">
        <f>IF(N373="zákl. přenesená",J373,0)</f>
        <v>0</v>
      </c>
      <c r="BH373" s="192">
        <f>IF(N373="sníž. přenesená",J373,0)</f>
        <v>0</v>
      </c>
      <c r="BI373" s="192">
        <f>IF(N373="nulová",J373,0)</f>
        <v>0</v>
      </c>
      <c r="BJ373" s="6" t="s">
        <v>21</v>
      </c>
      <c r="BK373" s="192">
        <f>ROUND(I373*H373,2)</f>
        <v>0</v>
      </c>
      <c r="BL373" s="6" t="s">
        <v>191</v>
      </c>
      <c r="BM373" s="6" t="s">
        <v>832</v>
      </c>
    </row>
    <row r="374" spans="1:47" ht="23.25">
      <c r="A374" s="23"/>
      <c r="B374" s="24"/>
      <c r="C374" s="52"/>
      <c r="D374" s="196" t="s">
        <v>199</v>
      </c>
      <c r="E374" s="52"/>
      <c r="F374" s="197" t="s">
        <v>833</v>
      </c>
      <c r="G374" s="52"/>
      <c r="H374" s="52"/>
      <c r="I374" s="52"/>
      <c r="J374" s="52"/>
      <c r="K374" s="52"/>
      <c r="L374" s="50"/>
      <c r="M374" s="195"/>
      <c r="N374" s="25"/>
      <c r="O374" s="25"/>
      <c r="P374" s="25"/>
      <c r="Q374" s="25"/>
      <c r="R374" s="25"/>
      <c r="S374" s="25"/>
      <c r="T374" s="72"/>
      <c r="AT374" s="6" t="s">
        <v>199</v>
      </c>
      <c r="AU374" s="6" t="s">
        <v>21</v>
      </c>
    </row>
    <row r="375" spans="2:51" s="198" customFormat="1" ht="12.75">
      <c r="B375" s="199"/>
      <c r="C375" s="200"/>
      <c r="D375" s="196" t="s">
        <v>210</v>
      </c>
      <c r="E375" s="201"/>
      <c r="F375" s="202" t="s">
        <v>501</v>
      </c>
      <c r="G375" s="200"/>
      <c r="H375" s="201"/>
      <c r="I375" s="200"/>
      <c r="J375" s="200"/>
      <c r="K375" s="200"/>
      <c r="L375" s="203"/>
      <c r="M375" s="204"/>
      <c r="N375" s="205"/>
      <c r="O375" s="205"/>
      <c r="P375" s="205"/>
      <c r="Q375" s="205"/>
      <c r="R375" s="205"/>
      <c r="S375" s="205"/>
      <c r="T375" s="206"/>
      <c r="AT375" s="207" t="s">
        <v>210</v>
      </c>
      <c r="AU375" s="207" t="s">
        <v>21</v>
      </c>
      <c r="AV375" s="198" t="s">
        <v>21</v>
      </c>
      <c r="AW375" s="198" t="s">
        <v>43</v>
      </c>
      <c r="AX375" s="198" t="s">
        <v>79</v>
      </c>
      <c r="AY375" s="207" t="s">
        <v>192</v>
      </c>
    </row>
    <row r="376" spans="2:51" s="208" customFormat="1" ht="12.75">
      <c r="B376" s="209"/>
      <c r="C376" s="210"/>
      <c r="D376" s="196" t="s">
        <v>210</v>
      </c>
      <c r="E376" s="234"/>
      <c r="F376" s="235" t="s">
        <v>834</v>
      </c>
      <c r="G376" s="210"/>
      <c r="H376" s="236">
        <v>36.5</v>
      </c>
      <c r="I376" s="210"/>
      <c r="J376" s="210"/>
      <c r="K376" s="210"/>
      <c r="L376" s="214"/>
      <c r="M376" s="215"/>
      <c r="N376" s="216"/>
      <c r="O376" s="216"/>
      <c r="P376" s="216"/>
      <c r="Q376" s="216"/>
      <c r="R376" s="216"/>
      <c r="S376" s="216"/>
      <c r="T376" s="217"/>
      <c r="AT376" s="218" t="s">
        <v>210</v>
      </c>
      <c r="AU376" s="218" t="s">
        <v>21</v>
      </c>
      <c r="AV376" s="208" t="s">
        <v>88</v>
      </c>
      <c r="AW376" s="208" t="s">
        <v>43</v>
      </c>
      <c r="AX376" s="208" t="s">
        <v>79</v>
      </c>
      <c r="AY376" s="218" t="s">
        <v>192</v>
      </c>
    </row>
    <row r="377" spans="2:51" s="208" customFormat="1" ht="12.75">
      <c r="B377" s="209"/>
      <c r="C377" s="210"/>
      <c r="D377" s="196" t="s">
        <v>210</v>
      </c>
      <c r="E377" s="234"/>
      <c r="F377" s="235" t="s">
        <v>835</v>
      </c>
      <c r="G377" s="210"/>
      <c r="H377" s="236">
        <v>31.28</v>
      </c>
      <c r="I377" s="210"/>
      <c r="J377" s="210"/>
      <c r="K377" s="210"/>
      <c r="L377" s="214"/>
      <c r="M377" s="215"/>
      <c r="N377" s="216"/>
      <c r="O377" s="216"/>
      <c r="P377" s="216"/>
      <c r="Q377" s="216"/>
      <c r="R377" s="216"/>
      <c r="S377" s="216"/>
      <c r="T377" s="217"/>
      <c r="AT377" s="218" t="s">
        <v>210</v>
      </c>
      <c r="AU377" s="218" t="s">
        <v>21</v>
      </c>
      <c r="AV377" s="208" t="s">
        <v>88</v>
      </c>
      <c r="AW377" s="208" t="s">
        <v>43</v>
      </c>
      <c r="AX377" s="208" t="s">
        <v>79</v>
      </c>
      <c r="AY377" s="218" t="s">
        <v>192</v>
      </c>
    </row>
    <row r="378" spans="2:51" s="240" customFormat="1" ht="12.75">
      <c r="B378" s="241"/>
      <c r="C378" s="242"/>
      <c r="D378" s="193" t="s">
        <v>210</v>
      </c>
      <c r="E378" s="251"/>
      <c r="F378" s="252" t="s">
        <v>280</v>
      </c>
      <c r="G378" s="242"/>
      <c r="H378" s="253">
        <v>67.78</v>
      </c>
      <c r="I378" s="242"/>
      <c r="J378" s="242"/>
      <c r="K378" s="242"/>
      <c r="L378" s="246"/>
      <c r="M378" s="247"/>
      <c r="N378" s="248"/>
      <c r="O378" s="248"/>
      <c r="P378" s="248"/>
      <c r="Q378" s="248"/>
      <c r="R378" s="248"/>
      <c r="S378" s="248"/>
      <c r="T378" s="249"/>
      <c r="AT378" s="250" t="s">
        <v>210</v>
      </c>
      <c r="AU378" s="250" t="s">
        <v>21</v>
      </c>
      <c r="AV378" s="240" t="s">
        <v>191</v>
      </c>
      <c r="AW378" s="240" t="s">
        <v>43</v>
      </c>
      <c r="AX378" s="240" t="s">
        <v>21</v>
      </c>
      <c r="AY378" s="250" t="s">
        <v>192</v>
      </c>
    </row>
    <row r="379" spans="2:65" s="23" customFormat="1" ht="22.5" customHeight="1">
      <c r="B379" s="24"/>
      <c r="C379" s="254" t="s">
        <v>671</v>
      </c>
      <c r="D379" s="254" t="s">
        <v>467</v>
      </c>
      <c r="E379" s="255" t="s">
        <v>836</v>
      </c>
      <c r="F379" s="256" t="s">
        <v>837</v>
      </c>
      <c r="G379" s="257" t="s">
        <v>284</v>
      </c>
      <c r="H379" s="258">
        <v>56</v>
      </c>
      <c r="I379" s="259"/>
      <c r="J379" s="259">
        <f>ROUND(I379*H379,2)</f>
        <v>0</v>
      </c>
      <c r="K379" s="256" t="s">
        <v>197</v>
      </c>
      <c r="L379" s="260"/>
      <c r="M379" s="261"/>
      <c r="N379" s="262" t="s">
        <v>50</v>
      </c>
      <c r="O379" s="190">
        <v>0</v>
      </c>
      <c r="P379" s="190">
        <f>O379*H379</f>
        <v>0</v>
      </c>
      <c r="Q379" s="190">
        <v>0.248</v>
      </c>
      <c r="R379" s="190">
        <f>Q379*H379</f>
        <v>13.888</v>
      </c>
      <c r="S379" s="190">
        <v>0</v>
      </c>
      <c r="T379" s="191">
        <f>S379*H379</f>
        <v>0</v>
      </c>
      <c r="AR379" s="6" t="s">
        <v>323</v>
      </c>
      <c r="AT379" s="6" t="s">
        <v>467</v>
      </c>
      <c r="AU379" s="6" t="s">
        <v>21</v>
      </c>
      <c r="AY379" s="6" t="s">
        <v>192</v>
      </c>
      <c r="BE379" s="192">
        <f>IF(N379="základní",J379,0)</f>
        <v>0</v>
      </c>
      <c r="BF379" s="192">
        <f>IF(N379="snížená",J379,0)</f>
        <v>0</v>
      </c>
      <c r="BG379" s="192">
        <f>IF(N379="zákl. přenesená",J379,0)</f>
        <v>0</v>
      </c>
      <c r="BH379" s="192">
        <f>IF(N379="sníž. přenesená",J379,0)</f>
        <v>0</v>
      </c>
      <c r="BI379" s="192">
        <f>IF(N379="nulová",J379,0)</f>
        <v>0</v>
      </c>
      <c r="BJ379" s="6" t="s">
        <v>21</v>
      </c>
      <c r="BK379" s="192">
        <f>ROUND(I379*H379,2)</f>
        <v>0</v>
      </c>
      <c r="BL379" s="6" t="s">
        <v>191</v>
      </c>
      <c r="BM379" s="6" t="s">
        <v>838</v>
      </c>
    </row>
    <row r="380" spans="1:47" ht="12.75">
      <c r="A380" s="23"/>
      <c r="B380" s="24"/>
      <c r="C380" s="52"/>
      <c r="D380" s="196" t="s">
        <v>199</v>
      </c>
      <c r="E380" s="52"/>
      <c r="F380" s="197" t="s">
        <v>839</v>
      </c>
      <c r="G380" s="52"/>
      <c r="H380" s="52"/>
      <c r="I380" s="52"/>
      <c r="J380" s="52"/>
      <c r="K380" s="52"/>
      <c r="L380" s="50"/>
      <c r="M380" s="195"/>
      <c r="N380" s="25"/>
      <c r="O380" s="25"/>
      <c r="P380" s="25"/>
      <c r="Q380" s="25"/>
      <c r="R380" s="25"/>
      <c r="S380" s="25"/>
      <c r="T380" s="72"/>
      <c r="AT380" s="6" t="s">
        <v>199</v>
      </c>
      <c r="AU380" s="6" t="s">
        <v>21</v>
      </c>
    </row>
    <row r="381" spans="2:51" s="198" customFormat="1" ht="12.75">
      <c r="B381" s="199"/>
      <c r="C381" s="200"/>
      <c r="D381" s="196" t="s">
        <v>210</v>
      </c>
      <c r="E381" s="201"/>
      <c r="F381" s="202" t="s">
        <v>501</v>
      </c>
      <c r="G381" s="200"/>
      <c r="H381" s="201"/>
      <c r="I381" s="200"/>
      <c r="J381" s="200"/>
      <c r="K381" s="200"/>
      <c r="L381" s="203"/>
      <c r="M381" s="204"/>
      <c r="N381" s="205"/>
      <c r="O381" s="205"/>
      <c r="P381" s="205"/>
      <c r="Q381" s="205"/>
      <c r="R381" s="205"/>
      <c r="S381" s="205"/>
      <c r="T381" s="206"/>
      <c r="AT381" s="207" t="s">
        <v>210</v>
      </c>
      <c r="AU381" s="207" t="s">
        <v>21</v>
      </c>
      <c r="AV381" s="198" t="s">
        <v>21</v>
      </c>
      <c r="AW381" s="198" t="s">
        <v>43</v>
      </c>
      <c r="AX381" s="198" t="s">
        <v>79</v>
      </c>
      <c r="AY381" s="207" t="s">
        <v>192</v>
      </c>
    </row>
    <row r="382" spans="2:51" s="208" customFormat="1" ht="12.75">
      <c r="B382" s="209"/>
      <c r="C382" s="210"/>
      <c r="D382" s="193" t="s">
        <v>210</v>
      </c>
      <c r="E382" s="211"/>
      <c r="F382" s="212" t="s">
        <v>840</v>
      </c>
      <c r="G382" s="210"/>
      <c r="H382" s="213">
        <v>56</v>
      </c>
      <c r="I382" s="210"/>
      <c r="J382" s="210"/>
      <c r="K382" s="210"/>
      <c r="L382" s="214"/>
      <c r="M382" s="215"/>
      <c r="N382" s="216"/>
      <c r="O382" s="216"/>
      <c r="P382" s="216"/>
      <c r="Q382" s="216"/>
      <c r="R382" s="216"/>
      <c r="S382" s="216"/>
      <c r="T382" s="217"/>
      <c r="AT382" s="218" t="s">
        <v>210</v>
      </c>
      <c r="AU382" s="218" t="s">
        <v>21</v>
      </c>
      <c r="AV382" s="208" t="s">
        <v>88</v>
      </c>
      <c r="AW382" s="208" t="s">
        <v>43</v>
      </c>
      <c r="AX382" s="208" t="s">
        <v>21</v>
      </c>
      <c r="AY382" s="218" t="s">
        <v>192</v>
      </c>
    </row>
    <row r="383" spans="2:65" s="23" customFormat="1" ht="22.5" customHeight="1">
      <c r="B383" s="24"/>
      <c r="C383" s="254" t="s">
        <v>841</v>
      </c>
      <c r="D383" s="254" t="s">
        <v>467</v>
      </c>
      <c r="E383" s="255" t="s">
        <v>842</v>
      </c>
      <c r="F383" s="256" t="s">
        <v>843</v>
      </c>
      <c r="G383" s="257" t="s">
        <v>284</v>
      </c>
      <c r="H383" s="258">
        <v>12</v>
      </c>
      <c r="I383" s="259"/>
      <c r="J383" s="259">
        <f>ROUND(I383*H383,2)</f>
        <v>0</v>
      </c>
      <c r="K383" s="256" t="s">
        <v>197</v>
      </c>
      <c r="L383" s="260"/>
      <c r="M383" s="261"/>
      <c r="N383" s="262" t="s">
        <v>50</v>
      </c>
      <c r="O383" s="190">
        <v>0</v>
      </c>
      <c r="P383" s="190">
        <f>O383*H383</f>
        <v>0</v>
      </c>
      <c r="Q383" s="190">
        <v>0.244</v>
      </c>
      <c r="R383" s="190">
        <f>Q383*H383</f>
        <v>2.928</v>
      </c>
      <c r="S383" s="190">
        <v>0</v>
      </c>
      <c r="T383" s="191">
        <f>S383*H383</f>
        <v>0</v>
      </c>
      <c r="AR383" s="6" t="s">
        <v>323</v>
      </c>
      <c r="AT383" s="6" t="s">
        <v>467</v>
      </c>
      <c r="AU383" s="6" t="s">
        <v>21</v>
      </c>
      <c r="AY383" s="6" t="s">
        <v>192</v>
      </c>
      <c r="BE383" s="192">
        <f>IF(N383="základní",J383,0)</f>
        <v>0</v>
      </c>
      <c r="BF383" s="192">
        <f>IF(N383="snížená",J383,0)</f>
        <v>0</v>
      </c>
      <c r="BG383" s="192">
        <f>IF(N383="zákl. přenesená",J383,0)</f>
        <v>0</v>
      </c>
      <c r="BH383" s="192">
        <f>IF(N383="sníž. přenesená",J383,0)</f>
        <v>0</v>
      </c>
      <c r="BI383" s="192">
        <f>IF(N383="nulová",J383,0)</f>
        <v>0</v>
      </c>
      <c r="BJ383" s="6" t="s">
        <v>21</v>
      </c>
      <c r="BK383" s="192">
        <f>ROUND(I383*H383,2)</f>
        <v>0</v>
      </c>
      <c r="BL383" s="6" t="s">
        <v>191</v>
      </c>
      <c r="BM383" s="6" t="s">
        <v>844</v>
      </c>
    </row>
    <row r="384" spans="1:47" ht="12.75">
      <c r="A384" s="23"/>
      <c r="B384" s="24"/>
      <c r="C384" s="52"/>
      <c r="D384" s="196" t="s">
        <v>199</v>
      </c>
      <c r="E384" s="52"/>
      <c r="F384" s="197" t="s">
        <v>845</v>
      </c>
      <c r="G384" s="52"/>
      <c r="H384" s="52"/>
      <c r="I384" s="52"/>
      <c r="J384" s="52"/>
      <c r="K384" s="52"/>
      <c r="L384" s="50"/>
      <c r="M384" s="195"/>
      <c r="N384" s="25"/>
      <c r="O384" s="25"/>
      <c r="P384" s="25"/>
      <c r="Q384" s="25"/>
      <c r="R384" s="25"/>
      <c r="S384" s="25"/>
      <c r="T384" s="72"/>
      <c r="AT384" s="6" t="s">
        <v>199</v>
      </c>
      <c r="AU384" s="6" t="s">
        <v>21</v>
      </c>
    </row>
    <row r="385" spans="2:51" s="198" customFormat="1" ht="12.75">
      <c r="B385" s="199"/>
      <c r="C385" s="200"/>
      <c r="D385" s="196" t="s">
        <v>210</v>
      </c>
      <c r="E385" s="201"/>
      <c r="F385" s="202" t="s">
        <v>501</v>
      </c>
      <c r="G385" s="200"/>
      <c r="H385" s="201"/>
      <c r="I385" s="200"/>
      <c r="J385" s="200"/>
      <c r="K385" s="200"/>
      <c r="L385" s="203"/>
      <c r="M385" s="204"/>
      <c r="N385" s="205"/>
      <c r="O385" s="205"/>
      <c r="P385" s="205"/>
      <c r="Q385" s="205"/>
      <c r="R385" s="205"/>
      <c r="S385" s="205"/>
      <c r="T385" s="206"/>
      <c r="AT385" s="207" t="s">
        <v>210</v>
      </c>
      <c r="AU385" s="207" t="s">
        <v>21</v>
      </c>
      <c r="AV385" s="198" t="s">
        <v>21</v>
      </c>
      <c r="AW385" s="198" t="s">
        <v>43</v>
      </c>
      <c r="AX385" s="198" t="s">
        <v>79</v>
      </c>
      <c r="AY385" s="207" t="s">
        <v>192</v>
      </c>
    </row>
    <row r="386" spans="2:51" s="208" customFormat="1" ht="12.75">
      <c r="B386" s="209"/>
      <c r="C386" s="210"/>
      <c r="D386" s="193" t="s">
        <v>210</v>
      </c>
      <c r="E386" s="211"/>
      <c r="F386" s="212" t="s">
        <v>344</v>
      </c>
      <c r="G386" s="210"/>
      <c r="H386" s="213">
        <v>12</v>
      </c>
      <c r="I386" s="210"/>
      <c r="J386" s="210"/>
      <c r="K386" s="210"/>
      <c r="L386" s="214"/>
      <c r="M386" s="215"/>
      <c r="N386" s="216"/>
      <c r="O386" s="216"/>
      <c r="P386" s="216"/>
      <c r="Q386" s="216"/>
      <c r="R386" s="216"/>
      <c r="S386" s="216"/>
      <c r="T386" s="217"/>
      <c r="AT386" s="218" t="s">
        <v>210</v>
      </c>
      <c r="AU386" s="218" t="s">
        <v>21</v>
      </c>
      <c r="AV386" s="208" t="s">
        <v>88</v>
      </c>
      <c r="AW386" s="208" t="s">
        <v>43</v>
      </c>
      <c r="AX386" s="208" t="s">
        <v>21</v>
      </c>
      <c r="AY386" s="218" t="s">
        <v>192</v>
      </c>
    </row>
    <row r="387" spans="2:65" s="23" customFormat="1" ht="22.5" customHeight="1">
      <c r="B387" s="24"/>
      <c r="C387" s="254" t="s">
        <v>846</v>
      </c>
      <c r="D387" s="254" t="s">
        <v>467</v>
      </c>
      <c r="E387" s="255" t="s">
        <v>847</v>
      </c>
      <c r="F387" s="256" t="s">
        <v>848</v>
      </c>
      <c r="G387" s="257" t="s">
        <v>284</v>
      </c>
      <c r="H387" s="258">
        <v>12</v>
      </c>
      <c r="I387" s="259"/>
      <c r="J387" s="259">
        <f>ROUND(I387*H387,2)</f>
        <v>0</v>
      </c>
      <c r="K387" s="256" t="s">
        <v>197</v>
      </c>
      <c r="L387" s="260"/>
      <c r="M387" s="261"/>
      <c r="N387" s="262" t="s">
        <v>50</v>
      </c>
      <c r="O387" s="190">
        <v>0</v>
      </c>
      <c r="P387" s="190">
        <f>O387*H387</f>
        <v>0</v>
      </c>
      <c r="Q387" s="190">
        <v>0.244</v>
      </c>
      <c r="R387" s="190">
        <f>Q387*H387</f>
        <v>2.928</v>
      </c>
      <c r="S387" s="190">
        <v>0</v>
      </c>
      <c r="T387" s="191">
        <f>S387*H387</f>
        <v>0</v>
      </c>
      <c r="AR387" s="6" t="s">
        <v>323</v>
      </c>
      <c r="AT387" s="6" t="s">
        <v>467</v>
      </c>
      <c r="AU387" s="6" t="s">
        <v>21</v>
      </c>
      <c r="AY387" s="6" t="s">
        <v>192</v>
      </c>
      <c r="BE387" s="192">
        <f>IF(N387="základní",J387,0)</f>
        <v>0</v>
      </c>
      <c r="BF387" s="192">
        <f>IF(N387="snížená",J387,0)</f>
        <v>0</v>
      </c>
      <c r="BG387" s="192">
        <f>IF(N387="zákl. přenesená",J387,0)</f>
        <v>0</v>
      </c>
      <c r="BH387" s="192">
        <f>IF(N387="sníž. přenesená",J387,0)</f>
        <v>0</v>
      </c>
      <c r="BI387" s="192">
        <f>IF(N387="nulová",J387,0)</f>
        <v>0</v>
      </c>
      <c r="BJ387" s="6" t="s">
        <v>21</v>
      </c>
      <c r="BK387" s="192">
        <f>ROUND(I387*H387,2)</f>
        <v>0</v>
      </c>
      <c r="BL387" s="6" t="s">
        <v>191</v>
      </c>
      <c r="BM387" s="6" t="s">
        <v>849</v>
      </c>
    </row>
    <row r="388" spans="1:47" ht="12.75">
      <c r="A388" s="23"/>
      <c r="B388" s="24"/>
      <c r="C388" s="52"/>
      <c r="D388" s="196" t="s">
        <v>199</v>
      </c>
      <c r="E388" s="52"/>
      <c r="F388" s="197" t="s">
        <v>850</v>
      </c>
      <c r="G388" s="52"/>
      <c r="H388" s="52"/>
      <c r="I388" s="52"/>
      <c r="J388" s="52"/>
      <c r="K388" s="52"/>
      <c r="L388" s="50"/>
      <c r="M388" s="195"/>
      <c r="N388" s="25"/>
      <c r="O388" s="25"/>
      <c r="P388" s="25"/>
      <c r="Q388" s="25"/>
      <c r="R388" s="25"/>
      <c r="S388" s="25"/>
      <c r="T388" s="72"/>
      <c r="AT388" s="6" t="s">
        <v>199</v>
      </c>
      <c r="AU388" s="6" t="s">
        <v>21</v>
      </c>
    </row>
    <row r="389" spans="2:51" s="198" customFormat="1" ht="12.75">
      <c r="B389" s="199"/>
      <c r="C389" s="200"/>
      <c r="D389" s="196" t="s">
        <v>210</v>
      </c>
      <c r="E389" s="201"/>
      <c r="F389" s="202" t="s">
        <v>501</v>
      </c>
      <c r="G389" s="200"/>
      <c r="H389" s="201"/>
      <c r="I389" s="200"/>
      <c r="J389" s="200"/>
      <c r="K389" s="200"/>
      <c r="L389" s="203"/>
      <c r="M389" s="204"/>
      <c r="N389" s="205"/>
      <c r="O389" s="205"/>
      <c r="P389" s="205"/>
      <c r="Q389" s="205"/>
      <c r="R389" s="205"/>
      <c r="S389" s="205"/>
      <c r="T389" s="206"/>
      <c r="AT389" s="207" t="s">
        <v>210</v>
      </c>
      <c r="AU389" s="207" t="s">
        <v>21</v>
      </c>
      <c r="AV389" s="198" t="s">
        <v>21</v>
      </c>
      <c r="AW389" s="198" t="s">
        <v>43</v>
      </c>
      <c r="AX389" s="198" t="s">
        <v>79</v>
      </c>
      <c r="AY389" s="207" t="s">
        <v>192</v>
      </c>
    </row>
    <row r="390" spans="2:51" s="208" customFormat="1" ht="12.75">
      <c r="B390" s="209"/>
      <c r="C390" s="210"/>
      <c r="D390" s="193" t="s">
        <v>210</v>
      </c>
      <c r="E390" s="211"/>
      <c r="F390" s="212" t="s">
        <v>344</v>
      </c>
      <c r="G390" s="210"/>
      <c r="H390" s="213">
        <v>12</v>
      </c>
      <c r="I390" s="210"/>
      <c r="J390" s="210"/>
      <c r="K390" s="210"/>
      <c r="L390" s="214"/>
      <c r="M390" s="215"/>
      <c r="N390" s="216"/>
      <c r="O390" s="216"/>
      <c r="P390" s="216"/>
      <c r="Q390" s="216"/>
      <c r="R390" s="216"/>
      <c r="S390" s="216"/>
      <c r="T390" s="217"/>
      <c r="AT390" s="218" t="s">
        <v>210</v>
      </c>
      <c r="AU390" s="218" t="s">
        <v>21</v>
      </c>
      <c r="AV390" s="208" t="s">
        <v>88</v>
      </c>
      <c r="AW390" s="208" t="s">
        <v>43</v>
      </c>
      <c r="AX390" s="208" t="s">
        <v>21</v>
      </c>
      <c r="AY390" s="218" t="s">
        <v>192</v>
      </c>
    </row>
    <row r="391" spans="2:65" s="23" customFormat="1" ht="22.5" customHeight="1">
      <c r="B391" s="24"/>
      <c r="C391" s="254" t="s">
        <v>851</v>
      </c>
      <c r="D391" s="254" t="s">
        <v>467</v>
      </c>
      <c r="E391" s="255" t="s">
        <v>852</v>
      </c>
      <c r="F391" s="256" t="s">
        <v>853</v>
      </c>
      <c r="G391" s="257" t="s">
        <v>284</v>
      </c>
      <c r="H391" s="258">
        <v>12</v>
      </c>
      <c r="I391" s="259"/>
      <c r="J391" s="259">
        <f>ROUND(I391*H391,2)</f>
        <v>0</v>
      </c>
      <c r="K391" s="256" t="s">
        <v>197</v>
      </c>
      <c r="L391" s="260"/>
      <c r="M391" s="261"/>
      <c r="N391" s="262" t="s">
        <v>50</v>
      </c>
      <c r="O391" s="190">
        <v>0</v>
      </c>
      <c r="P391" s="190">
        <f>O391*H391</f>
        <v>0</v>
      </c>
      <c r="Q391" s="190">
        <v>0.164</v>
      </c>
      <c r="R391" s="190">
        <f>Q391*H391</f>
        <v>1.968</v>
      </c>
      <c r="S391" s="190">
        <v>0</v>
      </c>
      <c r="T391" s="191">
        <f>S391*H391</f>
        <v>0</v>
      </c>
      <c r="AR391" s="6" t="s">
        <v>323</v>
      </c>
      <c r="AT391" s="6" t="s">
        <v>467</v>
      </c>
      <c r="AU391" s="6" t="s">
        <v>21</v>
      </c>
      <c r="AY391" s="6" t="s">
        <v>192</v>
      </c>
      <c r="BE391" s="192">
        <f>IF(N391="základní",J391,0)</f>
        <v>0</v>
      </c>
      <c r="BF391" s="192">
        <f>IF(N391="snížená",J391,0)</f>
        <v>0</v>
      </c>
      <c r="BG391" s="192">
        <f>IF(N391="zákl. přenesená",J391,0)</f>
        <v>0</v>
      </c>
      <c r="BH391" s="192">
        <f>IF(N391="sníž. přenesená",J391,0)</f>
        <v>0</v>
      </c>
      <c r="BI391" s="192">
        <f>IF(N391="nulová",J391,0)</f>
        <v>0</v>
      </c>
      <c r="BJ391" s="6" t="s">
        <v>21</v>
      </c>
      <c r="BK391" s="192">
        <f>ROUND(I391*H391,2)</f>
        <v>0</v>
      </c>
      <c r="BL391" s="6" t="s">
        <v>191</v>
      </c>
      <c r="BM391" s="6" t="s">
        <v>854</v>
      </c>
    </row>
    <row r="392" spans="1:47" ht="12.75">
      <c r="A392" s="23"/>
      <c r="B392" s="24"/>
      <c r="C392" s="52"/>
      <c r="D392" s="196" t="s">
        <v>199</v>
      </c>
      <c r="E392" s="52"/>
      <c r="F392" s="197" t="s">
        <v>855</v>
      </c>
      <c r="G392" s="52"/>
      <c r="H392" s="52"/>
      <c r="I392" s="52"/>
      <c r="J392" s="52"/>
      <c r="K392" s="52"/>
      <c r="L392" s="50"/>
      <c r="M392" s="195"/>
      <c r="N392" s="25"/>
      <c r="O392" s="25"/>
      <c r="P392" s="25"/>
      <c r="Q392" s="25"/>
      <c r="R392" s="25"/>
      <c r="S392" s="25"/>
      <c r="T392" s="72"/>
      <c r="AT392" s="6" t="s">
        <v>199</v>
      </c>
      <c r="AU392" s="6" t="s">
        <v>21</v>
      </c>
    </row>
    <row r="393" spans="2:51" s="198" customFormat="1" ht="12.75">
      <c r="B393" s="199"/>
      <c r="C393" s="200"/>
      <c r="D393" s="196" t="s">
        <v>210</v>
      </c>
      <c r="E393" s="201"/>
      <c r="F393" s="202" t="s">
        <v>501</v>
      </c>
      <c r="G393" s="200"/>
      <c r="H393" s="201"/>
      <c r="I393" s="200"/>
      <c r="J393" s="200"/>
      <c r="K393" s="200"/>
      <c r="L393" s="203"/>
      <c r="M393" s="204"/>
      <c r="N393" s="205"/>
      <c r="O393" s="205"/>
      <c r="P393" s="205"/>
      <c r="Q393" s="205"/>
      <c r="R393" s="205"/>
      <c r="S393" s="205"/>
      <c r="T393" s="206"/>
      <c r="AT393" s="207" t="s">
        <v>210</v>
      </c>
      <c r="AU393" s="207" t="s">
        <v>21</v>
      </c>
      <c r="AV393" s="198" t="s">
        <v>21</v>
      </c>
      <c r="AW393" s="198" t="s">
        <v>43</v>
      </c>
      <c r="AX393" s="198" t="s">
        <v>79</v>
      </c>
      <c r="AY393" s="207" t="s">
        <v>192</v>
      </c>
    </row>
    <row r="394" spans="2:51" s="208" customFormat="1" ht="12.75">
      <c r="B394" s="209"/>
      <c r="C394" s="210"/>
      <c r="D394" s="193" t="s">
        <v>210</v>
      </c>
      <c r="E394" s="211"/>
      <c r="F394" s="212" t="s">
        <v>344</v>
      </c>
      <c r="G394" s="210"/>
      <c r="H394" s="213">
        <v>12</v>
      </c>
      <c r="I394" s="210"/>
      <c r="J394" s="210"/>
      <c r="K394" s="210"/>
      <c r="L394" s="214"/>
      <c r="M394" s="215"/>
      <c r="N394" s="216"/>
      <c r="O394" s="216"/>
      <c r="P394" s="216"/>
      <c r="Q394" s="216"/>
      <c r="R394" s="216"/>
      <c r="S394" s="216"/>
      <c r="T394" s="217"/>
      <c r="AT394" s="218" t="s">
        <v>210</v>
      </c>
      <c r="AU394" s="218" t="s">
        <v>21</v>
      </c>
      <c r="AV394" s="208" t="s">
        <v>88</v>
      </c>
      <c r="AW394" s="208" t="s">
        <v>43</v>
      </c>
      <c r="AX394" s="208" t="s">
        <v>21</v>
      </c>
      <c r="AY394" s="218" t="s">
        <v>192</v>
      </c>
    </row>
    <row r="395" spans="2:65" s="23" customFormat="1" ht="22.5" customHeight="1">
      <c r="B395" s="24"/>
      <c r="C395" s="254" t="s">
        <v>856</v>
      </c>
      <c r="D395" s="254" t="s">
        <v>467</v>
      </c>
      <c r="E395" s="255" t="s">
        <v>857</v>
      </c>
      <c r="F395" s="256" t="s">
        <v>858</v>
      </c>
      <c r="G395" s="257" t="s">
        <v>284</v>
      </c>
      <c r="H395" s="258">
        <v>12</v>
      </c>
      <c r="I395" s="259"/>
      <c r="J395" s="259">
        <f>ROUND(I395*H395,2)</f>
        <v>0</v>
      </c>
      <c r="K395" s="256" t="s">
        <v>197</v>
      </c>
      <c r="L395" s="260"/>
      <c r="M395" s="261"/>
      <c r="N395" s="262" t="s">
        <v>50</v>
      </c>
      <c r="O395" s="190">
        <v>0</v>
      </c>
      <c r="P395" s="190">
        <f>O395*H395</f>
        <v>0</v>
      </c>
      <c r="Q395" s="190">
        <v>0.164</v>
      </c>
      <c r="R395" s="190">
        <f>Q395*H395</f>
        <v>1.968</v>
      </c>
      <c r="S395" s="190">
        <v>0</v>
      </c>
      <c r="T395" s="191">
        <f>S395*H395</f>
        <v>0</v>
      </c>
      <c r="AR395" s="6" t="s">
        <v>323</v>
      </c>
      <c r="AT395" s="6" t="s">
        <v>467</v>
      </c>
      <c r="AU395" s="6" t="s">
        <v>21</v>
      </c>
      <c r="AY395" s="6" t="s">
        <v>192</v>
      </c>
      <c r="BE395" s="192">
        <f>IF(N395="základní",J395,0)</f>
        <v>0</v>
      </c>
      <c r="BF395" s="192">
        <f>IF(N395="snížená",J395,0)</f>
        <v>0</v>
      </c>
      <c r="BG395" s="192">
        <f>IF(N395="zákl. přenesená",J395,0)</f>
        <v>0</v>
      </c>
      <c r="BH395" s="192">
        <f>IF(N395="sníž. přenesená",J395,0)</f>
        <v>0</v>
      </c>
      <c r="BI395" s="192">
        <f>IF(N395="nulová",J395,0)</f>
        <v>0</v>
      </c>
      <c r="BJ395" s="6" t="s">
        <v>21</v>
      </c>
      <c r="BK395" s="192">
        <f>ROUND(I395*H395,2)</f>
        <v>0</v>
      </c>
      <c r="BL395" s="6" t="s">
        <v>191</v>
      </c>
      <c r="BM395" s="6" t="s">
        <v>859</v>
      </c>
    </row>
    <row r="396" spans="1:47" ht="12.75">
      <c r="A396" s="23"/>
      <c r="B396" s="24"/>
      <c r="C396" s="52"/>
      <c r="D396" s="196" t="s">
        <v>199</v>
      </c>
      <c r="E396" s="52"/>
      <c r="F396" s="197" t="s">
        <v>860</v>
      </c>
      <c r="G396" s="52"/>
      <c r="H396" s="52"/>
      <c r="I396" s="52"/>
      <c r="J396" s="52"/>
      <c r="K396" s="52"/>
      <c r="L396" s="50"/>
      <c r="M396" s="195"/>
      <c r="N396" s="25"/>
      <c r="O396" s="25"/>
      <c r="P396" s="25"/>
      <c r="Q396" s="25"/>
      <c r="R396" s="25"/>
      <c r="S396" s="25"/>
      <c r="T396" s="72"/>
      <c r="AT396" s="6" t="s">
        <v>199</v>
      </c>
      <c r="AU396" s="6" t="s">
        <v>21</v>
      </c>
    </row>
    <row r="397" spans="2:51" s="198" customFormat="1" ht="12.75">
      <c r="B397" s="199"/>
      <c r="C397" s="200"/>
      <c r="D397" s="196" t="s">
        <v>210</v>
      </c>
      <c r="E397" s="201"/>
      <c r="F397" s="202" t="s">
        <v>501</v>
      </c>
      <c r="G397" s="200"/>
      <c r="H397" s="201"/>
      <c r="I397" s="200"/>
      <c r="J397" s="200"/>
      <c r="K397" s="200"/>
      <c r="L397" s="203"/>
      <c r="M397" s="204"/>
      <c r="N397" s="205"/>
      <c r="O397" s="205"/>
      <c r="P397" s="205"/>
      <c r="Q397" s="205"/>
      <c r="R397" s="205"/>
      <c r="S397" s="205"/>
      <c r="T397" s="206"/>
      <c r="AT397" s="207" t="s">
        <v>210</v>
      </c>
      <c r="AU397" s="207" t="s">
        <v>21</v>
      </c>
      <c r="AV397" s="198" t="s">
        <v>21</v>
      </c>
      <c r="AW397" s="198" t="s">
        <v>43</v>
      </c>
      <c r="AX397" s="198" t="s">
        <v>79</v>
      </c>
      <c r="AY397" s="207" t="s">
        <v>192</v>
      </c>
    </row>
    <row r="398" spans="2:51" s="208" customFormat="1" ht="12.75">
      <c r="B398" s="209"/>
      <c r="C398" s="210"/>
      <c r="D398" s="193" t="s">
        <v>210</v>
      </c>
      <c r="E398" s="211"/>
      <c r="F398" s="212" t="s">
        <v>344</v>
      </c>
      <c r="G398" s="210"/>
      <c r="H398" s="213">
        <v>12</v>
      </c>
      <c r="I398" s="210"/>
      <c r="J398" s="210"/>
      <c r="K398" s="210"/>
      <c r="L398" s="214"/>
      <c r="M398" s="215"/>
      <c r="N398" s="216"/>
      <c r="O398" s="216"/>
      <c r="P398" s="216"/>
      <c r="Q398" s="216"/>
      <c r="R398" s="216"/>
      <c r="S398" s="216"/>
      <c r="T398" s="217"/>
      <c r="AT398" s="218" t="s">
        <v>210</v>
      </c>
      <c r="AU398" s="218" t="s">
        <v>21</v>
      </c>
      <c r="AV398" s="208" t="s">
        <v>88</v>
      </c>
      <c r="AW398" s="208" t="s">
        <v>43</v>
      </c>
      <c r="AX398" s="208" t="s">
        <v>21</v>
      </c>
      <c r="AY398" s="218" t="s">
        <v>192</v>
      </c>
    </row>
    <row r="399" spans="2:65" s="23" customFormat="1" ht="22.5" customHeight="1">
      <c r="B399" s="24"/>
      <c r="C399" s="182" t="s">
        <v>861</v>
      </c>
      <c r="D399" s="182" t="s">
        <v>193</v>
      </c>
      <c r="E399" s="183" t="s">
        <v>862</v>
      </c>
      <c r="F399" s="184" t="s">
        <v>863</v>
      </c>
      <c r="G399" s="185" t="s">
        <v>498</v>
      </c>
      <c r="H399" s="186">
        <v>262.826</v>
      </c>
      <c r="I399" s="187"/>
      <c r="J399" s="187">
        <f>ROUND(I399*H399,2)</f>
        <v>0</v>
      </c>
      <c r="K399" s="184" t="s">
        <v>197</v>
      </c>
      <c r="L399" s="50"/>
      <c r="M399" s="188"/>
      <c r="N399" s="189" t="s">
        <v>50</v>
      </c>
      <c r="O399" s="190">
        <v>0.10400000000000001</v>
      </c>
      <c r="P399" s="190">
        <f>O399*H399</f>
        <v>27.333904000000004</v>
      </c>
      <c r="Q399" s="190">
        <v>0.00034</v>
      </c>
      <c r="R399" s="190">
        <f>Q399*H399</f>
        <v>0.08936084000000001</v>
      </c>
      <c r="S399" s="190">
        <v>0</v>
      </c>
      <c r="T399" s="191">
        <f>S399*H399</f>
        <v>0</v>
      </c>
      <c r="AR399" s="6" t="s">
        <v>787</v>
      </c>
      <c r="AT399" s="6" t="s">
        <v>193</v>
      </c>
      <c r="AU399" s="6" t="s">
        <v>21</v>
      </c>
      <c r="AY399" s="6" t="s">
        <v>192</v>
      </c>
      <c r="BE399" s="192">
        <f>IF(N399="základní",J399,0)</f>
        <v>0</v>
      </c>
      <c r="BF399" s="192">
        <f>IF(N399="snížená",J399,0)</f>
        <v>0</v>
      </c>
      <c r="BG399" s="192">
        <f>IF(N399="zákl. přenesená",J399,0)</f>
        <v>0</v>
      </c>
      <c r="BH399" s="192">
        <f>IF(N399="sníž. přenesená",J399,0)</f>
        <v>0</v>
      </c>
      <c r="BI399" s="192">
        <f>IF(N399="nulová",J399,0)</f>
        <v>0</v>
      </c>
      <c r="BJ399" s="6" t="s">
        <v>21</v>
      </c>
      <c r="BK399" s="192">
        <f>ROUND(I399*H399,2)</f>
        <v>0</v>
      </c>
      <c r="BL399" s="6" t="s">
        <v>787</v>
      </c>
      <c r="BM399" s="6" t="s">
        <v>864</v>
      </c>
    </row>
    <row r="400" spans="1:47" ht="34.5">
      <c r="A400" s="23"/>
      <c r="B400" s="24"/>
      <c r="C400" s="52"/>
      <c r="D400" s="196" t="s">
        <v>199</v>
      </c>
      <c r="E400" s="52"/>
      <c r="F400" s="197" t="s">
        <v>865</v>
      </c>
      <c r="G400" s="52"/>
      <c r="H400" s="52"/>
      <c r="I400" s="52"/>
      <c r="J400" s="52"/>
      <c r="K400" s="52"/>
      <c r="L400" s="50"/>
      <c r="M400" s="195"/>
      <c r="N400" s="25"/>
      <c r="O400" s="25"/>
      <c r="P400" s="25"/>
      <c r="Q400" s="25"/>
      <c r="R400" s="25"/>
      <c r="S400" s="25"/>
      <c r="T400" s="72"/>
      <c r="AT400" s="6" t="s">
        <v>199</v>
      </c>
      <c r="AU400" s="6" t="s">
        <v>21</v>
      </c>
    </row>
    <row r="401" spans="2:51" s="198" customFormat="1" ht="12.75">
      <c r="B401" s="199"/>
      <c r="C401" s="200"/>
      <c r="D401" s="196" t="s">
        <v>210</v>
      </c>
      <c r="E401" s="201"/>
      <c r="F401" s="202" t="s">
        <v>501</v>
      </c>
      <c r="G401" s="200"/>
      <c r="H401" s="201"/>
      <c r="I401" s="200"/>
      <c r="J401" s="200"/>
      <c r="K401" s="200"/>
      <c r="L401" s="203"/>
      <c r="M401" s="204"/>
      <c r="N401" s="205"/>
      <c r="O401" s="205"/>
      <c r="P401" s="205"/>
      <c r="Q401" s="205"/>
      <c r="R401" s="205"/>
      <c r="S401" s="205"/>
      <c r="T401" s="206"/>
      <c r="AT401" s="207" t="s">
        <v>210</v>
      </c>
      <c r="AU401" s="207" t="s">
        <v>21</v>
      </c>
      <c r="AV401" s="198" t="s">
        <v>21</v>
      </c>
      <c r="AW401" s="198" t="s">
        <v>43</v>
      </c>
      <c r="AX401" s="198" t="s">
        <v>79</v>
      </c>
      <c r="AY401" s="207" t="s">
        <v>192</v>
      </c>
    </row>
    <row r="402" spans="2:51" s="208" customFormat="1" ht="12.75">
      <c r="B402" s="209"/>
      <c r="C402" s="210"/>
      <c r="D402" s="193" t="s">
        <v>210</v>
      </c>
      <c r="E402" s="211"/>
      <c r="F402" s="212" t="s">
        <v>866</v>
      </c>
      <c r="G402" s="210"/>
      <c r="H402" s="213">
        <v>262.826</v>
      </c>
      <c r="I402" s="210"/>
      <c r="J402" s="210"/>
      <c r="K402" s="210"/>
      <c r="L402" s="214"/>
      <c r="M402" s="215"/>
      <c r="N402" s="216"/>
      <c r="O402" s="216"/>
      <c r="P402" s="216"/>
      <c r="Q402" s="216"/>
      <c r="R402" s="216"/>
      <c r="S402" s="216"/>
      <c r="T402" s="217"/>
      <c r="AT402" s="218" t="s">
        <v>210</v>
      </c>
      <c r="AU402" s="218" t="s">
        <v>21</v>
      </c>
      <c r="AV402" s="208" t="s">
        <v>88</v>
      </c>
      <c r="AW402" s="208" t="s">
        <v>43</v>
      </c>
      <c r="AX402" s="208" t="s">
        <v>21</v>
      </c>
      <c r="AY402" s="218" t="s">
        <v>192</v>
      </c>
    </row>
    <row r="403" spans="2:65" s="23" customFormat="1" ht="22.5" customHeight="1">
      <c r="B403" s="24"/>
      <c r="C403" s="182" t="s">
        <v>630</v>
      </c>
      <c r="D403" s="182" t="s">
        <v>193</v>
      </c>
      <c r="E403" s="183" t="s">
        <v>867</v>
      </c>
      <c r="F403" s="184" t="s">
        <v>868</v>
      </c>
      <c r="G403" s="185" t="s">
        <v>514</v>
      </c>
      <c r="H403" s="186">
        <v>15557.901</v>
      </c>
      <c r="I403" s="187"/>
      <c r="J403" s="187">
        <f>ROUND(I403*H403,2)</f>
        <v>0</v>
      </c>
      <c r="K403" s="184" t="s">
        <v>197</v>
      </c>
      <c r="L403" s="50"/>
      <c r="M403" s="188"/>
      <c r="N403" s="189" t="s">
        <v>50</v>
      </c>
      <c r="O403" s="190">
        <v>0</v>
      </c>
      <c r="P403" s="190">
        <f>O403*H403</f>
        <v>0</v>
      </c>
      <c r="Q403" s="190">
        <v>0</v>
      </c>
      <c r="R403" s="190">
        <f>Q403*H403</f>
        <v>0</v>
      </c>
      <c r="S403" s="190">
        <v>0.02</v>
      </c>
      <c r="T403" s="191">
        <f>S403*H403</f>
        <v>311.15802</v>
      </c>
      <c r="AR403" s="6" t="s">
        <v>191</v>
      </c>
      <c r="AT403" s="6" t="s">
        <v>193</v>
      </c>
      <c r="AU403" s="6" t="s">
        <v>21</v>
      </c>
      <c r="AY403" s="6" t="s">
        <v>192</v>
      </c>
      <c r="BE403" s="192">
        <f>IF(N403="základní",J403,0)</f>
        <v>0</v>
      </c>
      <c r="BF403" s="192">
        <f>IF(N403="snížená",J403,0)</f>
        <v>0</v>
      </c>
      <c r="BG403" s="192">
        <f>IF(N403="zákl. přenesená",J403,0)</f>
        <v>0</v>
      </c>
      <c r="BH403" s="192">
        <f>IF(N403="sníž. přenesená",J403,0)</f>
        <v>0</v>
      </c>
      <c r="BI403" s="192">
        <f>IF(N403="nulová",J403,0)</f>
        <v>0</v>
      </c>
      <c r="BJ403" s="6" t="s">
        <v>21</v>
      </c>
      <c r="BK403" s="192">
        <f>ROUND(I403*H403,2)</f>
        <v>0</v>
      </c>
      <c r="BL403" s="6" t="s">
        <v>191</v>
      </c>
      <c r="BM403" s="6" t="s">
        <v>869</v>
      </c>
    </row>
    <row r="404" spans="1:47" ht="34.5">
      <c r="A404" s="23"/>
      <c r="B404" s="24"/>
      <c r="C404" s="52"/>
      <c r="D404" s="196" t="s">
        <v>199</v>
      </c>
      <c r="E404" s="52"/>
      <c r="F404" s="197" t="s">
        <v>870</v>
      </c>
      <c r="G404" s="52"/>
      <c r="H404" s="52"/>
      <c r="I404" s="52"/>
      <c r="J404" s="52"/>
      <c r="K404" s="52"/>
      <c r="L404" s="50"/>
      <c r="M404" s="195"/>
      <c r="N404" s="25"/>
      <c r="O404" s="25"/>
      <c r="P404" s="25"/>
      <c r="Q404" s="25"/>
      <c r="R404" s="25"/>
      <c r="S404" s="25"/>
      <c r="T404" s="72"/>
      <c r="AT404" s="6" t="s">
        <v>199</v>
      </c>
      <c r="AU404" s="6" t="s">
        <v>21</v>
      </c>
    </row>
    <row r="405" spans="2:51" s="198" customFormat="1" ht="12.75">
      <c r="B405" s="199"/>
      <c r="C405" s="200"/>
      <c r="D405" s="196" t="s">
        <v>210</v>
      </c>
      <c r="E405" s="201"/>
      <c r="F405" s="202" t="s">
        <v>501</v>
      </c>
      <c r="G405" s="200"/>
      <c r="H405" s="201"/>
      <c r="I405" s="200"/>
      <c r="J405" s="200"/>
      <c r="K405" s="200"/>
      <c r="L405" s="203"/>
      <c r="M405" s="204"/>
      <c r="N405" s="205"/>
      <c r="O405" s="205"/>
      <c r="P405" s="205"/>
      <c r="Q405" s="205"/>
      <c r="R405" s="205"/>
      <c r="S405" s="205"/>
      <c r="T405" s="206"/>
      <c r="AT405" s="207" t="s">
        <v>210</v>
      </c>
      <c r="AU405" s="207" t="s">
        <v>21</v>
      </c>
      <c r="AV405" s="198" t="s">
        <v>21</v>
      </c>
      <c r="AW405" s="198" t="s">
        <v>43</v>
      </c>
      <c r="AX405" s="198" t="s">
        <v>79</v>
      </c>
      <c r="AY405" s="207" t="s">
        <v>192</v>
      </c>
    </row>
    <row r="406" spans="2:51" s="208" customFormat="1" ht="12.75">
      <c r="B406" s="209"/>
      <c r="C406" s="210"/>
      <c r="D406" s="196" t="s">
        <v>210</v>
      </c>
      <c r="E406" s="234" t="s">
        <v>871</v>
      </c>
      <c r="F406" s="235" t="s">
        <v>690</v>
      </c>
      <c r="G406" s="210"/>
      <c r="H406" s="236">
        <v>1584.9</v>
      </c>
      <c r="I406" s="210"/>
      <c r="J406" s="210"/>
      <c r="K406" s="210"/>
      <c r="L406" s="214"/>
      <c r="M406" s="215"/>
      <c r="N406" s="216"/>
      <c r="O406" s="216"/>
      <c r="P406" s="216"/>
      <c r="Q406" s="216"/>
      <c r="R406" s="216"/>
      <c r="S406" s="216"/>
      <c r="T406" s="217"/>
      <c r="AT406" s="218" t="s">
        <v>210</v>
      </c>
      <c r="AU406" s="218" t="s">
        <v>21</v>
      </c>
      <c r="AV406" s="208" t="s">
        <v>88</v>
      </c>
      <c r="AW406" s="208" t="s">
        <v>43</v>
      </c>
      <c r="AX406" s="208" t="s">
        <v>79</v>
      </c>
      <c r="AY406" s="218" t="s">
        <v>192</v>
      </c>
    </row>
    <row r="407" spans="2:51" s="208" customFormat="1" ht="12.75">
      <c r="B407" s="209"/>
      <c r="C407" s="210"/>
      <c r="D407" s="196" t="s">
        <v>210</v>
      </c>
      <c r="E407" s="234" t="s">
        <v>872</v>
      </c>
      <c r="F407" s="235" t="s">
        <v>692</v>
      </c>
      <c r="G407" s="210"/>
      <c r="H407" s="236">
        <v>13524.001</v>
      </c>
      <c r="I407" s="210"/>
      <c r="J407" s="210"/>
      <c r="K407" s="210"/>
      <c r="L407" s="214"/>
      <c r="M407" s="215"/>
      <c r="N407" s="216"/>
      <c r="O407" s="216"/>
      <c r="P407" s="216"/>
      <c r="Q407" s="216"/>
      <c r="R407" s="216"/>
      <c r="S407" s="216"/>
      <c r="T407" s="217"/>
      <c r="AT407" s="218" t="s">
        <v>210</v>
      </c>
      <c r="AU407" s="218" t="s">
        <v>21</v>
      </c>
      <c r="AV407" s="208" t="s">
        <v>88</v>
      </c>
      <c r="AW407" s="208" t="s">
        <v>43</v>
      </c>
      <c r="AX407" s="208" t="s">
        <v>79</v>
      </c>
      <c r="AY407" s="218" t="s">
        <v>192</v>
      </c>
    </row>
    <row r="408" spans="2:51" s="208" customFormat="1" ht="12.75">
      <c r="B408" s="209"/>
      <c r="C408" s="210"/>
      <c r="D408" s="196" t="s">
        <v>210</v>
      </c>
      <c r="E408" s="234" t="s">
        <v>873</v>
      </c>
      <c r="F408" s="235" t="s">
        <v>694</v>
      </c>
      <c r="G408" s="210"/>
      <c r="H408" s="236">
        <v>449</v>
      </c>
      <c r="I408" s="210"/>
      <c r="J408" s="210"/>
      <c r="K408" s="210"/>
      <c r="L408" s="214"/>
      <c r="M408" s="215"/>
      <c r="N408" s="216"/>
      <c r="O408" s="216"/>
      <c r="P408" s="216"/>
      <c r="Q408" s="216"/>
      <c r="R408" s="216"/>
      <c r="S408" s="216"/>
      <c r="T408" s="217"/>
      <c r="AT408" s="218" t="s">
        <v>210</v>
      </c>
      <c r="AU408" s="218" t="s">
        <v>21</v>
      </c>
      <c r="AV408" s="208" t="s">
        <v>88</v>
      </c>
      <c r="AW408" s="208" t="s">
        <v>43</v>
      </c>
      <c r="AX408" s="208" t="s">
        <v>79</v>
      </c>
      <c r="AY408" s="218" t="s">
        <v>192</v>
      </c>
    </row>
    <row r="409" spans="1:51" ht="12.75">
      <c r="A409" s="208"/>
      <c r="B409" s="209"/>
      <c r="C409" s="210"/>
      <c r="D409" s="193" t="s">
        <v>210</v>
      </c>
      <c r="E409" s="211" t="s">
        <v>874</v>
      </c>
      <c r="F409" s="212" t="s">
        <v>696</v>
      </c>
      <c r="G409" s="210"/>
      <c r="H409" s="213">
        <v>15557.901</v>
      </c>
      <c r="I409" s="210"/>
      <c r="J409" s="210"/>
      <c r="K409" s="210"/>
      <c r="L409" s="214"/>
      <c r="M409" s="215"/>
      <c r="N409" s="216"/>
      <c r="O409" s="216"/>
      <c r="P409" s="216"/>
      <c r="Q409" s="216"/>
      <c r="R409" s="216"/>
      <c r="S409" s="216"/>
      <c r="T409" s="217"/>
      <c r="AT409" s="218" t="s">
        <v>210</v>
      </c>
      <c r="AU409" s="218" t="s">
        <v>21</v>
      </c>
      <c r="AV409" s="208" t="s">
        <v>88</v>
      </c>
      <c r="AW409" s="208" t="s">
        <v>43</v>
      </c>
      <c r="AX409" s="208" t="s">
        <v>21</v>
      </c>
      <c r="AY409" s="218" t="s">
        <v>192</v>
      </c>
    </row>
    <row r="410" spans="2:65" s="23" customFormat="1" ht="22.5" customHeight="1">
      <c r="B410" s="24"/>
      <c r="C410" s="182" t="s">
        <v>875</v>
      </c>
      <c r="D410" s="182" t="s">
        <v>193</v>
      </c>
      <c r="E410" s="183" t="s">
        <v>876</v>
      </c>
      <c r="F410" s="184" t="s">
        <v>877</v>
      </c>
      <c r="G410" s="185" t="s">
        <v>467</v>
      </c>
      <c r="H410" s="186">
        <v>262.826</v>
      </c>
      <c r="I410" s="187"/>
      <c r="J410" s="187">
        <f>ROUND(I410*H410,2)</f>
        <v>0</v>
      </c>
      <c r="K410" s="184" t="s">
        <v>197</v>
      </c>
      <c r="L410" s="50"/>
      <c r="M410" s="188"/>
      <c r="N410" s="189" t="s">
        <v>50</v>
      </c>
      <c r="O410" s="190">
        <v>0</v>
      </c>
      <c r="P410" s="190">
        <f>O410*H410</f>
        <v>0</v>
      </c>
      <c r="Q410" s="190">
        <v>0</v>
      </c>
      <c r="R410" s="190">
        <f>Q410*H410</f>
        <v>0</v>
      </c>
      <c r="S410" s="190">
        <v>0</v>
      </c>
      <c r="T410" s="191">
        <f>S410*H410</f>
        <v>0</v>
      </c>
      <c r="AR410" s="6" t="s">
        <v>191</v>
      </c>
      <c r="AT410" s="6" t="s">
        <v>193</v>
      </c>
      <c r="AU410" s="6" t="s">
        <v>21</v>
      </c>
      <c r="AY410" s="6" t="s">
        <v>192</v>
      </c>
      <c r="BE410" s="192">
        <f>IF(N410="základní",J410,0)</f>
        <v>0</v>
      </c>
      <c r="BF410" s="192">
        <f>IF(N410="snížená",J410,0)</f>
        <v>0</v>
      </c>
      <c r="BG410" s="192">
        <f>IF(N410="zákl. přenesená",J410,0)</f>
        <v>0</v>
      </c>
      <c r="BH410" s="192">
        <f>IF(N410="sníž. přenesená",J410,0)</f>
        <v>0</v>
      </c>
      <c r="BI410" s="192">
        <f>IF(N410="nulová",J410,0)</f>
        <v>0</v>
      </c>
      <c r="BJ410" s="6" t="s">
        <v>21</v>
      </c>
      <c r="BK410" s="192">
        <f>ROUND(I410*H410,2)</f>
        <v>0</v>
      </c>
      <c r="BL410" s="6" t="s">
        <v>191</v>
      </c>
      <c r="BM410" s="6" t="s">
        <v>878</v>
      </c>
    </row>
    <row r="411" spans="1:47" ht="23.25">
      <c r="A411" s="23"/>
      <c r="B411" s="24"/>
      <c r="C411" s="52"/>
      <c r="D411" s="196" t="s">
        <v>199</v>
      </c>
      <c r="E411" s="52"/>
      <c r="F411" s="197" t="s">
        <v>879</v>
      </c>
      <c r="G411" s="52"/>
      <c r="H411" s="52"/>
      <c r="I411" s="52"/>
      <c r="J411" s="52"/>
      <c r="K411" s="52"/>
      <c r="L411" s="50"/>
      <c r="M411" s="195"/>
      <c r="N411" s="25"/>
      <c r="O411" s="25"/>
      <c r="P411" s="25"/>
      <c r="Q411" s="25"/>
      <c r="R411" s="25"/>
      <c r="S411" s="25"/>
      <c r="T411" s="72"/>
      <c r="AT411" s="6" t="s">
        <v>199</v>
      </c>
      <c r="AU411" s="6" t="s">
        <v>21</v>
      </c>
    </row>
    <row r="412" spans="2:51" s="198" customFormat="1" ht="12.75">
      <c r="B412" s="199"/>
      <c r="C412" s="200"/>
      <c r="D412" s="196" t="s">
        <v>210</v>
      </c>
      <c r="E412" s="201"/>
      <c r="F412" s="202" t="s">
        <v>501</v>
      </c>
      <c r="G412" s="200"/>
      <c r="H412" s="201"/>
      <c r="I412" s="200"/>
      <c r="J412" s="200"/>
      <c r="K412" s="200"/>
      <c r="L412" s="203"/>
      <c r="M412" s="204"/>
      <c r="N412" s="205"/>
      <c r="O412" s="205"/>
      <c r="P412" s="205"/>
      <c r="Q412" s="205"/>
      <c r="R412" s="205"/>
      <c r="S412" s="205"/>
      <c r="T412" s="206"/>
      <c r="AT412" s="207" t="s">
        <v>210</v>
      </c>
      <c r="AU412" s="207" t="s">
        <v>21</v>
      </c>
      <c r="AV412" s="198" t="s">
        <v>21</v>
      </c>
      <c r="AW412" s="198" t="s">
        <v>43</v>
      </c>
      <c r="AX412" s="198" t="s">
        <v>79</v>
      </c>
      <c r="AY412" s="207" t="s">
        <v>192</v>
      </c>
    </row>
    <row r="413" spans="2:51" s="208" customFormat="1" ht="12.75">
      <c r="B413" s="209"/>
      <c r="C413" s="210"/>
      <c r="D413" s="193" t="s">
        <v>210</v>
      </c>
      <c r="E413" s="211"/>
      <c r="F413" s="212" t="s">
        <v>866</v>
      </c>
      <c r="G413" s="210"/>
      <c r="H413" s="213">
        <v>262.826</v>
      </c>
      <c r="I413" s="210"/>
      <c r="J413" s="210"/>
      <c r="K413" s="210"/>
      <c r="L413" s="214"/>
      <c r="M413" s="215"/>
      <c r="N413" s="216"/>
      <c r="O413" s="216"/>
      <c r="P413" s="216"/>
      <c r="Q413" s="216"/>
      <c r="R413" s="216"/>
      <c r="S413" s="216"/>
      <c r="T413" s="217"/>
      <c r="AT413" s="218" t="s">
        <v>210</v>
      </c>
      <c r="AU413" s="218" t="s">
        <v>21</v>
      </c>
      <c r="AV413" s="208" t="s">
        <v>88</v>
      </c>
      <c r="AW413" s="208" t="s">
        <v>43</v>
      </c>
      <c r="AX413" s="208" t="s">
        <v>21</v>
      </c>
      <c r="AY413" s="218" t="s">
        <v>192</v>
      </c>
    </row>
    <row r="414" spans="2:65" s="23" customFormat="1" ht="22.5" customHeight="1">
      <c r="B414" s="24"/>
      <c r="C414" s="182" t="s">
        <v>880</v>
      </c>
      <c r="D414" s="182" t="s">
        <v>193</v>
      </c>
      <c r="E414" s="183" t="s">
        <v>881</v>
      </c>
      <c r="F414" s="184" t="s">
        <v>882</v>
      </c>
      <c r="G414" s="185" t="s">
        <v>467</v>
      </c>
      <c r="H414" s="186">
        <v>262.826</v>
      </c>
      <c r="I414" s="187"/>
      <c r="J414" s="187">
        <f>ROUND(I414*H414,2)</f>
        <v>0</v>
      </c>
      <c r="K414" s="184" t="s">
        <v>197</v>
      </c>
      <c r="L414" s="50"/>
      <c r="M414" s="188"/>
      <c r="N414" s="189" t="s">
        <v>50</v>
      </c>
      <c r="O414" s="190">
        <v>0</v>
      </c>
      <c r="P414" s="190">
        <f>O414*H414</f>
        <v>0</v>
      </c>
      <c r="Q414" s="190">
        <v>0</v>
      </c>
      <c r="R414" s="190">
        <f>Q414*H414</f>
        <v>0</v>
      </c>
      <c r="S414" s="190">
        <v>0</v>
      </c>
      <c r="T414" s="191">
        <f>S414*H414</f>
        <v>0</v>
      </c>
      <c r="AR414" s="6" t="s">
        <v>191</v>
      </c>
      <c r="AT414" s="6" t="s">
        <v>193</v>
      </c>
      <c r="AU414" s="6" t="s">
        <v>21</v>
      </c>
      <c r="AY414" s="6" t="s">
        <v>192</v>
      </c>
      <c r="BE414" s="192">
        <f>IF(N414="základní",J414,0)</f>
        <v>0</v>
      </c>
      <c r="BF414" s="192">
        <f>IF(N414="snížená",J414,0)</f>
        <v>0</v>
      </c>
      <c r="BG414" s="192">
        <f>IF(N414="zákl. přenesená",J414,0)</f>
        <v>0</v>
      </c>
      <c r="BH414" s="192">
        <f>IF(N414="sníž. přenesená",J414,0)</f>
        <v>0</v>
      </c>
      <c r="BI414" s="192">
        <f>IF(N414="nulová",J414,0)</f>
        <v>0</v>
      </c>
      <c r="BJ414" s="6" t="s">
        <v>21</v>
      </c>
      <c r="BK414" s="192">
        <f>ROUND(I414*H414,2)</f>
        <v>0</v>
      </c>
      <c r="BL414" s="6" t="s">
        <v>191</v>
      </c>
      <c r="BM414" s="6" t="s">
        <v>883</v>
      </c>
    </row>
    <row r="415" spans="1:47" ht="12.75">
      <c r="A415" s="23"/>
      <c r="B415" s="24"/>
      <c r="C415" s="52"/>
      <c r="D415" s="196" t="s">
        <v>199</v>
      </c>
      <c r="E415" s="52"/>
      <c r="F415" s="197" t="s">
        <v>884</v>
      </c>
      <c r="G415" s="52"/>
      <c r="H415" s="52"/>
      <c r="I415" s="52"/>
      <c r="J415" s="52"/>
      <c r="K415" s="52"/>
      <c r="L415" s="50"/>
      <c r="M415" s="195"/>
      <c r="N415" s="25"/>
      <c r="O415" s="25"/>
      <c r="P415" s="25"/>
      <c r="Q415" s="25"/>
      <c r="R415" s="25"/>
      <c r="S415" s="25"/>
      <c r="T415" s="72"/>
      <c r="AT415" s="6" t="s">
        <v>199</v>
      </c>
      <c r="AU415" s="6" t="s">
        <v>21</v>
      </c>
    </row>
    <row r="416" spans="2:51" s="198" customFormat="1" ht="12.75">
      <c r="B416" s="199"/>
      <c r="C416" s="200"/>
      <c r="D416" s="196" t="s">
        <v>210</v>
      </c>
      <c r="E416" s="201"/>
      <c r="F416" s="202" t="s">
        <v>501</v>
      </c>
      <c r="G416" s="200"/>
      <c r="H416" s="201"/>
      <c r="I416" s="200"/>
      <c r="J416" s="200"/>
      <c r="K416" s="200"/>
      <c r="L416" s="203"/>
      <c r="M416" s="204"/>
      <c r="N416" s="205"/>
      <c r="O416" s="205"/>
      <c r="P416" s="205"/>
      <c r="Q416" s="205"/>
      <c r="R416" s="205"/>
      <c r="S416" s="205"/>
      <c r="T416" s="206"/>
      <c r="AT416" s="207" t="s">
        <v>210</v>
      </c>
      <c r="AU416" s="207" t="s">
        <v>21</v>
      </c>
      <c r="AV416" s="198" t="s">
        <v>21</v>
      </c>
      <c r="AW416" s="198" t="s">
        <v>43</v>
      </c>
      <c r="AX416" s="198" t="s">
        <v>79</v>
      </c>
      <c r="AY416" s="207" t="s">
        <v>192</v>
      </c>
    </row>
    <row r="417" spans="2:51" s="208" customFormat="1" ht="12.75">
      <c r="B417" s="209"/>
      <c r="C417" s="210"/>
      <c r="D417" s="193" t="s">
        <v>210</v>
      </c>
      <c r="E417" s="211"/>
      <c r="F417" s="212" t="s">
        <v>866</v>
      </c>
      <c r="G417" s="210"/>
      <c r="H417" s="213">
        <v>262.826</v>
      </c>
      <c r="I417" s="210"/>
      <c r="J417" s="210"/>
      <c r="K417" s="210"/>
      <c r="L417" s="214"/>
      <c r="M417" s="215"/>
      <c r="N417" s="216"/>
      <c r="O417" s="216"/>
      <c r="P417" s="216"/>
      <c r="Q417" s="216"/>
      <c r="R417" s="216"/>
      <c r="S417" s="216"/>
      <c r="T417" s="217"/>
      <c r="AT417" s="218" t="s">
        <v>210</v>
      </c>
      <c r="AU417" s="218" t="s">
        <v>21</v>
      </c>
      <c r="AV417" s="208" t="s">
        <v>88</v>
      </c>
      <c r="AW417" s="208" t="s">
        <v>43</v>
      </c>
      <c r="AX417" s="208" t="s">
        <v>21</v>
      </c>
      <c r="AY417" s="218" t="s">
        <v>192</v>
      </c>
    </row>
    <row r="418" spans="2:65" s="23" customFormat="1" ht="31.5" customHeight="1">
      <c r="B418" s="24"/>
      <c r="C418" s="182" t="s">
        <v>885</v>
      </c>
      <c r="D418" s="182" t="s">
        <v>193</v>
      </c>
      <c r="E418" s="183" t="s">
        <v>886</v>
      </c>
      <c r="F418" s="184" t="s">
        <v>887</v>
      </c>
      <c r="G418" s="185" t="s">
        <v>467</v>
      </c>
      <c r="H418" s="186">
        <v>262.826</v>
      </c>
      <c r="I418" s="187"/>
      <c r="J418" s="187">
        <f>ROUND(I418*H418,2)</f>
        <v>0</v>
      </c>
      <c r="K418" s="184" t="s">
        <v>197</v>
      </c>
      <c r="L418" s="50"/>
      <c r="M418" s="188"/>
      <c r="N418" s="189" t="s">
        <v>50</v>
      </c>
      <c r="O418" s="190">
        <v>0</v>
      </c>
      <c r="P418" s="190">
        <f>O418*H418</f>
        <v>0</v>
      </c>
      <c r="Q418" s="190">
        <v>1E-05</v>
      </c>
      <c r="R418" s="190">
        <f>Q418*H418</f>
        <v>0.0026282600000000003</v>
      </c>
      <c r="S418" s="190">
        <v>0</v>
      </c>
      <c r="T418" s="191">
        <f>S418*H418</f>
        <v>0</v>
      </c>
      <c r="AR418" s="6" t="s">
        <v>191</v>
      </c>
      <c r="AT418" s="6" t="s">
        <v>193</v>
      </c>
      <c r="AU418" s="6" t="s">
        <v>21</v>
      </c>
      <c r="AY418" s="6" t="s">
        <v>192</v>
      </c>
      <c r="BE418" s="192">
        <f>IF(N418="základní",J418,0)</f>
        <v>0</v>
      </c>
      <c r="BF418" s="192">
        <f>IF(N418="snížená",J418,0)</f>
        <v>0</v>
      </c>
      <c r="BG418" s="192">
        <f>IF(N418="zákl. přenesená",J418,0)</f>
        <v>0</v>
      </c>
      <c r="BH418" s="192">
        <f>IF(N418="sníž. přenesená",J418,0)</f>
        <v>0</v>
      </c>
      <c r="BI418" s="192">
        <f>IF(N418="nulová",J418,0)</f>
        <v>0</v>
      </c>
      <c r="BJ418" s="6" t="s">
        <v>21</v>
      </c>
      <c r="BK418" s="192">
        <f>ROUND(I418*H418,2)</f>
        <v>0</v>
      </c>
      <c r="BL418" s="6" t="s">
        <v>191</v>
      </c>
      <c r="BM418" s="6" t="s">
        <v>888</v>
      </c>
    </row>
    <row r="419" spans="1:47" ht="23.25">
      <c r="A419" s="23"/>
      <c r="B419" s="24"/>
      <c r="C419" s="52"/>
      <c r="D419" s="196" t="s">
        <v>199</v>
      </c>
      <c r="E419" s="52"/>
      <c r="F419" s="197" t="s">
        <v>889</v>
      </c>
      <c r="G419" s="52"/>
      <c r="H419" s="52"/>
      <c r="I419" s="52"/>
      <c r="J419" s="52"/>
      <c r="K419" s="52"/>
      <c r="L419" s="50"/>
      <c r="M419" s="195"/>
      <c r="N419" s="25"/>
      <c r="O419" s="25"/>
      <c r="P419" s="25"/>
      <c r="Q419" s="25"/>
      <c r="R419" s="25"/>
      <c r="S419" s="25"/>
      <c r="T419" s="72"/>
      <c r="AT419" s="6" t="s">
        <v>199</v>
      </c>
      <c r="AU419" s="6" t="s">
        <v>21</v>
      </c>
    </row>
    <row r="420" spans="2:51" s="198" customFormat="1" ht="12.75">
      <c r="B420" s="199"/>
      <c r="C420" s="200"/>
      <c r="D420" s="196" t="s">
        <v>210</v>
      </c>
      <c r="E420" s="201"/>
      <c r="F420" s="202" t="s">
        <v>501</v>
      </c>
      <c r="G420" s="200"/>
      <c r="H420" s="201"/>
      <c r="I420" s="200"/>
      <c r="J420" s="200"/>
      <c r="K420" s="200"/>
      <c r="L420" s="203"/>
      <c r="M420" s="204"/>
      <c r="N420" s="205"/>
      <c r="O420" s="205"/>
      <c r="P420" s="205"/>
      <c r="Q420" s="205"/>
      <c r="R420" s="205"/>
      <c r="S420" s="205"/>
      <c r="T420" s="206"/>
      <c r="AT420" s="207" t="s">
        <v>210</v>
      </c>
      <c r="AU420" s="207" t="s">
        <v>21</v>
      </c>
      <c r="AV420" s="198" t="s">
        <v>21</v>
      </c>
      <c r="AW420" s="198" t="s">
        <v>43</v>
      </c>
      <c r="AX420" s="198" t="s">
        <v>79</v>
      </c>
      <c r="AY420" s="207" t="s">
        <v>192</v>
      </c>
    </row>
    <row r="421" spans="2:51" s="208" customFormat="1" ht="12.75">
      <c r="B421" s="209"/>
      <c r="C421" s="210"/>
      <c r="D421" s="193" t="s">
        <v>210</v>
      </c>
      <c r="E421" s="211"/>
      <c r="F421" s="212" t="s">
        <v>866</v>
      </c>
      <c r="G421" s="210"/>
      <c r="H421" s="213">
        <v>262.826</v>
      </c>
      <c r="I421" s="210"/>
      <c r="J421" s="210"/>
      <c r="K421" s="210"/>
      <c r="L421" s="214"/>
      <c r="M421" s="215"/>
      <c r="N421" s="216"/>
      <c r="O421" s="216"/>
      <c r="P421" s="216"/>
      <c r="Q421" s="216"/>
      <c r="R421" s="216"/>
      <c r="S421" s="216"/>
      <c r="T421" s="217"/>
      <c r="AT421" s="218" t="s">
        <v>210</v>
      </c>
      <c r="AU421" s="218" t="s">
        <v>21</v>
      </c>
      <c r="AV421" s="208" t="s">
        <v>88</v>
      </c>
      <c r="AW421" s="208" t="s">
        <v>43</v>
      </c>
      <c r="AX421" s="208" t="s">
        <v>21</v>
      </c>
      <c r="AY421" s="218" t="s">
        <v>192</v>
      </c>
    </row>
    <row r="422" spans="2:65" s="23" customFormat="1" ht="22.5" customHeight="1">
      <c r="B422" s="24"/>
      <c r="C422" s="182" t="s">
        <v>890</v>
      </c>
      <c r="D422" s="182" t="s">
        <v>193</v>
      </c>
      <c r="E422" s="183" t="s">
        <v>891</v>
      </c>
      <c r="F422" s="184" t="s">
        <v>892</v>
      </c>
      <c r="G422" s="185" t="s">
        <v>284</v>
      </c>
      <c r="H422" s="186">
        <v>33</v>
      </c>
      <c r="I422" s="187"/>
      <c r="J422" s="187">
        <f>ROUND(I422*H422,2)</f>
        <v>0</v>
      </c>
      <c r="K422" s="184" t="s">
        <v>197</v>
      </c>
      <c r="L422" s="50"/>
      <c r="M422" s="188"/>
      <c r="N422" s="189" t="s">
        <v>50</v>
      </c>
      <c r="O422" s="190">
        <v>0.28200000000000003</v>
      </c>
      <c r="P422" s="190">
        <f>O422*H422</f>
        <v>9.306000000000001</v>
      </c>
      <c r="Q422" s="190">
        <v>0</v>
      </c>
      <c r="R422" s="190">
        <f>Q422*H422</f>
        <v>0</v>
      </c>
      <c r="S422" s="190">
        <v>0.005</v>
      </c>
      <c r="T422" s="191">
        <f>S422*H422</f>
        <v>0.165</v>
      </c>
      <c r="AR422" s="6" t="s">
        <v>191</v>
      </c>
      <c r="AT422" s="6" t="s">
        <v>193</v>
      </c>
      <c r="AU422" s="6" t="s">
        <v>21</v>
      </c>
      <c r="AY422" s="6" t="s">
        <v>192</v>
      </c>
      <c r="BE422" s="192">
        <f>IF(N422="základní",J422,0)</f>
        <v>0</v>
      </c>
      <c r="BF422" s="192">
        <f>IF(N422="snížená",J422,0)</f>
        <v>0</v>
      </c>
      <c r="BG422" s="192">
        <f>IF(N422="zákl. přenesená",J422,0)</f>
        <v>0</v>
      </c>
      <c r="BH422" s="192">
        <f>IF(N422="sníž. přenesená",J422,0)</f>
        <v>0</v>
      </c>
      <c r="BI422" s="192">
        <f>IF(N422="nulová",J422,0)</f>
        <v>0</v>
      </c>
      <c r="BJ422" s="6" t="s">
        <v>21</v>
      </c>
      <c r="BK422" s="192">
        <f>ROUND(I422*H422,2)</f>
        <v>0</v>
      </c>
      <c r="BL422" s="6" t="s">
        <v>191</v>
      </c>
      <c r="BM422" s="6" t="s">
        <v>893</v>
      </c>
    </row>
    <row r="423" spans="1:47" ht="23.25">
      <c r="A423" s="23"/>
      <c r="B423" s="24"/>
      <c r="C423" s="52"/>
      <c r="D423" s="196" t="s">
        <v>199</v>
      </c>
      <c r="E423" s="52"/>
      <c r="F423" s="197" t="s">
        <v>894</v>
      </c>
      <c r="G423" s="52"/>
      <c r="H423" s="52"/>
      <c r="I423" s="52"/>
      <c r="J423" s="52"/>
      <c r="K423" s="52"/>
      <c r="L423" s="50"/>
      <c r="M423" s="195"/>
      <c r="N423" s="25"/>
      <c r="O423" s="25"/>
      <c r="P423" s="25"/>
      <c r="Q423" s="25"/>
      <c r="R423" s="25"/>
      <c r="S423" s="25"/>
      <c r="T423" s="72"/>
      <c r="AT423" s="6" t="s">
        <v>199</v>
      </c>
      <c r="AU423" s="6" t="s">
        <v>21</v>
      </c>
    </row>
    <row r="424" spans="2:51" s="198" customFormat="1" ht="12.75">
      <c r="B424" s="199"/>
      <c r="C424" s="200"/>
      <c r="D424" s="196" t="s">
        <v>210</v>
      </c>
      <c r="E424" s="201"/>
      <c r="F424" s="202" t="s">
        <v>501</v>
      </c>
      <c r="G424" s="200"/>
      <c r="H424" s="201"/>
      <c r="I424" s="200"/>
      <c r="J424" s="200"/>
      <c r="K424" s="200"/>
      <c r="L424" s="203"/>
      <c r="M424" s="204"/>
      <c r="N424" s="205"/>
      <c r="O424" s="205"/>
      <c r="P424" s="205"/>
      <c r="Q424" s="205"/>
      <c r="R424" s="205"/>
      <c r="S424" s="205"/>
      <c r="T424" s="206"/>
      <c r="AT424" s="207" t="s">
        <v>210</v>
      </c>
      <c r="AU424" s="207" t="s">
        <v>21</v>
      </c>
      <c r="AV424" s="198" t="s">
        <v>21</v>
      </c>
      <c r="AW424" s="198" t="s">
        <v>43</v>
      </c>
      <c r="AX424" s="198" t="s">
        <v>79</v>
      </c>
      <c r="AY424" s="207" t="s">
        <v>192</v>
      </c>
    </row>
    <row r="425" spans="2:51" s="208" customFormat="1" ht="12.75">
      <c r="B425" s="209"/>
      <c r="C425" s="210"/>
      <c r="D425" s="193" t="s">
        <v>210</v>
      </c>
      <c r="E425" s="211"/>
      <c r="F425" s="212" t="s">
        <v>448</v>
      </c>
      <c r="G425" s="210"/>
      <c r="H425" s="213">
        <v>33</v>
      </c>
      <c r="I425" s="210"/>
      <c r="J425" s="210"/>
      <c r="K425" s="210"/>
      <c r="L425" s="214"/>
      <c r="M425" s="215"/>
      <c r="N425" s="216"/>
      <c r="O425" s="216"/>
      <c r="P425" s="216"/>
      <c r="Q425" s="216"/>
      <c r="R425" s="216"/>
      <c r="S425" s="216"/>
      <c r="T425" s="217"/>
      <c r="AT425" s="218" t="s">
        <v>210</v>
      </c>
      <c r="AU425" s="218" t="s">
        <v>21</v>
      </c>
      <c r="AV425" s="208" t="s">
        <v>88</v>
      </c>
      <c r="AW425" s="208" t="s">
        <v>43</v>
      </c>
      <c r="AX425" s="208" t="s">
        <v>21</v>
      </c>
      <c r="AY425" s="218" t="s">
        <v>192</v>
      </c>
    </row>
    <row r="426" spans="2:65" s="23" customFormat="1" ht="22.5" customHeight="1">
      <c r="B426" s="24"/>
      <c r="C426" s="182" t="s">
        <v>895</v>
      </c>
      <c r="D426" s="182" t="s">
        <v>193</v>
      </c>
      <c r="E426" s="183" t="s">
        <v>896</v>
      </c>
      <c r="F426" s="184" t="s">
        <v>897</v>
      </c>
      <c r="G426" s="185" t="s">
        <v>284</v>
      </c>
      <c r="H426" s="186">
        <v>33</v>
      </c>
      <c r="I426" s="187"/>
      <c r="J426" s="187">
        <f>ROUND(I426*H426,2)</f>
        <v>0</v>
      </c>
      <c r="K426" s="184" t="s">
        <v>197</v>
      </c>
      <c r="L426" s="50"/>
      <c r="M426" s="188"/>
      <c r="N426" s="189" t="s">
        <v>50</v>
      </c>
      <c r="O426" s="190">
        <v>0.557</v>
      </c>
      <c r="P426" s="190">
        <f>O426*H426</f>
        <v>18.381</v>
      </c>
      <c r="Q426" s="190">
        <v>0</v>
      </c>
      <c r="R426" s="190">
        <f>Q426*H426</f>
        <v>0</v>
      </c>
      <c r="S426" s="190">
        <v>0.082</v>
      </c>
      <c r="T426" s="191">
        <f>S426*H426</f>
        <v>2.706</v>
      </c>
      <c r="AR426" s="6" t="s">
        <v>191</v>
      </c>
      <c r="AT426" s="6" t="s">
        <v>193</v>
      </c>
      <c r="AU426" s="6" t="s">
        <v>21</v>
      </c>
      <c r="AY426" s="6" t="s">
        <v>192</v>
      </c>
      <c r="BE426" s="192">
        <f>IF(N426="základní",J426,0)</f>
        <v>0</v>
      </c>
      <c r="BF426" s="192">
        <f>IF(N426="snížená",J426,0)</f>
        <v>0</v>
      </c>
      <c r="BG426" s="192">
        <f>IF(N426="zákl. přenesená",J426,0)</f>
        <v>0</v>
      </c>
      <c r="BH426" s="192">
        <f>IF(N426="sníž. přenesená",J426,0)</f>
        <v>0</v>
      </c>
      <c r="BI426" s="192">
        <f>IF(N426="nulová",J426,0)</f>
        <v>0</v>
      </c>
      <c r="BJ426" s="6" t="s">
        <v>21</v>
      </c>
      <c r="BK426" s="192">
        <f>ROUND(I426*H426,2)</f>
        <v>0</v>
      </c>
      <c r="BL426" s="6" t="s">
        <v>191</v>
      </c>
      <c r="BM426" s="6" t="s">
        <v>898</v>
      </c>
    </row>
    <row r="427" spans="1:47" ht="34.5">
      <c r="A427" s="23"/>
      <c r="B427" s="24"/>
      <c r="C427" s="52"/>
      <c r="D427" s="196" t="s">
        <v>199</v>
      </c>
      <c r="E427" s="52"/>
      <c r="F427" s="197" t="s">
        <v>899</v>
      </c>
      <c r="G427" s="52"/>
      <c r="H427" s="52"/>
      <c r="I427" s="52"/>
      <c r="J427" s="52"/>
      <c r="K427" s="52"/>
      <c r="L427" s="50"/>
      <c r="M427" s="195"/>
      <c r="N427" s="25"/>
      <c r="O427" s="25"/>
      <c r="P427" s="25"/>
      <c r="Q427" s="25"/>
      <c r="R427" s="25"/>
      <c r="S427" s="25"/>
      <c r="T427" s="72"/>
      <c r="AT427" s="6" t="s">
        <v>199</v>
      </c>
      <c r="AU427" s="6" t="s">
        <v>21</v>
      </c>
    </row>
    <row r="428" spans="2:51" s="198" customFormat="1" ht="12.75">
      <c r="B428" s="199"/>
      <c r="C428" s="200"/>
      <c r="D428" s="196" t="s">
        <v>210</v>
      </c>
      <c r="E428" s="201"/>
      <c r="F428" s="202" t="s">
        <v>501</v>
      </c>
      <c r="G428" s="200"/>
      <c r="H428" s="201"/>
      <c r="I428" s="200"/>
      <c r="J428" s="200"/>
      <c r="K428" s="200"/>
      <c r="L428" s="203"/>
      <c r="M428" s="204"/>
      <c r="N428" s="205"/>
      <c r="O428" s="205"/>
      <c r="P428" s="205"/>
      <c r="Q428" s="205"/>
      <c r="R428" s="205"/>
      <c r="S428" s="205"/>
      <c r="T428" s="206"/>
      <c r="AT428" s="207" t="s">
        <v>210</v>
      </c>
      <c r="AU428" s="207" t="s">
        <v>21</v>
      </c>
      <c r="AV428" s="198" t="s">
        <v>21</v>
      </c>
      <c r="AW428" s="198" t="s">
        <v>43</v>
      </c>
      <c r="AX428" s="198" t="s">
        <v>79</v>
      </c>
      <c r="AY428" s="207" t="s">
        <v>192</v>
      </c>
    </row>
    <row r="429" spans="2:51" s="208" customFormat="1" ht="12.75">
      <c r="B429" s="209"/>
      <c r="C429" s="210"/>
      <c r="D429" s="193" t="s">
        <v>210</v>
      </c>
      <c r="E429" s="211"/>
      <c r="F429" s="212" t="s">
        <v>448</v>
      </c>
      <c r="G429" s="210"/>
      <c r="H429" s="213">
        <v>33</v>
      </c>
      <c r="I429" s="210"/>
      <c r="J429" s="210"/>
      <c r="K429" s="210"/>
      <c r="L429" s="214"/>
      <c r="M429" s="215"/>
      <c r="N429" s="216"/>
      <c r="O429" s="216"/>
      <c r="P429" s="216"/>
      <c r="Q429" s="216"/>
      <c r="R429" s="216"/>
      <c r="S429" s="216"/>
      <c r="T429" s="217"/>
      <c r="AT429" s="218" t="s">
        <v>210</v>
      </c>
      <c r="AU429" s="218" t="s">
        <v>21</v>
      </c>
      <c r="AV429" s="208" t="s">
        <v>88</v>
      </c>
      <c r="AW429" s="208" t="s">
        <v>43</v>
      </c>
      <c r="AX429" s="208" t="s">
        <v>21</v>
      </c>
      <c r="AY429" s="218" t="s">
        <v>192</v>
      </c>
    </row>
    <row r="430" spans="2:65" s="23" customFormat="1" ht="22.5" customHeight="1">
      <c r="B430" s="24"/>
      <c r="C430" s="182" t="s">
        <v>900</v>
      </c>
      <c r="D430" s="182" t="s">
        <v>193</v>
      </c>
      <c r="E430" s="183" t="s">
        <v>901</v>
      </c>
      <c r="F430" s="184" t="s">
        <v>902</v>
      </c>
      <c r="G430" s="185" t="s">
        <v>480</v>
      </c>
      <c r="H430" s="186">
        <v>3548.718</v>
      </c>
      <c r="I430" s="187"/>
      <c r="J430" s="187">
        <f>ROUND(I430*H430,2)</f>
        <v>0</v>
      </c>
      <c r="K430" s="184" t="s">
        <v>197</v>
      </c>
      <c r="L430" s="50"/>
      <c r="M430" s="188"/>
      <c r="N430" s="189" t="s">
        <v>50</v>
      </c>
      <c r="O430" s="190">
        <v>0</v>
      </c>
      <c r="P430" s="190">
        <f>O430*H430</f>
        <v>0</v>
      </c>
      <c r="Q430" s="190">
        <v>0</v>
      </c>
      <c r="R430" s="190">
        <f>Q430*H430</f>
        <v>0</v>
      </c>
      <c r="S430" s="190">
        <v>0</v>
      </c>
      <c r="T430" s="191">
        <f>S430*H430</f>
        <v>0</v>
      </c>
      <c r="AR430" s="6" t="s">
        <v>191</v>
      </c>
      <c r="AT430" s="6" t="s">
        <v>193</v>
      </c>
      <c r="AU430" s="6" t="s">
        <v>21</v>
      </c>
      <c r="AY430" s="6" t="s">
        <v>192</v>
      </c>
      <c r="BE430" s="192">
        <f>IF(N430="základní",J430,0)</f>
        <v>0</v>
      </c>
      <c r="BF430" s="192">
        <f>IF(N430="snížená",J430,0)</f>
        <v>0</v>
      </c>
      <c r="BG430" s="192">
        <f>IF(N430="zákl. přenesená",J430,0)</f>
        <v>0</v>
      </c>
      <c r="BH430" s="192">
        <f>IF(N430="sníž. přenesená",J430,0)</f>
        <v>0</v>
      </c>
      <c r="BI430" s="192">
        <f>IF(N430="nulová",J430,0)</f>
        <v>0</v>
      </c>
      <c r="BJ430" s="6" t="s">
        <v>21</v>
      </c>
      <c r="BK430" s="192">
        <f>ROUND(I430*H430,2)</f>
        <v>0</v>
      </c>
      <c r="BL430" s="6" t="s">
        <v>191</v>
      </c>
      <c r="BM430" s="6" t="s">
        <v>903</v>
      </c>
    </row>
    <row r="431" spans="1:47" ht="23.25">
      <c r="A431" s="23"/>
      <c r="B431" s="24"/>
      <c r="C431" s="52"/>
      <c r="D431" s="196" t="s">
        <v>199</v>
      </c>
      <c r="E431" s="52"/>
      <c r="F431" s="197" t="s">
        <v>904</v>
      </c>
      <c r="G431" s="52"/>
      <c r="H431" s="52"/>
      <c r="I431" s="52"/>
      <c r="J431" s="52"/>
      <c r="K431" s="52"/>
      <c r="L431" s="50"/>
      <c r="M431" s="195"/>
      <c r="N431" s="25"/>
      <c r="O431" s="25"/>
      <c r="P431" s="25"/>
      <c r="Q431" s="25"/>
      <c r="R431" s="25"/>
      <c r="S431" s="25"/>
      <c r="T431" s="72"/>
      <c r="AT431" s="6" t="s">
        <v>199</v>
      </c>
      <c r="AU431" s="6" t="s">
        <v>21</v>
      </c>
    </row>
    <row r="432" spans="2:51" s="208" customFormat="1" ht="12.75">
      <c r="B432" s="209"/>
      <c r="C432" s="210"/>
      <c r="D432" s="193" t="s">
        <v>210</v>
      </c>
      <c r="E432" s="211"/>
      <c r="F432" s="212" t="s">
        <v>905</v>
      </c>
      <c r="G432" s="210"/>
      <c r="H432" s="213">
        <v>3548.718</v>
      </c>
      <c r="I432" s="210"/>
      <c r="J432" s="210"/>
      <c r="K432" s="210"/>
      <c r="L432" s="214"/>
      <c r="M432" s="215"/>
      <c r="N432" s="216"/>
      <c r="O432" s="216"/>
      <c r="P432" s="216"/>
      <c r="Q432" s="216"/>
      <c r="R432" s="216"/>
      <c r="S432" s="216"/>
      <c r="T432" s="217"/>
      <c r="AT432" s="218" t="s">
        <v>210</v>
      </c>
      <c r="AU432" s="218" t="s">
        <v>21</v>
      </c>
      <c r="AV432" s="208" t="s">
        <v>88</v>
      </c>
      <c r="AW432" s="208" t="s">
        <v>43</v>
      </c>
      <c r="AX432" s="208" t="s">
        <v>21</v>
      </c>
      <c r="AY432" s="218" t="s">
        <v>192</v>
      </c>
    </row>
    <row r="433" spans="2:65" s="23" customFormat="1" ht="22.5" customHeight="1">
      <c r="B433" s="24"/>
      <c r="C433" s="182" t="s">
        <v>906</v>
      </c>
      <c r="D433" s="182" t="s">
        <v>193</v>
      </c>
      <c r="E433" s="183" t="s">
        <v>907</v>
      </c>
      <c r="F433" s="184" t="s">
        <v>908</v>
      </c>
      <c r="G433" s="185" t="s">
        <v>480</v>
      </c>
      <c r="H433" s="186">
        <v>67425.642</v>
      </c>
      <c r="I433" s="187"/>
      <c r="J433" s="187">
        <f>ROUND(I433*H433,2)</f>
        <v>0</v>
      </c>
      <c r="K433" s="184" t="s">
        <v>197</v>
      </c>
      <c r="L433" s="50"/>
      <c r="M433" s="188"/>
      <c r="N433" s="189" t="s">
        <v>50</v>
      </c>
      <c r="O433" s="190">
        <v>0</v>
      </c>
      <c r="P433" s="190">
        <f>O433*H433</f>
        <v>0</v>
      </c>
      <c r="Q433" s="190">
        <v>0</v>
      </c>
      <c r="R433" s="190">
        <f>Q433*H433</f>
        <v>0</v>
      </c>
      <c r="S433" s="190">
        <v>0</v>
      </c>
      <c r="T433" s="191">
        <f>S433*H433</f>
        <v>0</v>
      </c>
      <c r="AR433" s="6" t="s">
        <v>191</v>
      </c>
      <c r="AT433" s="6" t="s">
        <v>193</v>
      </c>
      <c r="AU433" s="6" t="s">
        <v>21</v>
      </c>
      <c r="AY433" s="6" t="s">
        <v>192</v>
      </c>
      <c r="BE433" s="192">
        <f>IF(N433="základní",J433,0)</f>
        <v>0</v>
      </c>
      <c r="BF433" s="192">
        <f>IF(N433="snížená",J433,0)</f>
        <v>0</v>
      </c>
      <c r="BG433" s="192">
        <f>IF(N433="zákl. přenesená",J433,0)</f>
        <v>0</v>
      </c>
      <c r="BH433" s="192">
        <f>IF(N433="sníž. přenesená",J433,0)</f>
        <v>0</v>
      </c>
      <c r="BI433" s="192">
        <f>IF(N433="nulová",J433,0)</f>
        <v>0</v>
      </c>
      <c r="BJ433" s="6" t="s">
        <v>21</v>
      </c>
      <c r="BK433" s="192">
        <f>ROUND(I433*H433,2)</f>
        <v>0</v>
      </c>
      <c r="BL433" s="6" t="s">
        <v>191</v>
      </c>
      <c r="BM433" s="6" t="s">
        <v>909</v>
      </c>
    </row>
    <row r="434" spans="1:47" ht="23.25">
      <c r="A434" s="23"/>
      <c r="B434" s="24"/>
      <c r="C434" s="52"/>
      <c r="D434" s="196" t="s">
        <v>199</v>
      </c>
      <c r="E434" s="52"/>
      <c r="F434" s="197" t="s">
        <v>910</v>
      </c>
      <c r="G434" s="52"/>
      <c r="H434" s="52"/>
      <c r="I434" s="52"/>
      <c r="J434" s="52"/>
      <c r="K434" s="52"/>
      <c r="L434" s="50"/>
      <c r="M434" s="195"/>
      <c r="N434" s="25"/>
      <c r="O434" s="25"/>
      <c r="P434" s="25"/>
      <c r="Q434" s="25"/>
      <c r="R434" s="25"/>
      <c r="S434" s="25"/>
      <c r="T434" s="72"/>
      <c r="AT434" s="6" t="s">
        <v>199</v>
      </c>
      <c r="AU434" s="6" t="s">
        <v>21</v>
      </c>
    </row>
    <row r="435" spans="2:51" s="208" customFormat="1" ht="12.75">
      <c r="B435" s="209"/>
      <c r="C435" s="210"/>
      <c r="D435" s="193" t="s">
        <v>210</v>
      </c>
      <c r="E435" s="211" t="s">
        <v>911</v>
      </c>
      <c r="F435" s="212" t="s">
        <v>912</v>
      </c>
      <c r="G435" s="210"/>
      <c r="H435" s="213">
        <v>67425.642</v>
      </c>
      <c r="I435" s="210"/>
      <c r="J435" s="210"/>
      <c r="K435" s="210"/>
      <c r="L435" s="214"/>
      <c r="M435" s="215"/>
      <c r="N435" s="216"/>
      <c r="O435" s="216"/>
      <c r="P435" s="216"/>
      <c r="Q435" s="216"/>
      <c r="R435" s="216"/>
      <c r="S435" s="216"/>
      <c r="T435" s="217"/>
      <c r="AT435" s="218" t="s">
        <v>210</v>
      </c>
      <c r="AU435" s="218" t="s">
        <v>21</v>
      </c>
      <c r="AV435" s="208" t="s">
        <v>88</v>
      </c>
      <c r="AW435" s="208" t="s">
        <v>43</v>
      </c>
      <c r="AX435" s="208" t="s">
        <v>21</v>
      </c>
      <c r="AY435" s="218" t="s">
        <v>192</v>
      </c>
    </row>
    <row r="436" spans="2:65" s="23" customFormat="1" ht="22.5" customHeight="1">
      <c r="B436" s="24"/>
      <c r="C436" s="182" t="s">
        <v>913</v>
      </c>
      <c r="D436" s="182" t="s">
        <v>193</v>
      </c>
      <c r="E436" s="183" t="s">
        <v>914</v>
      </c>
      <c r="F436" s="184" t="s">
        <v>915</v>
      </c>
      <c r="G436" s="185" t="s">
        <v>474</v>
      </c>
      <c r="H436" s="186">
        <v>6.641</v>
      </c>
      <c r="I436" s="187"/>
      <c r="J436" s="187">
        <f>ROUND(I436*H436,2)</f>
        <v>0</v>
      </c>
      <c r="K436" s="184" t="s">
        <v>197</v>
      </c>
      <c r="L436" s="50"/>
      <c r="M436" s="188"/>
      <c r="N436" s="189" t="s">
        <v>50</v>
      </c>
      <c r="O436" s="190">
        <v>0.835</v>
      </c>
      <c r="P436" s="190">
        <f>O436*H436</f>
        <v>5.545235</v>
      </c>
      <c r="Q436" s="190">
        <v>0</v>
      </c>
      <c r="R436" s="190">
        <f>Q436*H436</f>
        <v>0</v>
      </c>
      <c r="S436" s="190">
        <v>0</v>
      </c>
      <c r="T436" s="191">
        <f>S436*H436</f>
        <v>0</v>
      </c>
      <c r="AR436" s="6" t="s">
        <v>191</v>
      </c>
      <c r="AT436" s="6" t="s">
        <v>193</v>
      </c>
      <c r="AU436" s="6" t="s">
        <v>21</v>
      </c>
      <c r="AY436" s="6" t="s">
        <v>192</v>
      </c>
      <c r="BE436" s="192">
        <f>IF(N436="základní",J436,0)</f>
        <v>0</v>
      </c>
      <c r="BF436" s="192">
        <f>IF(N436="snížená",J436,0)</f>
        <v>0</v>
      </c>
      <c r="BG436" s="192">
        <f>IF(N436="zákl. přenesená",J436,0)</f>
        <v>0</v>
      </c>
      <c r="BH436" s="192">
        <f>IF(N436="sníž. přenesená",J436,0)</f>
        <v>0</v>
      </c>
      <c r="BI436" s="192">
        <f>IF(N436="nulová",J436,0)</f>
        <v>0</v>
      </c>
      <c r="BJ436" s="6" t="s">
        <v>21</v>
      </c>
      <c r="BK436" s="192">
        <f>ROUND(I436*H436,2)</f>
        <v>0</v>
      </c>
      <c r="BL436" s="6" t="s">
        <v>191</v>
      </c>
      <c r="BM436" s="6" t="s">
        <v>916</v>
      </c>
    </row>
    <row r="437" spans="1:47" ht="23.25">
      <c r="A437" s="23"/>
      <c r="B437" s="24"/>
      <c r="C437" s="52"/>
      <c r="D437" s="196" t="s">
        <v>199</v>
      </c>
      <c r="E437" s="52"/>
      <c r="F437" s="197" t="s">
        <v>917</v>
      </c>
      <c r="G437" s="52"/>
      <c r="H437" s="52"/>
      <c r="I437" s="52"/>
      <c r="J437" s="52"/>
      <c r="K437" s="52"/>
      <c r="L437" s="50"/>
      <c r="M437" s="195"/>
      <c r="N437" s="25"/>
      <c r="O437" s="25"/>
      <c r="P437" s="25"/>
      <c r="Q437" s="25"/>
      <c r="R437" s="25"/>
      <c r="S437" s="25"/>
      <c r="T437" s="72"/>
      <c r="AT437" s="6" t="s">
        <v>199</v>
      </c>
      <c r="AU437" s="6" t="s">
        <v>21</v>
      </c>
    </row>
    <row r="438" spans="2:51" s="208" customFormat="1" ht="12.75">
      <c r="B438" s="209"/>
      <c r="C438" s="210"/>
      <c r="D438" s="193" t="s">
        <v>210</v>
      </c>
      <c r="E438" s="211"/>
      <c r="F438" s="212" t="s">
        <v>918</v>
      </c>
      <c r="G438" s="210"/>
      <c r="H438" s="213">
        <v>6.641</v>
      </c>
      <c r="I438" s="210"/>
      <c r="J438" s="210"/>
      <c r="K438" s="210"/>
      <c r="L438" s="214"/>
      <c r="M438" s="215"/>
      <c r="N438" s="216"/>
      <c r="O438" s="216"/>
      <c r="P438" s="216"/>
      <c r="Q438" s="216"/>
      <c r="R438" s="216"/>
      <c r="S438" s="216"/>
      <c r="T438" s="217"/>
      <c r="AT438" s="218" t="s">
        <v>210</v>
      </c>
      <c r="AU438" s="218" t="s">
        <v>21</v>
      </c>
      <c r="AV438" s="208" t="s">
        <v>88</v>
      </c>
      <c r="AW438" s="208" t="s">
        <v>43</v>
      </c>
      <c r="AX438" s="208" t="s">
        <v>21</v>
      </c>
      <c r="AY438" s="218" t="s">
        <v>192</v>
      </c>
    </row>
    <row r="439" spans="2:65" s="23" customFormat="1" ht="22.5" customHeight="1">
      <c r="B439" s="24"/>
      <c r="C439" s="182" t="s">
        <v>919</v>
      </c>
      <c r="D439" s="182" t="s">
        <v>193</v>
      </c>
      <c r="E439" s="183" t="s">
        <v>920</v>
      </c>
      <c r="F439" s="184" t="s">
        <v>921</v>
      </c>
      <c r="G439" s="185" t="s">
        <v>474</v>
      </c>
      <c r="H439" s="186">
        <v>6.641</v>
      </c>
      <c r="I439" s="187"/>
      <c r="J439" s="187">
        <f>ROUND(I439*H439,2)</f>
        <v>0</v>
      </c>
      <c r="K439" s="184" t="s">
        <v>197</v>
      </c>
      <c r="L439" s="50"/>
      <c r="M439" s="188"/>
      <c r="N439" s="189" t="s">
        <v>50</v>
      </c>
      <c r="O439" s="190">
        <v>0.004</v>
      </c>
      <c r="P439" s="190">
        <f>O439*H439</f>
        <v>0.026564</v>
      </c>
      <c r="Q439" s="190">
        <v>0</v>
      </c>
      <c r="R439" s="190">
        <f>Q439*H439</f>
        <v>0</v>
      </c>
      <c r="S439" s="190">
        <v>0</v>
      </c>
      <c r="T439" s="191">
        <f>S439*H439</f>
        <v>0</v>
      </c>
      <c r="AR439" s="6" t="s">
        <v>191</v>
      </c>
      <c r="AT439" s="6" t="s">
        <v>193</v>
      </c>
      <c r="AU439" s="6" t="s">
        <v>21</v>
      </c>
      <c r="AY439" s="6" t="s">
        <v>192</v>
      </c>
      <c r="BE439" s="192">
        <f>IF(N439="základní",J439,0)</f>
        <v>0</v>
      </c>
      <c r="BF439" s="192">
        <f>IF(N439="snížená",J439,0)</f>
        <v>0</v>
      </c>
      <c r="BG439" s="192">
        <f>IF(N439="zákl. přenesená",J439,0)</f>
        <v>0</v>
      </c>
      <c r="BH439" s="192">
        <f>IF(N439="sníž. přenesená",J439,0)</f>
        <v>0</v>
      </c>
      <c r="BI439" s="192">
        <f>IF(N439="nulová",J439,0)</f>
        <v>0</v>
      </c>
      <c r="BJ439" s="6" t="s">
        <v>21</v>
      </c>
      <c r="BK439" s="192">
        <f>ROUND(I439*H439,2)</f>
        <v>0</v>
      </c>
      <c r="BL439" s="6" t="s">
        <v>191</v>
      </c>
      <c r="BM439" s="6" t="s">
        <v>922</v>
      </c>
    </row>
    <row r="440" spans="1:47" ht="23.25">
      <c r="A440" s="23"/>
      <c r="B440" s="24"/>
      <c r="C440" s="52"/>
      <c r="D440" s="196" t="s">
        <v>199</v>
      </c>
      <c r="E440" s="52"/>
      <c r="F440" s="197" t="s">
        <v>923</v>
      </c>
      <c r="G440" s="52"/>
      <c r="H440" s="52"/>
      <c r="I440" s="52"/>
      <c r="J440" s="52"/>
      <c r="K440" s="52"/>
      <c r="L440" s="50"/>
      <c r="M440" s="195"/>
      <c r="N440" s="25"/>
      <c r="O440" s="25"/>
      <c r="P440" s="25"/>
      <c r="Q440" s="25"/>
      <c r="R440" s="25"/>
      <c r="S440" s="25"/>
      <c r="T440" s="72"/>
      <c r="AT440" s="6" t="s">
        <v>199</v>
      </c>
      <c r="AU440" s="6" t="s">
        <v>21</v>
      </c>
    </row>
    <row r="441" spans="2:51" s="208" customFormat="1" ht="12.75">
      <c r="B441" s="209"/>
      <c r="C441" s="210"/>
      <c r="D441" s="193" t="s">
        <v>210</v>
      </c>
      <c r="E441" s="211"/>
      <c r="F441" s="212" t="s">
        <v>918</v>
      </c>
      <c r="G441" s="210"/>
      <c r="H441" s="213">
        <v>6.641</v>
      </c>
      <c r="I441" s="210"/>
      <c r="J441" s="210"/>
      <c r="K441" s="210"/>
      <c r="L441" s="214"/>
      <c r="M441" s="215"/>
      <c r="N441" s="216"/>
      <c r="O441" s="216"/>
      <c r="P441" s="216"/>
      <c r="Q441" s="216"/>
      <c r="R441" s="216"/>
      <c r="S441" s="216"/>
      <c r="T441" s="217"/>
      <c r="AT441" s="218" t="s">
        <v>210</v>
      </c>
      <c r="AU441" s="218" t="s">
        <v>21</v>
      </c>
      <c r="AV441" s="208" t="s">
        <v>88</v>
      </c>
      <c r="AW441" s="208" t="s">
        <v>43</v>
      </c>
      <c r="AX441" s="208" t="s">
        <v>21</v>
      </c>
      <c r="AY441" s="218" t="s">
        <v>192</v>
      </c>
    </row>
    <row r="442" spans="2:65" s="23" customFormat="1" ht="22.5" customHeight="1">
      <c r="B442" s="24"/>
      <c r="C442" s="182" t="s">
        <v>924</v>
      </c>
      <c r="D442" s="182" t="s">
        <v>193</v>
      </c>
      <c r="E442" s="183" t="s">
        <v>925</v>
      </c>
      <c r="F442" s="184" t="s">
        <v>926</v>
      </c>
      <c r="G442" s="185" t="s">
        <v>480</v>
      </c>
      <c r="H442" s="186">
        <v>242.402</v>
      </c>
      <c r="I442" s="187"/>
      <c r="J442" s="187">
        <f>ROUND(I442*H442,2)</f>
        <v>0</v>
      </c>
      <c r="K442" s="184" t="s">
        <v>197</v>
      </c>
      <c r="L442" s="50"/>
      <c r="M442" s="188"/>
      <c r="N442" s="189" t="s">
        <v>50</v>
      </c>
      <c r="O442" s="190">
        <v>0</v>
      </c>
      <c r="P442" s="190">
        <f>O442*H442</f>
        <v>0</v>
      </c>
      <c r="Q442" s="190">
        <v>0</v>
      </c>
      <c r="R442" s="190">
        <f>Q442*H442</f>
        <v>0</v>
      </c>
      <c r="S442" s="190">
        <v>0</v>
      </c>
      <c r="T442" s="191">
        <f>S442*H442</f>
        <v>0</v>
      </c>
      <c r="AR442" s="6" t="s">
        <v>191</v>
      </c>
      <c r="AT442" s="6" t="s">
        <v>193</v>
      </c>
      <c r="AU442" s="6" t="s">
        <v>21</v>
      </c>
      <c r="AY442" s="6" t="s">
        <v>192</v>
      </c>
      <c r="BE442" s="192">
        <f>IF(N442="základní",J442,0)</f>
        <v>0</v>
      </c>
      <c r="BF442" s="192">
        <f>IF(N442="snížená",J442,0)</f>
        <v>0</v>
      </c>
      <c r="BG442" s="192">
        <f>IF(N442="zákl. přenesená",J442,0)</f>
        <v>0</v>
      </c>
      <c r="BH442" s="192">
        <f>IF(N442="sníž. přenesená",J442,0)</f>
        <v>0</v>
      </c>
      <c r="BI442" s="192">
        <f>IF(N442="nulová",J442,0)</f>
        <v>0</v>
      </c>
      <c r="BJ442" s="6" t="s">
        <v>21</v>
      </c>
      <c r="BK442" s="192">
        <f>ROUND(I442*H442,2)</f>
        <v>0</v>
      </c>
      <c r="BL442" s="6" t="s">
        <v>191</v>
      </c>
      <c r="BM442" s="6" t="s">
        <v>927</v>
      </c>
    </row>
    <row r="443" spans="1:47" ht="12.75">
      <c r="A443" s="23"/>
      <c r="B443" s="24"/>
      <c r="C443" s="52"/>
      <c r="D443" s="196" t="s">
        <v>199</v>
      </c>
      <c r="E443" s="52"/>
      <c r="F443" s="197" t="s">
        <v>928</v>
      </c>
      <c r="G443" s="52"/>
      <c r="H443" s="52"/>
      <c r="I443" s="52"/>
      <c r="J443" s="52"/>
      <c r="K443" s="52"/>
      <c r="L443" s="50"/>
      <c r="M443" s="195"/>
      <c r="N443" s="25"/>
      <c r="O443" s="25"/>
      <c r="P443" s="25"/>
      <c r="Q443" s="25"/>
      <c r="R443" s="25"/>
      <c r="S443" s="25"/>
      <c r="T443" s="72"/>
      <c r="AT443" s="6" t="s">
        <v>199</v>
      </c>
      <c r="AU443" s="6" t="s">
        <v>21</v>
      </c>
    </row>
    <row r="444" spans="2:51" s="208" customFormat="1" ht="12.75">
      <c r="B444" s="209"/>
      <c r="C444" s="210"/>
      <c r="D444" s="193" t="s">
        <v>210</v>
      </c>
      <c r="E444" s="211" t="s">
        <v>929</v>
      </c>
      <c r="F444" s="212" t="s">
        <v>930</v>
      </c>
      <c r="G444" s="210"/>
      <c r="H444" s="213">
        <v>242.402</v>
      </c>
      <c r="I444" s="210"/>
      <c r="J444" s="210"/>
      <c r="K444" s="210"/>
      <c r="L444" s="214"/>
      <c r="M444" s="215"/>
      <c r="N444" s="216"/>
      <c r="O444" s="216"/>
      <c r="P444" s="216"/>
      <c r="Q444" s="216"/>
      <c r="R444" s="216"/>
      <c r="S444" s="216"/>
      <c r="T444" s="217"/>
      <c r="AT444" s="218" t="s">
        <v>210</v>
      </c>
      <c r="AU444" s="218" t="s">
        <v>21</v>
      </c>
      <c r="AV444" s="208" t="s">
        <v>88</v>
      </c>
      <c r="AW444" s="208" t="s">
        <v>43</v>
      </c>
      <c r="AX444" s="208" t="s">
        <v>21</v>
      </c>
      <c r="AY444" s="218" t="s">
        <v>192</v>
      </c>
    </row>
    <row r="445" spans="2:65" s="23" customFormat="1" ht="22.5" customHeight="1">
      <c r="B445" s="24"/>
      <c r="C445" s="182" t="s">
        <v>315</v>
      </c>
      <c r="D445" s="182" t="s">
        <v>193</v>
      </c>
      <c r="E445" s="183" t="s">
        <v>931</v>
      </c>
      <c r="F445" s="184" t="s">
        <v>932</v>
      </c>
      <c r="G445" s="185" t="s">
        <v>474</v>
      </c>
      <c r="H445" s="186">
        <v>1246.168</v>
      </c>
      <c r="I445" s="187"/>
      <c r="J445" s="187">
        <f>ROUND(I445*H445,2)</f>
        <v>0</v>
      </c>
      <c r="K445" s="184" t="s">
        <v>197</v>
      </c>
      <c r="L445" s="50"/>
      <c r="M445" s="188"/>
      <c r="N445" s="189" t="s">
        <v>50</v>
      </c>
      <c r="O445" s="190">
        <v>0</v>
      </c>
      <c r="P445" s="190">
        <f>O445*H445</f>
        <v>0</v>
      </c>
      <c r="Q445" s="190">
        <v>0</v>
      </c>
      <c r="R445" s="190">
        <f>Q445*H445</f>
        <v>0</v>
      </c>
      <c r="S445" s="190">
        <v>0</v>
      </c>
      <c r="T445" s="191">
        <f>S445*H445</f>
        <v>0</v>
      </c>
      <c r="AR445" s="6" t="s">
        <v>191</v>
      </c>
      <c r="AT445" s="6" t="s">
        <v>193</v>
      </c>
      <c r="AU445" s="6" t="s">
        <v>21</v>
      </c>
      <c r="AY445" s="6" t="s">
        <v>192</v>
      </c>
      <c r="BE445" s="192">
        <f>IF(N445="základní",J445,0)</f>
        <v>0</v>
      </c>
      <c r="BF445" s="192">
        <f>IF(N445="snížená",J445,0)</f>
        <v>0</v>
      </c>
      <c r="BG445" s="192">
        <f>IF(N445="zákl. přenesená",J445,0)</f>
        <v>0</v>
      </c>
      <c r="BH445" s="192">
        <f>IF(N445="sníž. přenesená",J445,0)</f>
        <v>0</v>
      </c>
      <c r="BI445" s="192">
        <f>IF(N445="nulová",J445,0)</f>
        <v>0</v>
      </c>
      <c r="BJ445" s="6" t="s">
        <v>21</v>
      </c>
      <c r="BK445" s="192">
        <f>ROUND(I445*H445,2)</f>
        <v>0</v>
      </c>
      <c r="BL445" s="6" t="s">
        <v>191</v>
      </c>
      <c r="BM445" s="6" t="s">
        <v>933</v>
      </c>
    </row>
    <row r="446" spans="1:47" ht="12.75">
      <c r="A446" s="23"/>
      <c r="B446" s="24"/>
      <c r="C446" s="52"/>
      <c r="D446" s="196" t="s">
        <v>199</v>
      </c>
      <c r="E446" s="52"/>
      <c r="F446" s="197" t="s">
        <v>934</v>
      </c>
      <c r="G446" s="52"/>
      <c r="H446" s="52"/>
      <c r="I446" s="52"/>
      <c r="J446" s="52"/>
      <c r="K446" s="52"/>
      <c r="L446" s="50"/>
      <c r="M446" s="195"/>
      <c r="N446" s="25"/>
      <c r="O446" s="25"/>
      <c r="P446" s="25"/>
      <c r="Q446" s="25"/>
      <c r="R446" s="25"/>
      <c r="S446" s="25"/>
      <c r="T446" s="72"/>
      <c r="AT446" s="6" t="s">
        <v>199</v>
      </c>
      <c r="AU446" s="6" t="s">
        <v>21</v>
      </c>
    </row>
    <row r="447" spans="2:51" s="208" customFormat="1" ht="12.75">
      <c r="B447" s="209"/>
      <c r="C447" s="210"/>
      <c r="D447" s="193" t="s">
        <v>210</v>
      </c>
      <c r="E447" s="211"/>
      <c r="F447" s="212" t="s">
        <v>935</v>
      </c>
      <c r="G447" s="210"/>
      <c r="H447" s="213">
        <v>1246.168</v>
      </c>
      <c r="I447" s="210"/>
      <c r="J447" s="210"/>
      <c r="K447" s="210"/>
      <c r="L447" s="214"/>
      <c r="M447" s="215"/>
      <c r="N447" s="216"/>
      <c r="O447" s="216"/>
      <c r="P447" s="216"/>
      <c r="Q447" s="216"/>
      <c r="R447" s="216"/>
      <c r="S447" s="216"/>
      <c r="T447" s="217"/>
      <c r="AT447" s="218" t="s">
        <v>210</v>
      </c>
      <c r="AU447" s="218" t="s">
        <v>21</v>
      </c>
      <c r="AV447" s="208" t="s">
        <v>88</v>
      </c>
      <c r="AW447" s="208" t="s">
        <v>43</v>
      </c>
      <c r="AX447" s="208" t="s">
        <v>21</v>
      </c>
      <c r="AY447" s="218" t="s">
        <v>192</v>
      </c>
    </row>
    <row r="448" spans="2:65" s="23" customFormat="1" ht="31.5" customHeight="1">
      <c r="B448" s="24"/>
      <c r="C448" s="182" t="s">
        <v>936</v>
      </c>
      <c r="D448" s="182" t="s">
        <v>193</v>
      </c>
      <c r="E448" s="183" t="s">
        <v>937</v>
      </c>
      <c r="F448" s="184" t="s">
        <v>938</v>
      </c>
      <c r="G448" s="185" t="s">
        <v>474</v>
      </c>
      <c r="H448" s="186">
        <v>1594.831</v>
      </c>
      <c r="I448" s="187"/>
      <c r="J448" s="187">
        <f>ROUND(I448*H448,2)</f>
        <v>0</v>
      </c>
      <c r="K448" s="184" t="s">
        <v>197</v>
      </c>
      <c r="L448" s="50"/>
      <c r="M448" s="188"/>
      <c r="N448" s="189" t="s">
        <v>50</v>
      </c>
      <c r="O448" s="190">
        <v>0.066</v>
      </c>
      <c r="P448" s="190">
        <f>O448*H448</f>
        <v>105.258846</v>
      </c>
      <c r="Q448" s="190">
        <v>0</v>
      </c>
      <c r="R448" s="190">
        <f>Q448*H448</f>
        <v>0</v>
      </c>
      <c r="S448" s="190">
        <v>0</v>
      </c>
      <c r="T448" s="191">
        <f>S448*H448</f>
        <v>0</v>
      </c>
      <c r="AR448" s="6" t="s">
        <v>191</v>
      </c>
      <c r="AT448" s="6" t="s">
        <v>193</v>
      </c>
      <c r="AU448" s="6" t="s">
        <v>21</v>
      </c>
      <c r="AY448" s="6" t="s">
        <v>192</v>
      </c>
      <c r="BE448" s="192">
        <f>IF(N448="základní",J448,0)</f>
        <v>0</v>
      </c>
      <c r="BF448" s="192">
        <f>IF(N448="snížená",J448,0)</f>
        <v>0</v>
      </c>
      <c r="BG448" s="192">
        <f>IF(N448="zákl. přenesená",J448,0)</f>
        <v>0</v>
      </c>
      <c r="BH448" s="192">
        <f>IF(N448="sníž. přenesená",J448,0)</f>
        <v>0</v>
      </c>
      <c r="BI448" s="192">
        <f>IF(N448="nulová",J448,0)</f>
        <v>0</v>
      </c>
      <c r="BJ448" s="6" t="s">
        <v>21</v>
      </c>
      <c r="BK448" s="192">
        <f>ROUND(I448*H448,2)</f>
        <v>0</v>
      </c>
      <c r="BL448" s="6" t="s">
        <v>191</v>
      </c>
      <c r="BM448" s="6" t="s">
        <v>939</v>
      </c>
    </row>
    <row r="449" spans="1:47" ht="23.25">
      <c r="A449" s="23"/>
      <c r="B449" s="24"/>
      <c r="C449" s="52"/>
      <c r="D449" s="196" t="s">
        <v>199</v>
      </c>
      <c r="E449" s="52"/>
      <c r="F449" s="197" t="s">
        <v>940</v>
      </c>
      <c r="G449" s="52"/>
      <c r="H449" s="52"/>
      <c r="I449" s="52"/>
      <c r="J449" s="52"/>
      <c r="K449" s="52"/>
      <c r="L449" s="50"/>
      <c r="M449" s="263"/>
      <c r="N449" s="264"/>
      <c r="O449" s="264"/>
      <c r="P449" s="264"/>
      <c r="Q449" s="264"/>
      <c r="R449" s="264"/>
      <c r="S449" s="264"/>
      <c r="T449" s="265"/>
      <c r="AT449" s="6" t="s">
        <v>199</v>
      </c>
      <c r="AU449" s="6" t="s">
        <v>21</v>
      </c>
    </row>
    <row r="450" spans="1:12" ht="6.75" customHeight="1">
      <c r="A450" s="23"/>
      <c r="B450" s="45"/>
      <c r="C450" s="46"/>
      <c r="D450" s="46"/>
      <c r="E450" s="46"/>
      <c r="F450" s="46"/>
      <c r="G450" s="46"/>
      <c r="H450" s="46"/>
      <c r="I450" s="46"/>
      <c r="J450" s="46"/>
      <c r="K450" s="46"/>
      <c r="L450" s="50"/>
    </row>
  </sheetData>
  <sheetProtection selectLockedCells="1" selectUnlockedCells="1"/>
  <mergeCells count="12">
    <mergeCell ref="G1:H1"/>
    <mergeCell ref="L2:V2"/>
    <mergeCell ref="E7:H7"/>
    <mergeCell ref="E9:H9"/>
    <mergeCell ref="E11:H11"/>
    <mergeCell ref="E26:H26"/>
    <mergeCell ref="E47:H47"/>
    <mergeCell ref="E49:H49"/>
    <mergeCell ref="E51:H51"/>
    <mergeCell ref="E75:H75"/>
    <mergeCell ref="E77:H77"/>
    <mergeCell ref="E79:H79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scale="90"/>
  <rowBreaks count="2" manualBreakCount="2">
    <brk id="41" max="255" man="1"/>
    <brk id="6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R159"/>
  <sheetViews>
    <sheetView showGridLines="0" view="pageBreakPreview" zoomScaleSheetLayoutView="100" workbookViewId="0" topLeftCell="A1">
      <pane ySplit="1" topLeftCell="A30" activePane="bottomLeft" state="frozen"/>
      <selection pane="topLeft" activeCell="A1" sqref="A1"/>
      <selection pane="bottomLeft" activeCell="I157" sqref="I157"/>
    </sheetView>
  </sheetViews>
  <sheetFormatPr defaultColWidth="8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4.8320312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2" max="12" width="8.8320312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32" max="43" width="8.83203125" style="0" customWidth="1"/>
    <col min="44" max="65" width="9.33203125" style="0" hidden="1" customWidth="1"/>
    <col min="66" max="16384" width="8.83203125" style="0" customWidth="1"/>
  </cols>
  <sheetData>
    <row r="1" spans="1:70" ht="21.75" customHeight="1">
      <c r="A1" s="2"/>
      <c r="B1" s="2"/>
      <c r="C1" s="2"/>
      <c r="D1" s="3" t="s">
        <v>1</v>
      </c>
      <c r="E1" s="2"/>
      <c r="F1" s="2"/>
      <c r="G1" s="125"/>
      <c r="H1" s="125"/>
      <c r="I1" s="2"/>
      <c r="J1" s="2"/>
      <c r="K1" s="3" t="s">
        <v>162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</row>
    <row r="2" spans="12:46" ht="36.75" customHeight="1">
      <c r="L2" s="5"/>
      <c r="M2" s="5"/>
      <c r="N2" s="5"/>
      <c r="O2" s="5"/>
      <c r="P2" s="5"/>
      <c r="Q2" s="5"/>
      <c r="R2" s="5"/>
      <c r="S2" s="5"/>
      <c r="T2" s="5"/>
      <c r="U2" s="5"/>
      <c r="V2" s="5"/>
      <c r="AT2" s="6" t="s">
        <v>106</v>
      </c>
    </row>
    <row r="3" spans="2:46" ht="6.7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6" t="s">
        <v>79</v>
      </c>
    </row>
    <row r="4" spans="2:46" ht="36.75" customHeight="1">
      <c r="B4" s="10"/>
      <c r="C4" s="11"/>
      <c r="D4" s="12" t="s">
        <v>163</v>
      </c>
      <c r="E4" s="11"/>
      <c r="F4" s="11"/>
      <c r="G4" s="11"/>
      <c r="H4" s="11"/>
      <c r="I4" s="11"/>
      <c r="J4" s="11"/>
      <c r="K4" s="13"/>
      <c r="M4" s="14" t="s">
        <v>10</v>
      </c>
      <c r="AT4" s="6" t="s">
        <v>4</v>
      </c>
    </row>
    <row r="5" spans="2:11" ht="6.75" customHeight="1">
      <c r="B5" s="10"/>
      <c r="C5" s="11"/>
      <c r="D5" s="11"/>
      <c r="E5" s="11"/>
      <c r="F5" s="11"/>
      <c r="G5" s="11"/>
      <c r="H5" s="11"/>
      <c r="I5" s="11"/>
      <c r="J5" s="11"/>
      <c r="K5" s="13"/>
    </row>
    <row r="6" spans="2:11" ht="15">
      <c r="B6" s="10"/>
      <c r="C6" s="11"/>
      <c r="D6" s="19" t="s">
        <v>14</v>
      </c>
      <c r="E6" s="11"/>
      <c r="F6" s="11"/>
      <c r="G6" s="11"/>
      <c r="H6" s="11"/>
      <c r="I6" s="11"/>
      <c r="J6" s="11"/>
      <c r="K6" s="13"/>
    </row>
    <row r="7" spans="2:11" ht="22.5" customHeight="1">
      <c r="B7" s="10"/>
      <c r="C7" s="11"/>
      <c r="D7" s="11"/>
      <c r="E7" s="126">
        <f>'Rekapitulace stavby'!K6</f>
        <v>0</v>
      </c>
      <c r="F7" s="126"/>
      <c r="G7" s="126"/>
      <c r="H7" s="126"/>
      <c r="I7" s="11"/>
      <c r="J7" s="11"/>
      <c r="K7" s="13"/>
    </row>
    <row r="8" spans="2:11" ht="15">
      <c r="B8" s="10"/>
      <c r="C8" s="11"/>
      <c r="D8" s="19" t="s">
        <v>164</v>
      </c>
      <c r="E8" s="11"/>
      <c r="F8" s="11"/>
      <c r="G8" s="11"/>
      <c r="H8" s="11"/>
      <c r="I8" s="11"/>
      <c r="J8" s="11"/>
      <c r="K8" s="13"/>
    </row>
    <row r="9" spans="2:11" s="23" customFormat="1" ht="22.5" customHeight="1">
      <c r="B9" s="24"/>
      <c r="C9" s="25"/>
      <c r="D9" s="25"/>
      <c r="E9" s="126" t="s">
        <v>488</v>
      </c>
      <c r="F9" s="126"/>
      <c r="G9" s="126"/>
      <c r="H9" s="126"/>
      <c r="I9" s="25"/>
      <c r="J9" s="25"/>
      <c r="K9" s="29"/>
    </row>
    <row r="10" spans="1:11" ht="15">
      <c r="A10" s="23"/>
      <c r="B10" s="24"/>
      <c r="C10" s="25"/>
      <c r="D10" s="19" t="s">
        <v>489</v>
      </c>
      <c r="E10" s="25"/>
      <c r="F10" s="25"/>
      <c r="G10" s="25"/>
      <c r="H10" s="25"/>
      <c r="I10" s="25"/>
      <c r="J10" s="25"/>
      <c r="K10" s="29"/>
    </row>
    <row r="11" spans="1:11" ht="36.75" customHeight="1">
      <c r="A11" s="23"/>
      <c r="B11" s="24"/>
      <c r="C11" s="25"/>
      <c r="D11" s="25"/>
      <c r="E11" s="62" t="s">
        <v>941</v>
      </c>
      <c r="F11" s="62"/>
      <c r="G11" s="62"/>
      <c r="H11" s="62"/>
      <c r="I11" s="25"/>
      <c r="J11" s="25"/>
      <c r="K11" s="29"/>
    </row>
    <row r="12" spans="1:11" ht="13.5">
      <c r="A12" s="23"/>
      <c r="B12" s="24"/>
      <c r="C12" s="25"/>
      <c r="D12" s="25"/>
      <c r="E12" s="25"/>
      <c r="F12" s="25"/>
      <c r="G12" s="25"/>
      <c r="H12" s="25"/>
      <c r="I12" s="25"/>
      <c r="J12" s="25"/>
      <c r="K12" s="29"/>
    </row>
    <row r="13" spans="1:11" ht="14.25" customHeight="1">
      <c r="A13" s="23"/>
      <c r="B13" s="24"/>
      <c r="C13" s="25"/>
      <c r="D13" s="19" t="s">
        <v>17</v>
      </c>
      <c r="E13" s="25"/>
      <c r="F13" s="16"/>
      <c r="G13" s="25"/>
      <c r="H13" s="25"/>
      <c r="I13" s="19" t="s">
        <v>19</v>
      </c>
      <c r="J13" s="16"/>
      <c r="K13" s="29"/>
    </row>
    <row r="14" spans="1:11" ht="14.25" customHeight="1">
      <c r="A14" s="23"/>
      <c r="B14" s="24"/>
      <c r="C14" s="25"/>
      <c r="D14" s="19" t="s">
        <v>22</v>
      </c>
      <c r="E14" s="25"/>
      <c r="F14" s="16" t="s">
        <v>39</v>
      </c>
      <c r="G14" s="25"/>
      <c r="H14" s="25"/>
      <c r="I14" s="19" t="s">
        <v>24</v>
      </c>
      <c r="J14" s="65">
        <f>'Rekapitulace stavby'!AN8</f>
        <v>0</v>
      </c>
      <c r="K14" s="29"/>
    </row>
    <row r="15" spans="1:11" ht="10.5" customHeight="1">
      <c r="A15" s="23"/>
      <c r="B15" s="24"/>
      <c r="C15" s="25"/>
      <c r="D15" s="25"/>
      <c r="E15" s="25"/>
      <c r="F15" s="25"/>
      <c r="G15" s="25"/>
      <c r="H15" s="25"/>
      <c r="I15" s="25"/>
      <c r="J15" s="25"/>
      <c r="K15" s="29"/>
    </row>
    <row r="16" spans="1:11" ht="14.25" customHeight="1">
      <c r="A16" s="23"/>
      <c r="B16" s="24"/>
      <c r="C16" s="25"/>
      <c r="D16" s="19" t="s">
        <v>32</v>
      </c>
      <c r="E16" s="25"/>
      <c r="F16" s="25"/>
      <c r="G16" s="25"/>
      <c r="H16" s="25"/>
      <c r="I16" s="19" t="s">
        <v>33</v>
      </c>
      <c r="J16" s="16">
        <f>IF('Rekapitulace stavby'!AN10="","",'Rekapitulace stavby'!AN10)</f>
        <v>0</v>
      </c>
      <c r="K16" s="29"/>
    </row>
    <row r="17" spans="1:11" ht="18" customHeight="1">
      <c r="A17" s="23"/>
      <c r="B17" s="24"/>
      <c r="C17" s="25"/>
      <c r="D17" s="25"/>
      <c r="E17" s="16">
        <f>IF('Rekapitulace stavby'!E11="","",'Rekapitulace stavby'!E11)</f>
        <v>0</v>
      </c>
      <c r="F17" s="25"/>
      <c r="G17" s="25"/>
      <c r="H17" s="25"/>
      <c r="I17" s="19" t="s">
        <v>36</v>
      </c>
      <c r="J17" s="16">
        <f>IF('Rekapitulace stavby'!AN11="","",'Rekapitulace stavby'!AN11)</f>
        <v>0</v>
      </c>
      <c r="K17" s="29"/>
    </row>
    <row r="18" spans="1:11" ht="6.75" customHeight="1">
      <c r="A18" s="23"/>
      <c r="B18" s="24"/>
      <c r="C18" s="25"/>
      <c r="D18" s="25"/>
      <c r="E18" s="25"/>
      <c r="F18" s="25"/>
      <c r="G18" s="25"/>
      <c r="H18" s="25"/>
      <c r="I18" s="25"/>
      <c r="J18" s="25"/>
      <c r="K18" s="29"/>
    </row>
    <row r="19" spans="1:11" ht="14.25" customHeight="1">
      <c r="A19" s="23"/>
      <c r="B19" s="24"/>
      <c r="C19" s="25"/>
      <c r="D19" s="19" t="s">
        <v>38</v>
      </c>
      <c r="E19" s="25"/>
      <c r="F19" s="25"/>
      <c r="G19" s="25"/>
      <c r="H19" s="25"/>
      <c r="I19" s="19" t="s">
        <v>33</v>
      </c>
      <c r="J19" s="16">
        <f>IF('Rekapitulace stavby'!AN13="Vyplň údaj","",IF('Rekapitulace stavby'!AN13="","",'Rekapitulace stavby'!AN13))</f>
        <v>0</v>
      </c>
      <c r="K19" s="29"/>
    </row>
    <row r="20" spans="1:11" ht="18" customHeight="1">
      <c r="A20" s="23"/>
      <c r="B20" s="24"/>
      <c r="C20" s="25"/>
      <c r="D20" s="25"/>
      <c r="E20" s="16">
        <f>IF('Rekapitulace stavby'!E14="Vyplň údaj","",IF('Rekapitulace stavby'!E14="","",'Rekapitulace stavby'!E14))</f>
        <v>0</v>
      </c>
      <c r="F20" s="25"/>
      <c r="G20" s="25"/>
      <c r="H20" s="25"/>
      <c r="I20" s="19" t="s">
        <v>36</v>
      </c>
      <c r="J20" s="16">
        <f>IF('Rekapitulace stavby'!AN14="Vyplň údaj","",IF('Rekapitulace stavby'!AN14="","",'Rekapitulace stavby'!AN14))</f>
        <v>0</v>
      </c>
      <c r="K20" s="29"/>
    </row>
    <row r="21" spans="1:11" ht="6.75" customHeight="1">
      <c r="A21" s="23"/>
      <c r="B21" s="24"/>
      <c r="C21" s="25"/>
      <c r="D21" s="25"/>
      <c r="E21" s="25"/>
      <c r="F21" s="25"/>
      <c r="G21" s="25"/>
      <c r="H21" s="25"/>
      <c r="I21" s="25"/>
      <c r="J21" s="25"/>
      <c r="K21" s="29"/>
    </row>
    <row r="22" spans="1:11" ht="14.25" customHeight="1">
      <c r="A22" s="23"/>
      <c r="B22" s="24"/>
      <c r="C22" s="25"/>
      <c r="D22" s="19" t="s">
        <v>40</v>
      </c>
      <c r="E22" s="25"/>
      <c r="F22" s="25"/>
      <c r="G22" s="25"/>
      <c r="H22" s="25"/>
      <c r="I22" s="19" t="s">
        <v>33</v>
      </c>
      <c r="J22" s="16">
        <f>IF('Rekapitulace stavby'!AN16="","",'Rekapitulace stavby'!AN16)</f>
        <v>0</v>
      </c>
      <c r="K22" s="29"/>
    </row>
    <row r="23" spans="1:11" ht="18" customHeight="1">
      <c r="A23" s="23"/>
      <c r="B23" s="24"/>
      <c r="C23" s="25"/>
      <c r="D23" s="25"/>
      <c r="E23" s="16">
        <f>IF('Rekapitulace stavby'!E17="","",'Rekapitulace stavby'!E17)</f>
        <v>0</v>
      </c>
      <c r="F23" s="25"/>
      <c r="G23" s="25"/>
      <c r="H23" s="25"/>
      <c r="I23" s="19" t="s">
        <v>36</v>
      </c>
      <c r="J23" s="16">
        <f>IF('Rekapitulace stavby'!AN17="","",'Rekapitulace stavby'!AN17)</f>
        <v>0</v>
      </c>
      <c r="K23" s="29"/>
    </row>
    <row r="24" spans="1:11" ht="6.75" customHeight="1">
      <c r="A24" s="23"/>
      <c r="B24" s="24"/>
      <c r="C24" s="25"/>
      <c r="D24" s="25"/>
      <c r="E24" s="25"/>
      <c r="F24" s="25"/>
      <c r="G24" s="25"/>
      <c r="H24" s="25"/>
      <c r="I24" s="25"/>
      <c r="J24" s="25"/>
      <c r="K24" s="29"/>
    </row>
    <row r="25" spans="1:11" ht="14.25" customHeight="1">
      <c r="A25" s="23"/>
      <c r="B25" s="24"/>
      <c r="C25" s="25"/>
      <c r="D25" s="19" t="s">
        <v>44</v>
      </c>
      <c r="E25" s="25"/>
      <c r="F25" s="25"/>
      <c r="G25" s="25"/>
      <c r="H25" s="25"/>
      <c r="I25" s="25"/>
      <c r="J25" s="25"/>
      <c r="K25" s="29"/>
    </row>
    <row r="26" spans="2:11" s="127" customFormat="1" ht="22.5" customHeight="1">
      <c r="B26" s="128"/>
      <c r="C26" s="129"/>
      <c r="D26" s="129"/>
      <c r="E26" s="21"/>
      <c r="F26" s="21"/>
      <c r="G26" s="21"/>
      <c r="H26" s="21"/>
      <c r="I26" s="129"/>
      <c r="J26" s="129"/>
      <c r="K26" s="130"/>
    </row>
    <row r="27" spans="2:11" s="23" customFormat="1" ht="6.75" customHeight="1">
      <c r="B27" s="24"/>
      <c r="C27" s="25"/>
      <c r="D27" s="25"/>
      <c r="E27" s="25"/>
      <c r="F27" s="25"/>
      <c r="G27" s="25"/>
      <c r="H27" s="25"/>
      <c r="I27" s="25"/>
      <c r="J27" s="25"/>
      <c r="K27" s="29"/>
    </row>
    <row r="28" spans="1:11" ht="6.75" customHeight="1">
      <c r="A28" s="23"/>
      <c r="B28" s="24"/>
      <c r="C28" s="25"/>
      <c r="D28" s="82"/>
      <c r="E28" s="82"/>
      <c r="F28" s="82"/>
      <c r="G28" s="82"/>
      <c r="H28" s="82"/>
      <c r="I28" s="82"/>
      <c r="J28" s="82"/>
      <c r="K28" s="131"/>
    </row>
    <row r="29" spans="1:11" ht="24.75" customHeight="1">
      <c r="A29" s="23"/>
      <c r="B29" s="24"/>
      <c r="C29" s="25"/>
      <c r="D29" s="132" t="s">
        <v>45</v>
      </c>
      <c r="E29" s="25"/>
      <c r="F29" s="25"/>
      <c r="G29" s="25"/>
      <c r="H29" s="25"/>
      <c r="I29" s="25"/>
      <c r="J29" s="87">
        <f>ROUND(J83,2)</f>
        <v>0</v>
      </c>
      <c r="K29" s="29"/>
    </row>
    <row r="30" spans="1:11" ht="6.75" customHeight="1">
      <c r="A30" s="23"/>
      <c r="B30" s="24"/>
      <c r="C30" s="25"/>
      <c r="D30" s="82"/>
      <c r="E30" s="82"/>
      <c r="F30" s="82"/>
      <c r="G30" s="82"/>
      <c r="H30" s="82"/>
      <c r="I30" s="82"/>
      <c r="J30" s="82"/>
      <c r="K30" s="131"/>
    </row>
    <row r="31" spans="1:11" ht="14.25" customHeight="1">
      <c r="A31" s="23"/>
      <c r="B31" s="24"/>
      <c r="C31" s="25"/>
      <c r="D31" s="25"/>
      <c r="E31" s="25"/>
      <c r="F31" s="30" t="s">
        <v>47</v>
      </c>
      <c r="G31" s="25"/>
      <c r="H31" s="25"/>
      <c r="I31" s="30" t="s">
        <v>46</v>
      </c>
      <c r="J31" s="30" t="s">
        <v>48</v>
      </c>
      <c r="K31" s="29"/>
    </row>
    <row r="32" spans="1:11" ht="14.25" customHeight="1">
      <c r="A32" s="23"/>
      <c r="B32" s="24"/>
      <c r="C32" s="25"/>
      <c r="D32" s="34" t="s">
        <v>49</v>
      </c>
      <c r="E32" s="34" t="s">
        <v>50</v>
      </c>
      <c r="F32" s="133">
        <f>ROUND(SUM(BE83:BE158),2)</f>
        <v>0</v>
      </c>
      <c r="G32" s="25"/>
      <c r="H32" s="25"/>
      <c r="I32" s="134">
        <v>0.21</v>
      </c>
      <c r="J32" s="133">
        <f>ROUND(ROUND((SUM(BE83:BE158)),2)*I32,2)</f>
        <v>0</v>
      </c>
      <c r="K32" s="29"/>
    </row>
    <row r="33" spans="1:11" ht="14.25" customHeight="1">
      <c r="A33" s="23"/>
      <c r="B33" s="24"/>
      <c r="C33" s="25"/>
      <c r="D33" s="25"/>
      <c r="E33" s="34" t="s">
        <v>51</v>
      </c>
      <c r="F33" s="133">
        <f>ROUND(SUM(BF83:BF158),2)</f>
        <v>0</v>
      </c>
      <c r="G33" s="25"/>
      <c r="H33" s="25"/>
      <c r="I33" s="134">
        <v>0.15</v>
      </c>
      <c r="J33" s="133">
        <f>ROUND(ROUND((SUM(BF83:BF158)),2)*I33,2)</f>
        <v>0</v>
      </c>
      <c r="K33" s="29"/>
    </row>
    <row r="34" spans="1:11" ht="14.25" customHeight="1" hidden="1">
      <c r="A34" s="23"/>
      <c r="B34" s="24"/>
      <c r="C34" s="25"/>
      <c r="D34" s="25"/>
      <c r="E34" s="34" t="s">
        <v>52</v>
      </c>
      <c r="F34" s="133">
        <f>ROUND(SUM(BG83:BG158),2)</f>
        <v>0</v>
      </c>
      <c r="G34" s="25"/>
      <c r="H34" s="25"/>
      <c r="I34" s="134">
        <v>0.21</v>
      </c>
      <c r="J34" s="133">
        <v>0</v>
      </c>
      <c r="K34" s="29"/>
    </row>
    <row r="35" spans="1:11" ht="14.25" customHeight="1" hidden="1">
      <c r="A35" s="23"/>
      <c r="B35" s="24"/>
      <c r="C35" s="25"/>
      <c r="D35" s="25"/>
      <c r="E35" s="34" t="s">
        <v>53</v>
      </c>
      <c r="F35" s="133">
        <f>ROUND(SUM(BH83:BH158),2)</f>
        <v>0</v>
      </c>
      <c r="G35" s="25"/>
      <c r="H35" s="25"/>
      <c r="I35" s="134">
        <v>0.15</v>
      </c>
      <c r="J35" s="133">
        <v>0</v>
      </c>
      <c r="K35" s="29"/>
    </row>
    <row r="36" spans="1:11" ht="14.25" customHeight="1" hidden="1">
      <c r="A36" s="23"/>
      <c r="B36" s="24"/>
      <c r="C36" s="25"/>
      <c r="D36" s="25"/>
      <c r="E36" s="34" t="s">
        <v>54</v>
      </c>
      <c r="F36" s="133">
        <f>ROUND(SUM(BI83:BI158),2)</f>
        <v>0</v>
      </c>
      <c r="G36" s="25"/>
      <c r="H36" s="25"/>
      <c r="I36" s="134">
        <v>0</v>
      </c>
      <c r="J36" s="133">
        <v>0</v>
      </c>
      <c r="K36" s="29"/>
    </row>
    <row r="37" spans="1:11" ht="6.75" customHeight="1">
      <c r="A37" s="23"/>
      <c r="B37" s="24"/>
      <c r="C37" s="25"/>
      <c r="D37" s="25"/>
      <c r="E37" s="25"/>
      <c r="F37" s="25"/>
      <c r="G37" s="25"/>
      <c r="H37" s="25"/>
      <c r="I37" s="25"/>
      <c r="J37" s="25"/>
      <c r="K37" s="29"/>
    </row>
    <row r="38" spans="1:11" ht="24.75" customHeight="1">
      <c r="A38" s="23"/>
      <c r="B38" s="24"/>
      <c r="C38" s="135"/>
      <c r="D38" s="136" t="s">
        <v>55</v>
      </c>
      <c r="E38" s="74"/>
      <c r="F38" s="74"/>
      <c r="G38" s="137" t="s">
        <v>56</v>
      </c>
      <c r="H38" s="138" t="s">
        <v>57</v>
      </c>
      <c r="I38" s="74"/>
      <c r="J38" s="139">
        <f>SUM(J29:J36)</f>
        <v>0</v>
      </c>
      <c r="K38" s="140"/>
    </row>
    <row r="39" spans="1:11" ht="14.25" customHeight="1">
      <c r="A39" s="23"/>
      <c r="B39" s="45"/>
      <c r="C39" s="46"/>
      <c r="D39" s="46"/>
      <c r="E39" s="46"/>
      <c r="F39" s="46"/>
      <c r="G39" s="46"/>
      <c r="H39" s="46"/>
      <c r="I39" s="46"/>
      <c r="J39" s="46"/>
      <c r="K39" s="47"/>
    </row>
    <row r="43" spans="2:11" s="23" customFormat="1" ht="6.75" customHeight="1">
      <c r="B43" s="141"/>
      <c r="C43" s="142"/>
      <c r="D43" s="142"/>
      <c r="E43" s="142"/>
      <c r="F43" s="142"/>
      <c r="G43" s="142"/>
      <c r="H43" s="142"/>
      <c r="I43" s="142"/>
      <c r="J43" s="142"/>
      <c r="K43" s="143"/>
    </row>
    <row r="44" spans="1:11" ht="36.75" customHeight="1">
      <c r="A44" s="23"/>
      <c r="B44" s="24"/>
      <c r="C44" s="12" t="s">
        <v>169</v>
      </c>
      <c r="D44" s="25"/>
      <c r="E44" s="25"/>
      <c r="F44" s="25"/>
      <c r="G44" s="25"/>
      <c r="H44" s="25"/>
      <c r="I44" s="25"/>
      <c r="J44" s="25"/>
      <c r="K44" s="29"/>
    </row>
    <row r="45" spans="1:11" ht="6.75" customHeight="1">
      <c r="A45" s="23"/>
      <c r="B45" s="24"/>
      <c r="C45" s="25"/>
      <c r="D45" s="25"/>
      <c r="E45" s="25"/>
      <c r="F45" s="25"/>
      <c r="G45" s="25"/>
      <c r="H45" s="25"/>
      <c r="I45" s="25"/>
      <c r="J45" s="25"/>
      <c r="K45" s="29"/>
    </row>
    <row r="46" spans="1:11" ht="14.25" customHeight="1">
      <c r="A46" s="23"/>
      <c r="B46" s="24"/>
      <c r="C46" s="19" t="s">
        <v>14</v>
      </c>
      <c r="D46" s="25"/>
      <c r="E46" s="25"/>
      <c r="F46" s="25"/>
      <c r="G46" s="25"/>
      <c r="H46" s="25"/>
      <c r="I46" s="25"/>
      <c r="J46" s="25"/>
      <c r="K46" s="29"/>
    </row>
    <row r="47" spans="1:11" ht="22.5" customHeight="1">
      <c r="A47" s="23"/>
      <c r="B47" s="24"/>
      <c r="C47" s="25"/>
      <c r="D47" s="25"/>
      <c r="E47" s="126">
        <f>E7</f>
        <v>0</v>
      </c>
      <c r="F47" s="126"/>
      <c r="G47" s="126"/>
      <c r="H47" s="126"/>
      <c r="I47" s="25"/>
      <c r="J47" s="25"/>
      <c r="K47" s="29"/>
    </row>
    <row r="48" spans="2:11" ht="15">
      <c r="B48" s="10"/>
      <c r="C48" s="19" t="s">
        <v>164</v>
      </c>
      <c r="D48" s="11"/>
      <c r="E48" s="11"/>
      <c r="F48" s="11"/>
      <c r="G48" s="11"/>
      <c r="H48" s="11"/>
      <c r="I48" s="11"/>
      <c r="J48" s="11"/>
      <c r="K48" s="13"/>
    </row>
    <row r="49" spans="2:11" s="23" customFormat="1" ht="22.5" customHeight="1">
      <c r="B49" s="24"/>
      <c r="C49" s="25"/>
      <c r="D49" s="25"/>
      <c r="E49" s="126" t="s">
        <v>488</v>
      </c>
      <c r="F49" s="126"/>
      <c r="G49" s="126"/>
      <c r="H49" s="126"/>
      <c r="I49" s="25"/>
      <c r="J49" s="25"/>
      <c r="K49" s="29"/>
    </row>
    <row r="50" spans="1:11" ht="14.25" customHeight="1">
      <c r="A50" s="23"/>
      <c r="B50" s="24"/>
      <c r="C50" s="19" t="s">
        <v>489</v>
      </c>
      <c r="D50" s="25"/>
      <c r="E50" s="25"/>
      <c r="F50" s="25"/>
      <c r="G50" s="25"/>
      <c r="H50" s="25"/>
      <c r="I50" s="25"/>
      <c r="J50" s="25"/>
      <c r="K50" s="29"/>
    </row>
    <row r="51" spans="1:11" ht="23.25" customHeight="1">
      <c r="A51" s="23"/>
      <c r="B51" s="24"/>
      <c r="C51" s="25"/>
      <c r="D51" s="25"/>
      <c r="E51" s="62">
        <f>E11</f>
        <v>0</v>
      </c>
      <c r="F51" s="62"/>
      <c r="G51" s="62"/>
      <c r="H51" s="62"/>
      <c r="I51" s="25"/>
      <c r="J51" s="25"/>
      <c r="K51" s="29"/>
    </row>
    <row r="52" spans="1:11" ht="6.75" customHeight="1">
      <c r="A52" s="23"/>
      <c r="B52" s="24"/>
      <c r="C52" s="25"/>
      <c r="D52" s="25"/>
      <c r="E52" s="25"/>
      <c r="F52" s="25"/>
      <c r="G52" s="25"/>
      <c r="H52" s="25"/>
      <c r="I52" s="25"/>
      <c r="J52" s="25"/>
      <c r="K52" s="29"/>
    </row>
    <row r="53" spans="1:11" ht="18" customHeight="1">
      <c r="A53" s="23"/>
      <c r="B53" s="24"/>
      <c r="C53" s="19" t="s">
        <v>22</v>
      </c>
      <c r="D53" s="25"/>
      <c r="E53" s="25"/>
      <c r="F53" s="16">
        <f>F14</f>
        <v>0</v>
      </c>
      <c r="G53" s="25"/>
      <c r="H53" s="25"/>
      <c r="I53" s="19" t="s">
        <v>24</v>
      </c>
      <c r="J53" s="65">
        <f>IF(J14="","",J14)</f>
        <v>0</v>
      </c>
      <c r="K53" s="29"/>
    </row>
    <row r="54" spans="1:11" ht="6.75" customHeight="1">
      <c r="A54" s="23"/>
      <c r="B54" s="24"/>
      <c r="C54" s="25"/>
      <c r="D54" s="25"/>
      <c r="E54" s="25"/>
      <c r="F54" s="25"/>
      <c r="G54" s="25"/>
      <c r="H54" s="25"/>
      <c r="I54" s="25"/>
      <c r="J54" s="25"/>
      <c r="K54" s="29"/>
    </row>
    <row r="55" spans="1:11" ht="15">
      <c r="A55" s="23"/>
      <c r="B55" s="24"/>
      <c r="C55" s="19" t="s">
        <v>32</v>
      </c>
      <c r="D55" s="25"/>
      <c r="E55" s="25"/>
      <c r="F55" s="16">
        <f>E17</f>
        <v>0</v>
      </c>
      <c r="G55" s="25"/>
      <c r="H55" s="25"/>
      <c r="I55" s="19" t="s">
        <v>40</v>
      </c>
      <c r="J55" s="16">
        <f>E23</f>
        <v>0</v>
      </c>
      <c r="K55" s="29"/>
    </row>
    <row r="56" spans="1:11" ht="14.25" customHeight="1">
      <c r="A56" s="23"/>
      <c r="B56" s="24"/>
      <c r="C56" s="19" t="s">
        <v>38</v>
      </c>
      <c r="D56" s="25"/>
      <c r="E56" s="25"/>
      <c r="F56" s="16">
        <f>IF(E20="","",E20)</f>
        <v>0</v>
      </c>
      <c r="G56" s="25"/>
      <c r="H56" s="25"/>
      <c r="I56" s="25"/>
      <c r="J56" s="25"/>
      <c r="K56" s="29"/>
    </row>
    <row r="57" spans="1:11" ht="9.75" customHeight="1">
      <c r="A57" s="23"/>
      <c r="B57" s="24"/>
      <c r="C57" s="25"/>
      <c r="D57" s="25"/>
      <c r="E57" s="25"/>
      <c r="F57" s="25"/>
      <c r="G57" s="25"/>
      <c r="H57" s="25"/>
      <c r="I57" s="25"/>
      <c r="J57" s="25"/>
      <c r="K57" s="29"/>
    </row>
    <row r="58" spans="1:11" ht="29.25" customHeight="1">
      <c r="A58" s="23"/>
      <c r="B58" s="24"/>
      <c r="C58" s="144" t="s">
        <v>170</v>
      </c>
      <c r="D58" s="135"/>
      <c r="E58" s="135"/>
      <c r="F58" s="135"/>
      <c r="G58" s="135"/>
      <c r="H58" s="135"/>
      <c r="I58" s="135"/>
      <c r="J58" s="145" t="s">
        <v>171</v>
      </c>
      <c r="K58" s="146"/>
    </row>
    <row r="59" spans="1:11" ht="9.75" customHeight="1">
      <c r="A59" s="23"/>
      <c r="B59" s="24"/>
      <c r="C59" s="25"/>
      <c r="D59" s="25"/>
      <c r="E59" s="25"/>
      <c r="F59" s="25"/>
      <c r="G59" s="25"/>
      <c r="H59" s="25"/>
      <c r="I59" s="25"/>
      <c r="J59" s="25"/>
      <c r="K59" s="29"/>
    </row>
    <row r="60" spans="1:47" ht="29.25" customHeight="1">
      <c r="A60" s="23"/>
      <c r="B60" s="24"/>
      <c r="C60" s="147" t="s">
        <v>172</v>
      </c>
      <c r="D60" s="25"/>
      <c r="E60" s="25"/>
      <c r="F60" s="25"/>
      <c r="G60" s="25"/>
      <c r="H60" s="25"/>
      <c r="I60" s="25"/>
      <c r="J60" s="87">
        <f aca="true" t="shared" si="0" ref="J60:J61">J83</f>
        <v>0</v>
      </c>
      <c r="K60" s="29"/>
      <c r="AU60" s="6" t="s">
        <v>173</v>
      </c>
    </row>
    <row r="61" spans="2:11" s="148" customFormat="1" ht="24.75" customHeight="1">
      <c r="B61" s="149"/>
      <c r="C61" s="150"/>
      <c r="D61" s="151" t="s">
        <v>492</v>
      </c>
      <c r="E61" s="152"/>
      <c r="F61" s="152"/>
      <c r="G61" s="152"/>
      <c r="H61" s="152"/>
      <c r="I61" s="152"/>
      <c r="J61" s="153">
        <f t="shared" si="0"/>
        <v>0</v>
      </c>
      <c r="K61" s="154"/>
    </row>
    <row r="62" spans="2:11" s="23" customFormat="1" ht="21.75" customHeight="1">
      <c r="B62" s="24"/>
      <c r="C62" s="25"/>
      <c r="D62" s="25"/>
      <c r="E62" s="25"/>
      <c r="F62" s="25"/>
      <c r="G62" s="25"/>
      <c r="H62" s="25"/>
      <c r="I62" s="25"/>
      <c r="J62" s="25"/>
      <c r="K62" s="29"/>
    </row>
    <row r="63" spans="1:11" ht="6.75" customHeight="1">
      <c r="A63" s="23"/>
      <c r="B63" s="45"/>
      <c r="C63" s="46"/>
      <c r="D63" s="46"/>
      <c r="E63" s="46"/>
      <c r="F63" s="46"/>
      <c r="G63" s="46"/>
      <c r="H63" s="46"/>
      <c r="I63" s="46"/>
      <c r="J63" s="46"/>
      <c r="K63" s="47"/>
    </row>
    <row r="67" spans="2:12" s="23" customFormat="1" ht="6.75" customHeight="1"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50"/>
    </row>
    <row r="68" spans="1:12" ht="36.75" customHeight="1">
      <c r="A68" s="23"/>
      <c r="B68" s="24"/>
      <c r="C68" s="51" t="s">
        <v>175</v>
      </c>
      <c r="D68" s="52"/>
      <c r="E68" s="52"/>
      <c r="F68" s="52"/>
      <c r="G68" s="52"/>
      <c r="H68" s="52"/>
      <c r="I68" s="52"/>
      <c r="J68" s="52"/>
      <c r="K68" s="52"/>
      <c r="L68" s="50"/>
    </row>
    <row r="69" spans="1:12" ht="6.75" customHeight="1">
      <c r="A69" s="23"/>
      <c r="B69" s="24"/>
      <c r="C69" s="52"/>
      <c r="D69" s="52"/>
      <c r="E69" s="52"/>
      <c r="F69" s="52"/>
      <c r="G69" s="52"/>
      <c r="H69" s="52"/>
      <c r="I69" s="52"/>
      <c r="J69" s="52"/>
      <c r="K69" s="52"/>
      <c r="L69" s="50"/>
    </row>
    <row r="70" spans="1:12" ht="14.25" customHeight="1">
      <c r="A70" s="23"/>
      <c r="B70" s="24"/>
      <c r="C70" s="55" t="s">
        <v>14</v>
      </c>
      <c r="D70" s="52"/>
      <c r="E70" s="52"/>
      <c r="F70" s="52"/>
      <c r="G70" s="52"/>
      <c r="H70" s="52"/>
      <c r="I70" s="52"/>
      <c r="J70" s="52"/>
      <c r="K70" s="52"/>
      <c r="L70" s="50"/>
    </row>
    <row r="71" spans="1:12" ht="22.5" customHeight="1">
      <c r="A71" s="23"/>
      <c r="B71" s="24"/>
      <c r="C71" s="52"/>
      <c r="D71" s="52"/>
      <c r="E71" s="126">
        <f>E7</f>
        <v>0</v>
      </c>
      <c r="F71" s="126"/>
      <c r="G71" s="126"/>
      <c r="H71" s="126"/>
      <c r="I71" s="52"/>
      <c r="J71" s="52"/>
      <c r="K71" s="52"/>
      <c r="L71" s="50"/>
    </row>
    <row r="72" spans="2:12" ht="15">
      <c r="B72" s="10"/>
      <c r="C72" s="55" t="s">
        <v>164</v>
      </c>
      <c r="D72" s="266"/>
      <c r="E72" s="266"/>
      <c r="F72" s="266"/>
      <c r="G72" s="266"/>
      <c r="H72" s="266"/>
      <c r="I72" s="266"/>
      <c r="J72" s="266"/>
      <c r="K72" s="266"/>
      <c r="L72" s="267"/>
    </row>
    <row r="73" spans="2:12" s="23" customFormat="1" ht="22.5" customHeight="1">
      <c r="B73" s="24"/>
      <c r="C73" s="52"/>
      <c r="D73" s="52"/>
      <c r="E73" s="126" t="s">
        <v>488</v>
      </c>
      <c r="F73" s="126"/>
      <c r="G73" s="126"/>
      <c r="H73" s="126"/>
      <c r="I73" s="52"/>
      <c r="J73" s="52"/>
      <c r="K73" s="52"/>
      <c r="L73" s="50"/>
    </row>
    <row r="74" spans="1:12" ht="14.25" customHeight="1">
      <c r="A74" s="23"/>
      <c r="B74" s="24"/>
      <c r="C74" s="55" t="s">
        <v>489</v>
      </c>
      <c r="D74" s="52"/>
      <c r="E74" s="52"/>
      <c r="F74" s="52"/>
      <c r="G74" s="52"/>
      <c r="H74" s="52"/>
      <c r="I74" s="52"/>
      <c r="J74" s="52"/>
      <c r="K74" s="52"/>
      <c r="L74" s="50"/>
    </row>
    <row r="75" spans="1:12" ht="23.25" customHeight="1">
      <c r="A75" s="23"/>
      <c r="B75" s="24"/>
      <c r="C75" s="52"/>
      <c r="D75" s="52"/>
      <c r="E75" s="62">
        <f>E11</f>
        <v>0</v>
      </c>
      <c r="F75" s="62"/>
      <c r="G75" s="62"/>
      <c r="H75" s="62"/>
      <c r="I75" s="52"/>
      <c r="J75" s="52"/>
      <c r="K75" s="52"/>
      <c r="L75" s="50"/>
    </row>
    <row r="76" spans="1:12" ht="6.75" customHeight="1">
      <c r="A76" s="23"/>
      <c r="B76" s="24"/>
      <c r="C76" s="52"/>
      <c r="D76" s="52"/>
      <c r="E76" s="52"/>
      <c r="F76" s="52"/>
      <c r="G76" s="52"/>
      <c r="H76" s="52"/>
      <c r="I76" s="52"/>
      <c r="J76" s="52"/>
      <c r="K76" s="52"/>
      <c r="L76" s="50"/>
    </row>
    <row r="77" spans="1:12" ht="18" customHeight="1">
      <c r="A77" s="23"/>
      <c r="B77" s="24"/>
      <c r="C77" s="55" t="s">
        <v>22</v>
      </c>
      <c r="D77" s="52"/>
      <c r="E77" s="52"/>
      <c r="F77" s="155">
        <f>F14</f>
        <v>0</v>
      </c>
      <c r="G77" s="52"/>
      <c r="H77" s="52"/>
      <c r="I77" s="55" t="s">
        <v>24</v>
      </c>
      <c r="J77" s="156">
        <f>IF(J14="","",J14)</f>
        <v>0</v>
      </c>
      <c r="K77" s="52"/>
      <c r="L77" s="50"/>
    </row>
    <row r="78" spans="1:12" ht="6.75" customHeight="1">
      <c r="A78" s="23"/>
      <c r="B78" s="24"/>
      <c r="C78" s="52"/>
      <c r="D78" s="52"/>
      <c r="E78" s="52"/>
      <c r="F78" s="52"/>
      <c r="G78" s="52"/>
      <c r="H78" s="52"/>
      <c r="I78" s="52"/>
      <c r="J78" s="52"/>
      <c r="K78" s="52"/>
      <c r="L78" s="50"/>
    </row>
    <row r="79" spans="1:12" ht="15">
      <c r="A79" s="23"/>
      <c r="B79" s="24"/>
      <c r="C79" s="55" t="s">
        <v>32</v>
      </c>
      <c r="D79" s="52"/>
      <c r="E79" s="52"/>
      <c r="F79" s="155">
        <f>E17</f>
        <v>0</v>
      </c>
      <c r="G79" s="52"/>
      <c r="H79" s="52"/>
      <c r="I79" s="55" t="s">
        <v>40</v>
      </c>
      <c r="J79" s="155">
        <f>E23</f>
        <v>0</v>
      </c>
      <c r="K79" s="52"/>
      <c r="L79" s="50"/>
    </row>
    <row r="80" spans="1:12" ht="14.25" customHeight="1">
      <c r="A80" s="23"/>
      <c r="B80" s="24"/>
      <c r="C80" s="55" t="s">
        <v>38</v>
      </c>
      <c r="D80" s="52"/>
      <c r="E80" s="52"/>
      <c r="F80" s="155">
        <f>IF(E20="","",E20)</f>
        <v>0</v>
      </c>
      <c r="G80" s="52"/>
      <c r="H80" s="52"/>
      <c r="I80" s="52"/>
      <c r="J80" s="52"/>
      <c r="K80" s="52"/>
      <c r="L80" s="50"/>
    </row>
    <row r="81" spans="1:12" ht="9.75" customHeight="1">
      <c r="A81" s="23"/>
      <c r="B81" s="24"/>
      <c r="C81" s="52"/>
      <c r="D81" s="52"/>
      <c r="E81" s="52"/>
      <c r="F81" s="52"/>
      <c r="G81" s="52"/>
      <c r="H81" s="52"/>
      <c r="I81" s="52"/>
      <c r="J81" s="52"/>
      <c r="K81" s="52"/>
      <c r="L81" s="50"/>
    </row>
    <row r="82" spans="2:20" s="157" customFormat="1" ht="29.25" customHeight="1">
      <c r="B82" s="158"/>
      <c r="C82" s="159" t="s">
        <v>176</v>
      </c>
      <c r="D82" s="160" t="s">
        <v>64</v>
      </c>
      <c r="E82" s="160" t="s">
        <v>60</v>
      </c>
      <c r="F82" s="160" t="s">
        <v>177</v>
      </c>
      <c r="G82" s="160" t="s">
        <v>178</v>
      </c>
      <c r="H82" s="160" t="s">
        <v>179</v>
      </c>
      <c r="I82" s="161" t="s">
        <v>180</v>
      </c>
      <c r="J82" s="160" t="s">
        <v>171</v>
      </c>
      <c r="K82" s="162" t="s">
        <v>181</v>
      </c>
      <c r="L82" s="163"/>
      <c r="M82" s="78" t="s">
        <v>182</v>
      </c>
      <c r="N82" s="79" t="s">
        <v>49</v>
      </c>
      <c r="O82" s="79" t="s">
        <v>183</v>
      </c>
      <c r="P82" s="79" t="s">
        <v>184</v>
      </c>
      <c r="Q82" s="79" t="s">
        <v>185</v>
      </c>
      <c r="R82" s="79" t="s">
        <v>186</v>
      </c>
      <c r="S82" s="79" t="s">
        <v>187</v>
      </c>
      <c r="T82" s="80" t="s">
        <v>188</v>
      </c>
    </row>
    <row r="83" spans="2:63" s="23" customFormat="1" ht="29.25" customHeight="1">
      <c r="B83" s="24"/>
      <c r="C83" s="84" t="s">
        <v>172</v>
      </c>
      <c r="D83" s="52"/>
      <c r="E83" s="52"/>
      <c r="F83" s="52"/>
      <c r="G83" s="52"/>
      <c r="H83" s="52"/>
      <c r="I83" s="52"/>
      <c r="J83" s="164">
        <f aca="true" t="shared" si="1" ref="J83:J84">BK83</f>
        <v>0</v>
      </c>
      <c r="K83" s="52"/>
      <c r="L83" s="50"/>
      <c r="M83" s="81"/>
      <c r="N83" s="82"/>
      <c r="O83" s="82"/>
      <c r="P83" s="165">
        <f>P84</f>
        <v>5.9032800000000005</v>
      </c>
      <c r="Q83" s="82"/>
      <c r="R83" s="165">
        <f>R84</f>
        <v>1.008366</v>
      </c>
      <c r="S83" s="82"/>
      <c r="T83" s="166">
        <f>T84</f>
        <v>0</v>
      </c>
      <c r="AT83" s="6" t="s">
        <v>78</v>
      </c>
      <c r="AU83" s="6" t="s">
        <v>173</v>
      </c>
      <c r="BK83" s="167">
        <f>BK84</f>
        <v>0</v>
      </c>
    </row>
    <row r="84" spans="2:63" s="168" customFormat="1" ht="36.75" customHeight="1">
      <c r="B84" s="169"/>
      <c r="C84" s="170"/>
      <c r="D84" s="171" t="s">
        <v>78</v>
      </c>
      <c r="E84" s="172" t="s">
        <v>21</v>
      </c>
      <c r="F84" s="172" t="s">
        <v>281</v>
      </c>
      <c r="G84" s="170"/>
      <c r="H84" s="170"/>
      <c r="I84" s="170"/>
      <c r="J84" s="173">
        <f t="shared" si="1"/>
        <v>0</v>
      </c>
      <c r="K84" s="170"/>
      <c r="L84" s="174"/>
      <c r="M84" s="175"/>
      <c r="N84" s="176"/>
      <c r="O84" s="176"/>
      <c r="P84" s="177">
        <f>SUM(P85:P158)</f>
        <v>5.9032800000000005</v>
      </c>
      <c r="Q84" s="176"/>
      <c r="R84" s="177">
        <f>SUM(R85:R158)</f>
        <v>1.008366</v>
      </c>
      <c r="S84" s="176"/>
      <c r="T84" s="178">
        <f>SUM(T85:T158)</f>
        <v>0</v>
      </c>
      <c r="AR84" s="179" t="s">
        <v>191</v>
      </c>
      <c r="AT84" s="180" t="s">
        <v>78</v>
      </c>
      <c r="AU84" s="180" t="s">
        <v>79</v>
      </c>
      <c r="AY84" s="179" t="s">
        <v>192</v>
      </c>
      <c r="BK84" s="181">
        <f>SUM(BK85:BK158)</f>
        <v>0</v>
      </c>
    </row>
    <row r="85" spans="2:65" s="23" customFormat="1" ht="22.5" customHeight="1">
      <c r="B85" s="24"/>
      <c r="C85" s="182" t="s">
        <v>21</v>
      </c>
      <c r="D85" s="182" t="s">
        <v>193</v>
      </c>
      <c r="E85" s="183" t="s">
        <v>942</v>
      </c>
      <c r="F85" s="184" t="s">
        <v>943</v>
      </c>
      <c r="G85" s="185" t="s">
        <v>556</v>
      </c>
      <c r="H85" s="186">
        <v>655.92</v>
      </c>
      <c r="I85" s="187"/>
      <c r="J85" s="187">
        <f>ROUND(I85*H85,2)</f>
        <v>0</v>
      </c>
      <c r="K85" s="184" t="s">
        <v>197</v>
      </c>
      <c r="L85" s="50"/>
      <c r="M85" s="188"/>
      <c r="N85" s="189" t="s">
        <v>50</v>
      </c>
      <c r="O85" s="190">
        <v>0</v>
      </c>
      <c r="P85" s="190">
        <f>O85*H85</f>
        <v>0</v>
      </c>
      <c r="Q85" s="190">
        <v>0</v>
      </c>
      <c r="R85" s="190">
        <f>Q85*H85</f>
        <v>0</v>
      </c>
      <c r="S85" s="190">
        <v>0</v>
      </c>
      <c r="T85" s="191">
        <f>S85*H85</f>
        <v>0</v>
      </c>
      <c r="AR85" s="6" t="s">
        <v>191</v>
      </c>
      <c r="AT85" s="6" t="s">
        <v>193</v>
      </c>
      <c r="AU85" s="6" t="s">
        <v>21</v>
      </c>
      <c r="AY85" s="6" t="s">
        <v>192</v>
      </c>
      <c r="BE85" s="192">
        <f>IF(N85="základní",J85,0)</f>
        <v>0</v>
      </c>
      <c r="BF85" s="192">
        <f>IF(N85="snížená",J85,0)</f>
        <v>0</v>
      </c>
      <c r="BG85" s="192">
        <f>IF(N85="zákl. přenesená",J85,0)</f>
        <v>0</v>
      </c>
      <c r="BH85" s="192">
        <f>IF(N85="sníž. přenesená",J85,0)</f>
        <v>0</v>
      </c>
      <c r="BI85" s="192">
        <f>IF(N85="nulová",J85,0)</f>
        <v>0</v>
      </c>
      <c r="BJ85" s="6" t="s">
        <v>21</v>
      </c>
      <c r="BK85" s="192">
        <f>ROUND(I85*H85,2)</f>
        <v>0</v>
      </c>
      <c r="BL85" s="6" t="s">
        <v>191</v>
      </c>
      <c r="BM85" s="6" t="s">
        <v>944</v>
      </c>
    </row>
    <row r="86" spans="1:47" ht="23.25">
      <c r="A86" s="23"/>
      <c r="B86" s="24"/>
      <c r="C86" s="52"/>
      <c r="D86" s="196" t="s">
        <v>199</v>
      </c>
      <c r="E86" s="52"/>
      <c r="F86" s="197" t="s">
        <v>945</v>
      </c>
      <c r="G86" s="52"/>
      <c r="H86" s="52"/>
      <c r="I86" s="52"/>
      <c r="J86" s="52"/>
      <c r="K86" s="52"/>
      <c r="L86" s="50"/>
      <c r="M86" s="195"/>
      <c r="N86" s="25"/>
      <c r="O86" s="25"/>
      <c r="P86" s="25"/>
      <c r="Q86" s="25"/>
      <c r="R86" s="25"/>
      <c r="S86" s="25"/>
      <c r="T86" s="72"/>
      <c r="AT86" s="6" t="s">
        <v>199</v>
      </c>
      <c r="AU86" s="6" t="s">
        <v>21</v>
      </c>
    </row>
    <row r="87" spans="2:51" s="198" customFormat="1" ht="12.75">
      <c r="B87" s="199"/>
      <c r="C87" s="200"/>
      <c r="D87" s="196" t="s">
        <v>210</v>
      </c>
      <c r="E87" s="201"/>
      <c r="F87" s="202" t="s">
        <v>501</v>
      </c>
      <c r="G87" s="200"/>
      <c r="H87" s="201"/>
      <c r="I87" s="200"/>
      <c r="J87" s="200"/>
      <c r="K87" s="200"/>
      <c r="L87" s="203"/>
      <c r="M87" s="204"/>
      <c r="N87" s="205"/>
      <c r="O87" s="205"/>
      <c r="P87" s="205"/>
      <c r="Q87" s="205"/>
      <c r="R87" s="205"/>
      <c r="S87" s="205"/>
      <c r="T87" s="206"/>
      <c r="AT87" s="207" t="s">
        <v>210</v>
      </c>
      <c r="AU87" s="207" t="s">
        <v>21</v>
      </c>
      <c r="AV87" s="198" t="s">
        <v>21</v>
      </c>
      <c r="AW87" s="198" t="s">
        <v>43</v>
      </c>
      <c r="AX87" s="198" t="s">
        <v>79</v>
      </c>
      <c r="AY87" s="207" t="s">
        <v>192</v>
      </c>
    </row>
    <row r="88" spans="2:51" s="198" customFormat="1" ht="12.75">
      <c r="B88" s="199"/>
      <c r="C88" s="200"/>
      <c r="D88" s="196" t="s">
        <v>210</v>
      </c>
      <c r="E88" s="201"/>
      <c r="F88" s="202" t="s">
        <v>946</v>
      </c>
      <c r="G88" s="200"/>
      <c r="H88" s="201"/>
      <c r="I88" s="200"/>
      <c r="J88" s="200"/>
      <c r="K88" s="200"/>
      <c r="L88" s="203"/>
      <c r="M88" s="204"/>
      <c r="N88" s="205"/>
      <c r="O88" s="205"/>
      <c r="P88" s="205"/>
      <c r="Q88" s="205"/>
      <c r="R88" s="205"/>
      <c r="S88" s="205"/>
      <c r="T88" s="206"/>
      <c r="AT88" s="207" t="s">
        <v>210</v>
      </c>
      <c r="AU88" s="207" t="s">
        <v>21</v>
      </c>
      <c r="AV88" s="198" t="s">
        <v>21</v>
      </c>
      <c r="AW88" s="198" t="s">
        <v>43</v>
      </c>
      <c r="AX88" s="198" t="s">
        <v>79</v>
      </c>
      <c r="AY88" s="207" t="s">
        <v>192</v>
      </c>
    </row>
    <row r="89" spans="2:51" s="208" customFormat="1" ht="12.75">
      <c r="B89" s="209"/>
      <c r="C89" s="210"/>
      <c r="D89" s="196" t="s">
        <v>210</v>
      </c>
      <c r="E89" s="234" t="s">
        <v>518</v>
      </c>
      <c r="F89" s="235" t="s">
        <v>947</v>
      </c>
      <c r="G89" s="210"/>
      <c r="H89" s="236">
        <v>652.5</v>
      </c>
      <c r="I89" s="210"/>
      <c r="J89" s="210"/>
      <c r="K89" s="210"/>
      <c r="L89" s="214"/>
      <c r="M89" s="215"/>
      <c r="N89" s="216"/>
      <c r="O89" s="216"/>
      <c r="P89" s="216"/>
      <c r="Q89" s="216"/>
      <c r="R89" s="216"/>
      <c r="S89" s="216"/>
      <c r="T89" s="217"/>
      <c r="AT89" s="218" t="s">
        <v>210</v>
      </c>
      <c r="AU89" s="218" t="s">
        <v>21</v>
      </c>
      <c r="AV89" s="208" t="s">
        <v>88</v>
      </c>
      <c r="AW89" s="208" t="s">
        <v>43</v>
      </c>
      <c r="AX89" s="208" t="s">
        <v>79</v>
      </c>
      <c r="AY89" s="218" t="s">
        <v>192</v>
      </c>
    </row>
    <row r="90" spans="2:51" s="198" customFormat="1" ht="12.75">
      <c r="B90" s="199"/>
      <c r="C90" s="200"/>
      <c r="D90" s="196" t="s">
        <v>210</v>
      </c>
      <c r="E90" s="201"/>
      <c r="F90" s="202" t="s">
        <v>948</v>
      </c>
      <c r="G90" s="200"/>
      <c r="H90" s="201"/>
      <c r="I90" s="200"/>
      <c r="J90" s="200"/>
      <c r="K90" s="200"/>
      <c r="L90" s="203"/>
      <c r="M90" s="204"/>
      <c r="N90" s="205"/>
      <c r="O90" s="205"/>
      <c r="P90" s="205"/>
      <c r="Q90" s="205"/>
      <c r="R90" s="205"/>
      <c r="S90" s="205"/>
      <c r="T90" s="206"/>
      <c r="AT90" s="207" t="s">
        <v>210</v>
      </c>
      <c r="AU90" s="207" t="s">
        <v>21</v>
      </c>
      <c r="AV90" s="198" t="s">
        <v>21</v>
      </c>
      <c r="AW90" s="198" t="s">
        <v>43</v>
      </c>
      <c r="AX90" s="198" t="s">
        <v>79</v>
      </c>
      <c r="AY90" s="207" t="s">
        <v>192</v>
      </c>
    </row>
    <row r="91" spans="2:51" s="198" customFormat="1" ht="12.75">
      <c r="B91" s="199"/>
      <c r="C91" s="200"/>
      <c r="D91" s="196" t="s">
        <v>210</v>
      </c>
      <c r="E91" s="201"/>
      <c r="F91" s="202" t="s">
        <v>949</v>
      </c>
      <c r="G91" s="200"/>
      <c r="H91" s="201"/>
      <c r="I91" s="200"/>
      <c r="J91" s="200"/>
      <c r="K91" s="200"/>
      <c r="L91" s="203"/>
      <c r="M91" s="204"/>
      <c r="N91" s="205"/>
      <c r="O91" s="205"/>
      <c r="P91" s="205"/>
      <c r="Q91" s="205"/>
      <c r="R91" s="205"/>
      <c r="S91" s="205"/>
      <c r="T91" s="206"/>
      <c r="AT91" s="207" t="s">
        <v>210</v>
      </c>
      <c r="AU91" s="207" t="s">
        <v>21</v>
      </c>
      <c r="AV91" s="198" t="s">
        <v>21</v>
      </c>
      <c r="AW91" s="198" t="s">
        <v>43</v>
      </c>
      <c r="AX91" s="198" t="s">
        <v>79</v>
      </c>
      <c r="AY91" s="207" t="s">
        <v>192</v>
      </c>
    </row>
    <row r="92" spans="2:51" s="208" customFormat="1" ht="12.75">
      <c r="B92" s="209"/>
      <c r="C92" s="210"/>
      <c r="D92" s="196" t="s">
        <v>210</v>
      </c>
      <c r="E92" s="234" t="s">
        <v>522</v>
      </c>
      <c r="F92" s="235" t="s">
        <v>950</v>
      </c>
      <c r="G92" s="210"/>
      <c r="H92" s="236">
        <v>3.42</v>
      </c>
      <c r="I92" s="210"/>
      <c r="J92" s="210"/>
      <c r="K92" s="210"/>
      <c r="L92" s="214"/>
      <c r="M92" s="215"/>
      <c r="N92" s="216"/>
      <c r="O92" s="216"/>
      <c r="P92" s="216"/>
      <c r="Q92" s="216"/>
      <c r="R92" s="216"/>
      <c r="S92" s="216"/>
      <c r="T92" s="217"/>
      <c r="AT92" s="218" t="s">
        <v>210</v>
      </c>
      <c r="AU92" s="218" t="s">
        <v>21</v>
      </c>
      <c r="AV92" s="208" t="s">
        <v>88</v>
      </c>
      <c r="AW92" s="208" t="s">
        <v>43</v>
      </c>
      <c r="AX92" s="208" t="s">
        <v>79</v>
      </c>
      <c r="AY92" s="218" t="s">
        <v>192</v>
      </c>
    </row>
    <row r="93" spans="2:51" s="240" customFormat="1" ht="12.75">
      <c r="B93" s="241"/>
      <c r="C93" s="242"/>
      <c r="D93" s="193" t="s">
        <v>210</v>
      </c>
      <c r="E93" s="251"/>
      <c r="F93" s="252" t="s">
        <v>280</v>
      </c>
      <c r="G93" s="242"/>
      <c r="H93" s="253">
        <v>655.92</v>
      </c>
      <c r="I93" s="242"/>
      <c r="J93" s="242"/>
      <c r="K93" s="242"/>
      <c r="L93" s="246"/>
      <c r="M93" s="247"/>
      <c r="N93" s="248"/>
      <c r="O93" s="248"/>
      <c r="P93" s="248"/>
      <c r="Q93" s="248"/>
      <c r="R93" s="248"/>
      <c r="S93" s="248"/>
      <c r="T93" s="249"/>
      <c r="AT93" s="250" t="s">
        <v>210</v>
      </c>
      <c r="AU93" s="250" t="s">
        <v>21</v>
      </c>
      <c r="AV93" s="240" t="s">
        <v>191</v>
      </c>
      <c r="AW93" s="240" t="s">
        <v>43</v>
      </c>
      <c r="AX93" s="240" t="s">
        <v>21</v>
      </c>
      <c r="AY93" s="250" t="s">
        <v>192</v>
      </c>
    </row>
    <row r="94" spans="2:65" s="23" customFormat="1" ht="22.5" customHeight="1">
      <c r="B94" s="24"/>
      <c r="C94" s="182" t="s">
        <v>88</v>
      </c>
      <c r="D94" s="182" t="s">
        <v>193</v>
      </c>
      <c r="E94" s="183" t="s">
        <v>554</v>
      </c>
      <c r="F94" s="184" t="s">
        <v>555</v>
      </c>
      <c r="G94" s="185" t="s">
        <v>556</v>
      </c>
      <c r="H94" s="186">
        <v>655.92</v>
      </c>
      <c r="I94" s="187"/>
      <c r="J94" s="187">
        <f>ROUND(I94*H94,2)</f>
        <v>0</v>
      </c>
      <c r="K94" s="184" t="s">
        <v>197</v>
      </c>
      <c r="L94" s="50"/>
      <c r="M94" s="188"/>
      <c r="N94" s="189" t="s">
        <v>50</v>
      </c>
      <c r="O94" s="190">
        <v>0</v>
      </c>
      <c r="P94" s="190">
        <f>O94*H94</f>
        <v>0</v>
      </c>
      <c r="Q94" s="190">
        <v>0</v>
      </c>
      <c r="R94" s="190">
        <f>Q94*H94</f>
        <v>0</v>
      </c>
      <c r="S94" s="190">
        <v>0</v>
      </c>
      <c r="T94" s="191">
        <f>S94*H94</f>
        <v>0</v>
      </c>
      <c r="AR94" s="6" t="s">
        <v>191</v>
      </c>
      <c r="AT94" s="6" t="s">
        <v>193</v>
      </c>
      <c r="AU94" s="6" t="s">
        <v>21</v>
      </c>
      <c r="AY94" s="6" t="s">
        <v>192</v>
      </c>
      <c r="BE94" s="192">
        <f>IF(N94="základní",J94,0)</f>
        <v>0</v>
      </c>
      <c r="BF94" s="192">
        <f>IF(N94="snížená",J94,0)</f>
        <v>0</v>
      </c>
      <c r="BG94" s="192">
        <f>IF(N94="zákl. přenesená",J94,0)</f>
        <v>0</v>
      </c>
      <c r="BH94" s="192">
        <f>IF(N94="sníž. přenesená",J94,0)</f>
        <v>0</v>
      </c>
      <c r="BI94" s="192">
        <f>IF(N94="nulová",J94,0)</f>
        <v>0</v>
      </c>
      <c r="BJ94" s="6" t="s">
        <v>21</v>
      </c>
      <c r="BK94" s="192">
        <f>ROUND(I94*H94,2)</f>
        <v>0</v>
      </c>
      <c r="BL94" s="6" t="s">
        <v>191</v>
      </c>
      <c r="BM94" s="6" t="s">
        <v>951</v>
      </c>
    </row>
    <row r="95" spans="1:47" ht="34.5">
      <c r="A95" s="23"/>
      <c r="B95" s="24"/>
      <c r="C95" s="52"/>
      <c r="D95" s="196" t="s">
        <v>199</v>
      </c>
      <c r="E95" s="52"/>
      <c r="F95" s="197" t="s">
        <v>558</v>
      </c>
      <c r="G95" s="52"/>
      <c r="H95" s="52"/>
      <c r="I95" s="52"/>
      <c r="J95" s="52"/>
      <c r="K95" s="52"/>
      <c r="L95" s="50"/>
      <c r="M95" s="195"/>
      <c r="N95" s="25"/>
      <c r="O95" s="25"/>
      <c r="P95" s="25"/>
      <c r="Q95" s="25"/>
      <c r="R95" s="25"/>
      <c r="S95" s="25"/>
      <c r="T95" s="72"/>
      <c r="AT95" s="6" t="s">
        <v>199</v>
      </c>
      <c r="AU95" s="6" t="s">
        <v>21</v>
      </c>
    </row>
    <row r="96" spans="2:51" s="198" customFormat="1" ht="12.75">
      <c r="B96" s="199"/>
      <c r="C96" s="200"/>
      <c r="D96" s="196" t="s">
        <v>210</v>
      </c>
      <c r="E96" s="201"/>
      <c r="F96" s="202" t="s">
        <v>501</v>
      </c>
      <c r="G96" s="200"/>
      <c r="H96" s="201"/>
      <c r="I96" s="200"/>
      <c r="J96" s="200"/>
      <c r="K96" s="200"/>
      <c r="L96" s="203"/>
      <c r="M96" s="204"/>
      <c r="N96" s="205"/>
      <c r="O96" s="205"/>
      <c r="P96" s="205"/>
      <c r="Q96" s="205"/>
      <c r="R96" s="205"/>
      <c r="S96" s="205"/>
      <c r="T96" s="206"/>
      <c r="AT96" s="207" t="s">
        <v>210</v>
      </c>
      <c r="AU96" s="207" t="s">
        <v>21</v>
      </c>
      <c r="AV96" s="198" t="s">
        <v>21</v>
      </c>
      <c r="AW96" s="198" t="s">
        <v>43</v>
      </c>
      <c r="AX96" s="198" t="s">
        <v>79</v>
      </c>
      <c r="AY96" s="207" t="s">
        <v>192</v>
      </c>
    </row>
    <row r="97" spans="2:51" s="198" customFormat="1" ht="12.75">
      <c r="B97" s="199"/>
      <c r="C97" s="200"/>
      <c r="D97" s="196" t="s">
        <v>210</v>
      </c>
      <c r="E97" s="201"/>
      <c r="F97" s="202" t="s">
        <v>948</v>
      </c>
      <c r="G97" s="200"/>
      <c r="H97" s="201"/>
      <c r="I97" s="200"/>
      <c r="J97" s="200"/>
      <c r="K97" s="200"/>
      <c r="L97" s="203"/>
      <c r="M97" s="204"/>
      <c r="N97" s="205"/>
      <c r="O97" s="205"/>
      <c r="P97" s="205"/>
      <c r="Q97" s="205"/>
      <c r="R97" s="205"/>
      <c r="S97" s="205"/>
      <c r="T97" s="206"/>
      <c r="AT97" s="207" t="s">
        <v>210</v>
      </c>
      <c r="AU97" s="207" t="s">
        <v>21</v>
      </c>
      <c r="AV97" s="198" t="s">
        <v>21</v>
      </c>
      <c r="AW97" s="198" t="s">
        <v>43</v>
      </c>
      <c r="AX97" s="198" t="s">
        <v>79</v>
      </c>
      <c r="AY97" s="207" t="s">
        <v>192</v>
      </c>
    </row>
    <row r="98" spans="2:51" s="198" customFormat="1" ht="12.75">
      <c r="B98" s="199"/>
      <c r="C98" s="200"/>
      <c r="D98" s="196" t="s">
        <v>210</v>
      </c>
      <c r="E98" s="201"/>
      <c r="F98" s="202" t="s">
        <v>946</v>
      </c>
      <c r="G98" s="200"/>
      <c r="H98" s="201"/>
      <c r="I98" s="200"/>
      <c r="J98" s="200"/>
      <c r="K98" s="200"/>
      <c r="L98" s="203"/>
      <c r="M98" s="204"/>
      <c r="N98" s="205"/>
      <c r="O98" s="205"/>
      <c r="P98" s="205"/>
      <c r="Q98" s="205"/>
      <c r="R98" s="205"/>
      <c r="S98" s="205"/>
      <c r="T98" s="206"/>
      <c r="AT98" s="207" t="s">
        <v>210</v>
      </c>
      <c r="AU98" s="207" t="s">
        <v>21</v>
      </c>
      <c r="AV98" s="198" t="s">
        <v>21</v>
      </c>
      <c r="AW98" s="198" t="s">
        <v>43</v>
      </c>
      <c r="AX98" s="198" t="s">
        <v>79</v>
      </c>
      <c r="AY98" s="207" t="s">
        <v>192</v>
      </c>
    </row>
    <row r="99" spans="2:51" s="208" customFormat="1" ht="12.75">
      <c r="B99" s="209"/>
      <c r="C99" s="210"/>
      <c r="D99" s="196" t="s">
        <v>210</v>
      </c>
      <c r="E99" s="234" t="s">
        <v>528</v>
      </c>
      <c r="F99" s="235" t="s">
        <v>947</v>
      </c>
      <c r="G99" s="210"/>
      <c r="H99" s="236">
        <v>652.5</v>
      </c>
      <c r="I99" s="210"/>
      <c r="J99" s="210"/>
      <c r="K99" s="210"/>
      <c r="L99" s="214"/>
      <c r="M99" s="215"/>
      <c r="N99" s="216"/>
      <c r="O99" s="216"/>
      <c r="P99" s="216"/>
      <c r="Q99" s="216"/>
      <c r="R99" s="216"/>
      <c r="S99" s="216"/>
      <c r="T99" s="217"/>
      <c r="AT99" s="218" t="s">
        <v>210</v>
      </c>
      <c r="AU99" s="218" t="s">
        <v>21</v>
      </c>
      <c r="AV99" s="208" t="s">
        <v>88</v>
      </c>
      <c r="AW99" s="208" t="s">
        <v>43</v>
      </c>
      <c r="AX99" s="208" t="s">
        <v>79</v>
      </c>
      <c r="AY99" s="218" t="s">
        <v>192</v>
      </c>
    </row>
    <row r="100" spans="2:51" s="198" customFormat="1" ht="12.75">
      <c r="B100" s="199"/>
      <c r="C100" s="200"/>
      <c r="D100" s="196" t="s">
        <v>210</v>
      </c>
      <c r="E100" s="201"/>
      <c r="F100" s="202" t="s">
        <v>949</v>
      </c>
      <c r="G100" s="200"/>
      <c r="H100" s="201"/>
      <c r="I100" s="200"/>
      <c r="J100" s="200"/>
      <c r="K100" s="200"/>
      <c r="L100" s="203"/>
      <c r="M100" s="204"/>
      <c r="N100" s="205"/>
      <c r="O100" s="205"/>
      <c r="P100" s="205"/>
      <c r="Q100" s="205"/>
      <c r="R100" s="205"/>
      <c r="S100" s="205"/>
      <c r="T100" s="206"/>
      <c r="AT100" s="207" t="s">
        <v>210</v>
      </c>
      <c r="AU100" s="207" t="s">
        <v>21</v>
      </c>
      <c r="AV100" s="198" t="s">
        <v>21</v>
      </c>
      <c r="AW100" s="198" t="s">
        <v>43</v>
      </c>
      <c r="AX100" s="198" t="s">
        <v>79</v>
      </c>
      <c r="AY100" s="207" t="s">
        <v>192</v>
      </c>
    </row>
    <row r="101" spans="2:51" s="208" customFormat="1" ht="12.75">
      <c r="B101" s="209"/>
      <c r="C101" s="210"/>
      <c r="D101" s="196" t="s">
        <v>210</v>
      </c>
      <c r="E101" s="234" t="s">
        <v>529</v>
      </c>
      <c r="F101" s="235" t="s">
        <v>950</v>
      </c>
      <c r="G101" s="210"/>
      <c r="H101" s="236">
        <v>3.42</v>
      </c>
      <c r="I101" s="210"/>
      <c r="J101" s="210"/>
      <c r="K101" s="210"/>
      <c r="L101" s="214"/>
      <c r="M101" s="215"/>
      <c r="N101" s="216"/>
      <c r="O101" s="216"/>
      <c r="P101" s="216"/>
      <c r="Q101" s="216"/>
      <c r="R101" s="216"/>
      <c r="S101" s="216"/>
      <c r="T101" s="217"/>
      <c r="AT101" s="218" t="s">
        <v>210</v>
      </c>
      <c r="AU101" s="218" t="s">
        <v>21</v>
      </c>
      <c r="AV101" s="208" t="s">
        <v>88</v>
      </c>
      <c r="AW101" s="208" t="s">
        <v>43</v>
      </c>
      <c r="AX101" s="208" t="s">
        <v>79</v>
      </c>
      <c r="AY101" s="218" t="s">
        <v>192</v>
      </c>
    </row>
    <row r="102" spans="2:51" s="240" customFormat="1" ht="12.75">
      <c r="B102" s="241"/>
      <c r="C102" s="242"/>
      <c r="D102" s="193" t="s">
        <v>210</v>
      </c>
      <c r="E102" s="251"/>
      <c r="F102" s="252" t="s">
        <v>280</v>
      </c>
      <c r="G102" s="242"/>
      <c r="H102" s="253">
        <v>655.92</v>
      </c>
      <c r="I102" s="242"/>
      <c r="J102" s="242"/>
      <c r="K102" s="242"/>
      <c r="L102" s="246"/>
      <c r="M102" s="247"/>
      <c r="N102" s="248"/>
      <c r="O102" s="248"/>
      <c r="P102" s="248"/>
      <c r="Q102" s="248"/>
      <c r="R102" s="248"/>
      <c r="S102" s="248"/>
      <c r="T102" s="249"/>
      <c r="AT102" s="250" t="s">
        <v>210</v>
      </c>
      <c r="AU102" s="250" t="s">
        <v>21</v>
      </c>
      <c r="AV102" s="240" t="s">
        <v>191</v>
      </c>
      <c r="AW102" s="240" t="s">
        <v>43</v>
      </c>
      <c r="AX102" s="240" t="s">
        <v>21</v>
      </c>
      <c r="AY102" s="250" t="s">
        <v>192</v>
      </c>
    </row>
    <row r="103" spans="2:65" s="23" customFormat="1" ht="22.5" customHeight="1">
      <c r="B103" s="24"/>
      <c r="C103" s="182" t="s">
        <v>205</v>
      </c>
      <c r="D103" s="182" t="s">
        <v>193</v>
      </c>
      <c r="E103" s="183" t="s">
        <v>952</v>
      </c>
      <c r="F103" s="184" t="s">
        <v>953</v>
      </c>
      <c r="G103" s="185" t="s">
        <v>556</v>
      </c>
      <c r="H103" s="186">
        <v>655.92</v>
      </c>
      <c r="I103" s="187"/>
      <c r="J103" s="187">
        <f>ROUND(I103*H103,2)</f>
        <v>0</v>
      </c>
      <c r="K103" s="184" t="s">
        <v>197</v>
      </c>
      <c r="L103" s="50"/>
      <c r="M103" s="188"/>
      <c r="N103" s="189" t="s">
        <v>50</v>
      </c>
      <c r="O103" s="190">
        <v>0</v>
      </c>
      <c r="P103" s="190">
        <f>O103*H103</f>
        <v>0</v>
      </c>
      <c r="Q103" s="190">
        <v>0</v>
      </c>
      <c r="R103" s="190">
        <f>Q103*H103</f>
        <v>0</v>
      </c>
      <c r="S103" s="190">
        <v>0</v>
      </c>
      <c r="T103" s="191">
        <f>S103*H103</f>
        <v>0</v>
      </c>
      <c r="AR103" s="6" t="s">
        <v>191</v>
      </c>
      <c r="AT103" s="6" t="s">
        <v>193</v>
      </c>
      <c r="AU103" s="6" t="s">
        <v>21</v>
      </c>
      <c r="AY103" s="6" t="s">
        <v>192</v>
      </c>
      <c r="BE103" s="192">
        <f>IF(N103="základní",J103,0)</f>
        <v>0</v>
      </c>
      <c r="BF103" s="192">
        <f>IF(N103="snížená",J103,0)</f>
        <v>0</v>
      </c>
      <c r="BG103" s="192">
        <f>IF(N103="zákl. přenesená",J103,0)</f>
        <v>0</v>
      </c>
      <c r="BH103" s="192">
        <f>IF(N103="sníž. přenesená",J103,0)</f>
        <v>0</v>
      </c>
      <c r="BI103" s="192">
        <f>IF(N103="nulová",J103,0)</f>
        <v>0</v>
      </c>
      <c r="BJ103" s="6" t="s">
        <v>21</v>
      </c>
      <c r="BK103" s="192">
        <f>ROUND(I103*H103,2)</f>
        <v>0</v>
      </c>
      <c r="BL103" s="6" t="s">
        <v>191</v>
      </c>
      <c r="BM103" s="6" t="s">
        <v>954</v>
      </c>
    </row>
    <row r="104" spans="1:47" ht="23.25">
      <c r="A104" s="23"/>
      <c r="B104" s="24"/>
      <c r="C104" s="52"/>
      <c r="D104" s="196" t="s">
        <v>199</v>
      </c>
      <c r="E104" s="52"/>
      <c r="F104" s="197" t="s">
        <v>955</v>
      </c>
      <c r="G104" s="52"/>
      <c r="H104" s="52"/>
      <c r="I104" s="52"/>
      <c r="J104" s="52"/>
      <c r="K104" s="52"/>
      <c r="L104" s="50"/>
      <c r="M104" s="195"/>
      <c r="N104" s="25"/>
      <c r="O104" s="25"/>
      <c r="P104" s="25"/>
      <c r="Q104" s="25"/>
      <c r="R104" s="25"/>
      <c r="S104" s="25"/>
      <c r="T104" s="72"/>
      <c r="AT104" s="6" t="s">
        <v>199</v>
      </c>
      <c r="AU104" s="6" t="s">
        <v>21</v>
      </c>
    </row>
    <row r="105" spans="2:51" s="198" customFormat="1" ht="12.75">
      <c r="B105" s="199"/>
      <c r="C105" s="200"/>
      <c r="D105" s="196" t="s">
        <v>210</v>
      </c>
      <c r="E105" s="201"/>
      <c r="F105" s="202" t="s">
        <v>501</v>
      </c>
      <c r="G105" s="200"/>
      <c r="H105" s="201"/>
      <c r="I105" s="200"/>
      <c r="J105" s="200"/>
      <c r="K105" s="200"/>
      <c r="L105" s="203"/>
      <c r="M105" s="204"/>
      <c r="N105" s="205"/>
      <c r="O105" s="205"/>
      <c r="P105" s="205"/>
      <c r="Q105" s="205"/>
      <c r="R105" s="205"/>
      <c r="S105" s="205"/>
      <c r="T105" s="206"/>
      <c r="AT105" s="207" t="s">
        <v>210</v>
      </c>
      <c r="AU105" s="207" t="s">
        <v>21</v>
      </c>
      <c r="AV105" s="198" t="s">
        <v>21</v>
      </c>
      <c r="AW105" s="198" t="s">
        <v>43</v>
      </c>
      <c r="AX105" s="198" t="s">
        <v>79</v>
      </c>
      <c r="AY105" s="207" t="s">
        <v>192</v>
      </c>
    </row>
    <row r="106" spans="2:51" s="198" customFormat="1" ht="12.75">
      <c r="B106" s="199"/>
      <c r="C106" s="200"/>
      <c r="D106" s="196" t="s">
        <v>210</v>
      </c>
      <c r="E106" s="201"/>
      <c r="F106" s="202" t="s">
        <v>948</v>
      </c>
      <c r="G106" s="200"/>
      <c r="H106" s="201"/>
      <c r="I106" s="200"/>
      <c r="J106" s="200"/>
      <c r="K106" s="200"/>
      <c r="L106" s="203"/>
      <c r="M106" s="204"/>
      <c r="N106" s="205"/>
      <c r="O106" s="205"/>
      <c r="P106" s="205"/>
      <c r="Q106" s="205"/>
      <c r="R106" s="205"/>
      <c r="S106" s="205"/>
      <c r="T106" s="206"/>
      <c r="AT106" s="207" t="s">
        <v>210</v>
      </c>
      <c r="AU106" s="207" t="s">
        <v>21</v>
      </c>
      <c r="AV106" s="198" t="s">
        <v>21</v>
      </c>
      <c r="AW106" s="198" t="s">
        <v>43</v>
      </c>
      <c r="AX106" s="198" t="s">
        <v>79</v>
      </c>
      <c r="AY106" s="207" t="s">
        <v>192</v>
      </c>
    </row>
    <row r="107" spans="2:51" s="198" customFormat="1" ht="12.75">
      <c r="B107" s="199"/>
      <c r="C107" s="200"/>
      <c r="D107" s="196" t="s">
        <v>210</v>
      </c>
      <c r="E107" s="201"/>
      <c r="F107" s="202" t="s">
        <v>946</v>
      </c>
      <c r="G107" s="200"/>
      <c r="H107" s="201"/>
      <c r="I107" s="200"/>
      <c r="J107" s="200"/>
      <c r="K107" s="200"/>
      <c r="L107" s="203"/>
      <c r="M107" s="204"/>
      <c r="N107" s="205"/>
      <c r="O107" s="205"/>
      <c r="P107" s="205"/>
      <c r="Q107" s="205"/>
      <c r="R107" s="205"/>
      <c r="S107" s="205"/>
      <c r="T107" s="206"/>
      <c r="AT107" s="207" t="s">
        <v>210</v>
      </c>
      <c r="AU107" s="207" t="s">
        <v>21</v>
      </c>
      <c r="AV107" s="198" t="s">
        <v>21</v>
      </c>
      <c r="AW107" s="198" t="s">
        <v>43</v>
      </c>
      <c r="AX107" s="198" t="s">
        <v>79</v>
      </c>
      <c r="AY107" s="207" t="s">
        <v>192</v>
      </c>
    </row>
    <row r="108" spans="2:51" s="208" customFormat="1" ht="12.75">
      <c r="B108" s="209"/>
      <c r="C108" s="210"/>
      <c r="D108" s="196" t="s">
        <v>210</v>
      </c>
      <c r="E108" s="234" t="s">
        <v>536</v>
      </c>
      <c r="F108" s="235" t="s">
        <v>947</v>
      </c>
      <c r="G108" s="210"/>
      <c r="H108" s="236">
        <v>652.5</v>
      </c>
      <c r="I108" s="210"/>
      <c r="J108" s="210"/>
      <c r="K108" s="210"/>
      <c r="L108" s="214"/>
      <c r="M108" s="215"/>
      <c r="N108" s="216"/>
      <c r="O108" s="216"/>
      <c r="P108" s="216"/>
      <c r="Q108" s="216"/>
      <c r="R108" s="216"/>
      <c r="S108" s="216"/>
      <c r="T108" s="217"/>
      <c r="AT108" s="218" t="s">
        <v>210</v>
      </c>
      <c r="AU108" s="218" t="s">
        <v>21</v>
      </c>
      <c r="AV108" s="208" t="s">
        <v>88</v>
      </c>
      <c r="AW108" s="208" t="s">
        <v>43</v>
      </c>
      <c r="AX108" s="208" t="s">
        <v>79</v>
      </c>
      <c r="AY108" s="218" t="s">
        <v>192</v>
      </c>
    </row>
    <row r="109" spans="2:51" s="198" customFormat="1" ht="12.75">
      <c r="B109" s="199"/>
      <c r="C109" s="200"/>
      <c r="D109" s="196" t="s">
        <v>210</v>
      </c>
      <c r="E109" s="201"/>
      <c r="F109" s="202" t="s">
        <v>949</v>
      </c>
      <c r="G109" s="200"/>
      <c r="H109" s="201"/>
      <c r="I109" s="200"/>
      <c r="J109" s="200"/>
      <c r="K109" s="200"/>
      <c r="L109" s="203"/>
      <c r="M109" s="204"/>
      <c r="N109" s="205"/>
      <c r="O109" s="205"/>
      <c r="P109" s="205"/>
      <c r="Q109" s="205"/>
      <c r="R109" s="205"/>
      <c r="S109" s="205"/>
      <c r="T109" s="206"/>
      <c r="AT109" s="207" t="s">
        <v>210</v>
      </c>
      <c r="AU109" s="207" t="s">
        <v>21</v>
      </c>
      <c r="AV109" s="198" t="s">
        <v>21</v>
      </c>
      <c r="AW109" s="198" t="s">
        <v>43</v>
      </c>
      <c r="AX109" s="198" t="s">
        <v>79</v>
      </c>
      <c r="AY109" s="207" t="s">
        <v>192</v>
      </c>
    </row>
    <row r="110" spans="2:51" s="208" customFormat="1" ht="12.75">
      <c r="B110" s="209"/>
      <c r="C110" s="210"/>
      <c r="D110" s="196" t="s">
        <v>210</v>
      </c>
      <c r="E110" s="234" t="s">
        <v>539</v>
      </c>
      <c r="F110" s="235" t="s">
        <v>950</v>
      </c>
      <c r="G110" s="210"/>
      <c r="H110" s="236">
        <v>3.42</v>
      </c>
      <c r="I110" s="210"/>
      <c r="J110" s="210"/>
      <c r="K110" s="210"/>
      <c r="L110" s="214"/>
      <c r="M110" s="215"/>
      <c r="N110" s="216"/>
      <c r="O110" s="216"/>
      <c r="P110" s="216"/>
      <c r="Q110" s="216"/>
      <c r="R110" s="216"/>
      <c r="S110" s="216"/>
      <c r="T110" s="217"/>
      <c r="AT110" s="218" t="s">
        <v>210</v>
      </c>
      <c r="AU110" s="218" t="s">
        <v>21</v>
      </c>
      <c r="AV110" s="208" t="s">
        <v>88</v>
      </c>
      <c r="AW110" s="208" t="s">
        <v>43</v>
      </c>
      <c r="AX110" s="208" t="s">
        <v>79</v>
      </c>
      <c r="AY110" s="218" t="s">
        <v>192</v>
      </c>
    </row>
    <row r="111" spans="2:51" s="240" customFormat="1" ht="12.75">
      <c r="B111" s="241"/>
      <c r="C111" s="242"/>
      <c r="D111" s="193" t="s">
        <v>210</v>
      </c>
      <c r="E111" s="251"/>
      <c r="F111" s="252" t="s">
        <v>280</v>
      </c>
      <c r="G111" s="242"/>
      <c r="H111" s="253">
        <v>655.92</v>
      </c>
      <c r="I111" s="242"/>
      <c r="J111" s="242"/>
      <c r="K111" s="242"/>
      <c r="L111" s="246"/>
      <c r="M111" s="247"/>
      <c r="N111" s="248"/>
      <c r="O111" s="248"/>
      <c r="P111" s="248"/>
      <c r="Q111" s="248"/>
      <c r="R111" s="248"/>
      <c r="S111" s="248"/>
      <c r="T111" s="249"/>
      <c r="AT111" s="250" t="s">
        <v>210</v>
      </c>
      <c r="AU111" s="250" t="s">
        <v>21</v>
      </c>
      <c r="AV111" s="240" t="s">
        <v>191</v>
      </c>
      <c r="AW111" s="240" t="s">
        <v>43</v>
      </c>
      <c r="AX111" s="240" t="s">
        <v>21</v>
      </c>
      <c r="AY111" s="250" t="s">
        <v>192</v>
      </c>
    </row>
    <row r="112" spans="2:65" s="23" customFormat="1" ht="22.5" customHeight="1">
      <c r="B112" s="24"/>
      <c r="C112" s="182" t="s">
        <v>191</v>
      </c>
      <c r="D112" s="182" t="s">
        <v>193</v>
      </c>
      <c r="E112" s="183" t="s">
        <v>956</v>
      </c>
      <c r="F112" s="184" t="s">
        <v>957</v>
      </c>
      <c r="G112" s="185" t="s">
        <v>556</v>
      </c>
      <c r="H112" s="186">
        <v>655.92</v>
      </c>
      <c r="I112" s="187"/>
      <c r="J112" s="187">
        <f>ROUND(I112*H112,2)</f>
        <v>0</v>
      </c>
      <c r="K112" s="184" t="s">
        <v>197</v>
      </c>
      <c r="L112" s="50"/>
      <c r="M112" s="188"/>
      <c r="N112" s="189" t="s">
        <v>50</v>
      </c>
      <c r="O112" s="190">
        <v>0</v>
      </c>
      <c r="P112" s="190">
        <f>O112*H112</f>
        <v>0</v>
      </c>
      <c r="Q112" s="190">
        <v>0</v>
      </c>
      <c r="R112" s="190">
        <f>Q112*H112</f>
        <v>0</v>
      </c>
      <c r="S112" s="190">
        <v>0</v>
      </c>
      <c r="T112" s="191">
        <f>S112*H112</f>
        <v>0</v>
      </c>
      <c r="AR112" s="6" t="s">
        <v>191</v>
      </c>
      <c r="AT112" s="6" t="s">
        <v>193</v>
      </c>
      <c r="AU112" s="6" t="s">
        <v>21</v>
      </c>
      <c r="AY112" s="6" t="s">
        <v>192</v>
      </c>
      <c r="BE112" s="192">
        <f>IF(N112="základní",J112,0)</f>
        <v>0</v>
      </c>
      <c r="BF112" s="192">
        <f>IF(N112="snížená",J112,0)</f>
        <v>0</v>
      </c>
      <c r="BG112" s="192">
        <f>IF(N112="zákl. přenesená",J112,0)</f>
        <v>0</v>
      </c>
      <c r="BH112" s="192">
        <f>IF(N112="sníž. přenesená",J112,0)</f>
        <v>0</v>
      </c>
      <c r="BI112" s="192">
        <f>IF(N112="nulová",J112,0)</f>
        <v>0</v>
      </c>
      <c r="BJ112" s="6" t="s">
        <v>21</v>
      </c>
      <c r="BK112" s="192">
        <f>ROUND(I112*H112,2)</f>
        <v>0</v>
      </c>
      <c r="BL112" s="6" t="s">
        <v>191</v>
      </c>
      <c r="BM112" s="6" t="s">
        <v>958</v>
      </c>
    </row>
    <row r="113" spans="1:47" ht="34.5">
      <c r="A113" s="23"/>
      <c r="B113" s="24"/>
      <c r="C113" s="52"/>
      <c r="D113" s="196" t="s">
        <v>199</v>
      </c>
      <c r="E113" s="52"/>
      <c r="F113" s="197" t="s">
        <v>959</v>
      </c>
      <c r="G113" s="52"/>
      <c r="H113" s="52"/>
      <c r="I113" s="52"/>
      <c r="J113" s="52"/>
      <c r="K113" s="52"/>
      <c r="L113" s="50"/>
      <c r="M113" s="195"/>
      <c r="N113" s="25"/>
      <c r="O113" s="25"/>
      <c r="P113" s="25"/>
      <c r="Q113" s="25"/>
      <c r="R113" s="25"/>
      <c r="S113" s="25"/>
      <c r="T113" s="72"/>
      <c r="AT113" s="6" t="s">
        <v>199</v>
      </c>
      <c r="AU113" s="6" t="s">
        <v>21</v>
      </c>
    </row>
    <row r="114" spans="2:51" s="198" customFormat="1" ht="12.75">
      <c r="B114" s="199"/>
      <c r="C114" s="200"/>
      <c r="D114" s="196" t="s">
        <v>210</v>
      </c>
      <c r="E114" s="201"/>
      <c r="F114" s="202" t="s">
        <v>501</v>
      </c>
      <c r="G114" s="200"/>
      <c r="H114" s="201"/>
      <c r="I114" s="200"/>
      <c r="J114" s="200"/>
      <c r="K114" s="200"/>
      <c r="L114" s="203"/>
      <c r="M114" s="204"/>
      <c r="N114" s="205"/>
      <c r="O114" s="205"/>
      <c r="P114" s="205"/>
      <c r="Q114" s="205"/>
      <c r="R114" s="205"/>
      <c r="S114" s="205"/>
      <c r="T114" s="206"/>
      <c r="AT114" s="207" t="s">
        <v>210</v>
      </c>
      <c r="AU114" s="207" t="s">
        <v>21</v>
      </c>
      <c r="AV114" s="198" t="s">
        <v>21</v>
      </c>
      <c r="AW114" s="198" t="s">
        <v>43</v>
      </c>
      <c r="AX114" s="198" t="s">
        <v>79</v>
      </c>
      <c r="AY114" s="207" t="s">
        <v>192</v>
      </c>
    </row>
    <row r="115" spans="2:51" s="198" customFormat="1" ht="12.75">
      <c r="B115" s="199"/>
      <c r="C115" s="200"/>
      <c r="D115" s="196" t="s">
        <v>210</v>
      </c>
      <c r="E115" s="201"/>
      <c r="F115" s="202" t="s">
        <v>948</v>
      </c>
      <c r="G115" s="200"/>
      <c r="H115" s="201"/>
      <c r="I115" s="200"/>
      <c r="J115" s="200"/>
      <c r="K115" s="200"/>
      <c r="L115" s="203"/>
      <c r="M115" s="204"/>
      <c r="N115" s="205"/>
      <c r="O115" s="205"/>
      <c r="P115" s="205"/>
      <c r="Q115" s="205"/>
      <c r="R115" s="205"/>
      <c r="S115" s="205"/>
      <c r="T115" s="206"/>
      <c r="AT115" s="207" t="s">
        <v>210</v>
      </c>
      <c r="AU115" s="207" t="s">
        <v>21</v>
      </c>
      <c r="AV115" s="198" t="s">
        <v>21</v>
      </c>
      <c r="AW115" s="198" t="s">
        <v>43</v>
      </c>
      <c r="AX115" s="198" t="s">
        <v>79</v>
      </c>
      <c r="AY115" s="207" t="s">
        <v>192</v>
      </c>
    </row>
    <row r="116" spans="2:51" s="198" customFormat="1" ht="12.75">
      <c r="B116" s="199"/>
      <c r="C116" s="200"/>
      <c r="D116" s="196" t="s">
        <v>210</v>
      </c>
      <c r="E116" s="201"/>
      <c r="F116" s="202" t="s">
        <v>946</v>
      </c>
      <c r="G116" s="200"/>
      <c r="H116" s="201"/>
      <c r="I116" s="200"/>
      <c r="J116" s="200"/>
      <c r="K116" s="200"/>
      <c r="L116" s="203"/>
      <c r="M116" s="204"/>
      <c r="N116" s="205"/>
      <c r="O116" s="205"/>
      <c r="P116" s="205"/>
      <c r="Q116" s="205"/>
      <c r="R116" s="205"/>
      <c r="S116" s="205"/>
      <c r="T116" s="206"/>
      <c r="AT116" s="207" t="s">
        <v>210</v>
      </c>
      <c r="AU116" s="207" t="s">
        <v>21</v>
      </c>
      <c r="AV116" s="198" t="s">
        <v>21</v>
      </c>
      <c r="AW116" s="198" t="s">
        <v>43</v>
      </c>
      <c r="AX116" s="198" t="s">
        <v>79</v>
      </c>
      <c r="AY116" s="207" t="s">
        <v>192</v>
      </c>
    </row>
    <row r="117" spans="2:51" s="208" customFormat="1" ht="12.75">
      <c r="B117" s="209"/>
      <c r="C117" s="210"/>
      <c r="D117" s="196" t="s">
        <v>210</v>
      </c>
      <c r="E117" s="234" t="s">
        <v>574</v>
      </c>
      <c r="F117" s="235" t="s">
        <v>947</v>
      </c>
      <c r="G117" s="210"/>
      <c r="H117" s="236">
        <v>652.5</v>
      </c>
      <c r="I117" s="210"/>
      <c r="J117" s="210"/>
      <c r="K117" s="210"/>
      <c r="L117" s="214"/>
      <c r="M117" s="215"/>
      <c r="N117" s="216"/>
      <c r="O117" s="216"/>
      <c r="P117" s="216"/>
      <c r="Q117" s="216"/>
      <c r="R117" s="216"/>
      <c r="S117" s="216"/>
      <c r="T117" s="217"/>
      <c r="AT117" s="218" t="s">
        <v>210</v>
      </c>
      <c r="AU117" s="218" t="s">
        <v>21</v>
      </c>
      <c r="AV117" s="208" t="s">
        <v>88</v>
      </c>
      <c r="AW117" s="208" t="s">
        <v>43</v>
      </c>
      <c r="AX117" s="208" t="s">
        <v>79</v>
      </c>
      <c r="AY117" s="218" t="s">
        <v>192</v>
      </c>
    </row>
    <row r="118" spans="2:51" s="198" customFormat="1" ht="12.75">
      <c r="B118" s="199"/>
      <c r="C118" s="200"/>
      <c r="D118" s="196" t="s">
        <v>210</v>
      </c>
      <c r="E118" s="201"/>
      <c r="F118" s="202" t="s">
        <v>949</v>
      </c>
      <c r="G118" s="200"/>
      <c r="H118" s="201"/>
      <c r="I118" s="200"/>
      <c r="J118" s="200"/>
      <c r="K118" s="200"/>
      <c r="L118" s="203"/>
      <c r="M118" s="204"/>
      <c r="N118" s="205"/>
      <c r="O118" s="205"/>
      <c r="P118" s="205"/>
      <c r="Q118" s="205"/>
      <c r="R118" s="205"/>
      <c r="S118" s="205"/>
      <c r="T118" s="206"/>
      <c r="AT118" s="207" t="s">
        <v>210</v>
      </c>
      <c r="AU118" s="207" t="s">
        <v>21</v>
      </c>
      <c r="AV118" s="198" t="s">
        <v>21</v>
      </c>
      <c r="AW118" s="198" t="s">
        <v>43</v>
      </c>
      <c r="AX118" s="198" t="s">
        <v>79</v>
      </c>
      <c r="AY118" s="207" t="s">
        <v>192</v>
      </c>
    </row>
    <row r="119" spans="2:51" s="208" customFormat="1" ht="12.75">
      <c r="B119" s="209"/>
      <c r="C119" s="210"/>
      <c r="D119" s="196" t="s">
        <v>210</v>
      </c>
      <c r="E119" s="234" t="s">
        <v>576</v>
      </c>
      <c r="F119" s="235" t="s">
        <v>950</v>
      </c>
      <c r="G119" s="210"/>
      <c r="H119" s="236">
        <v>3.42</v>
      </c>
      <c r="I119" s="210"/>
      <c r="J119" s="210"/>
      <c r="K119" s="210"/>
      <c r="L119" s="214"/>
      <c r="M119" s="215"/>
      <c r="N119" s="216"/>
      <c r="O119" s="216"/>
      <c r="P119" s="216"/>
      <c r="Q119" s="216"/>
      <c r="R119" s="216"/>
      <c r="S119" s="216"/>
      <c r="T119" s="217"/>
      <c r="AT119" s="218" t="s">
        <v>210</v>
      </c>
      <c r="AU119" s="218" t="s">
        <v>21</v>
      </c>
      <c r="AV119" s="208" t="s">
        <v>88</v>
      </c>
      <c r="AW119" s="208" t="s">
        <v>43</v>
      </c>
      <c r="AX119" s="208" t="s">
        <v>79</v>
      </c>
      <c r="AY119" s="218" t="s">
        <v>192</v>
      </c>
    </row>
    <row r="120" spans="2:51" s="240" customFormat="1" ht="12.75">
      <c r="B120" s="241"/>
      <c r="C120" s="242"/>
      <c r="D120" s="193" t="s">
        <v>210</v>
      </c>
      <c r="E120" s="251"/>
      <c r="F120" s="252" t="s">
        <v>280</v>
      </c>
      <c r="G120" s="242"/>
      <c r="H120" s="253">
        <v>655.92</v>
      </c>
      <c r="I120" s="242"/>
      <c r="J120" s="242"/>
      <c r="K120" s="242"/>
      <c r="L120" s="246"/>
      <c r="M120" s="247"/>
      <c r="N120" s="248"/>
      <c r="O120" s="248"/>
      <c r="P120" s="248"/>
      <c r="Q120" s="248"/>
      <c r="R120" s="248"/>
      <c r="S120" s="248"/>
      <c r="T120" s="249"/>
      <c r="AT120" s="250" t="s">
        <v>210</v>
      </c>
      <c r="AU120" s="250" t="s">
        <v>21</v>
      </c>
      <c r="AV120" s="240" t="s">
        <v>191</v>
      </c>
      <c r="AW120" s="240" t="s">
        <v>43</v>
      </c>
      <c r="AX120" s="240" t="s">
        <v>21</v>
      </c>
      <c r="AY120" s="250" t="s">
        <v>192</v>
      </c>
    </row>
    <row r="121" spans="2:65" s="23" customFormat="1" ht="22.5" customHeight="1">
      <c r="B121" s="24"/>
      <c r="C121" s="182" t="s">
        <v>217</v>
      </c>
      <c r="D121" s="182" t="s">
        <v>193</v>
      </c>
      <c r="E121" s="183" t="s">
        <v>560</v>
      </c>
      <c r="F121" s="184" t="s">
        <v>561</v>
      </c>
      <c r="G121" s="185" t="s">
        <v>545</v>
      </c>
      <c r="H121" s="186">
        <v>655.92</v>
      </c>
      <c r="I121" s="187"/>
      <c r="J121" s="187">
        <f>ROUND(I121*H121,2)</f>
        <v>0</v>
      </c>
      <c r="K121" s="184" t="s">
        <v>197</v>
      </c>
      <c r="L121" s="50"/>
      <c r="M121" s="188"/>
      <c r="N121" s="189" t="s">
        <v>50</v>
      </c>
      <c r="O121" s="190">
        <v>0.009000000000000001</v>
      </c>
      <c r="P121" s="190">
        <f>O121*H121</f>
        <v>5.9032800000000005</v>
      </c>
      <c r="Q121" s="190">
        <v>0</v>
      </c>
      <c r="R121" s="190">
        <f>Q121*H121</f>
        <v>0</v>
      </c>
      <c r="S121" s="190">
        <v>0</v>
      </c>
      <c r="T121" s="191">
        <f>S121*H121</f>
        <v>0</v>
      </c>
      <c r="AR121" s="6" t="s">
        <v>787</v>
      </c>
      <c r="AT121" s="6" t="s">
        <v>193</v>
      </c>
      <c r="AU121" s="6" t="s">
        <v>21</v>
      </c>
      <c r="AY121" s="6" t="s">
        <v>192</v>
      </c>
      <c r="BE121" s="192">
        <f>IF(N121="základní",J121,0)</f>
        <v>0</v>
      </c>
      <c r="BF121" s="192">
        <f>IF(N121="snížená",J121,0)</f>
        <v>0</v>
      </c>
      <c r="BG121" s="192">
        <f>IF(N121="zákl. přenesená",J121,0)</f>
        <v>0</v>
      </c>
      <c r="BH121" s="192">
        <f>IF(N121="sníž. přenesená",J121,0)</f>
        <v>0</v>
      </c>
      <c r="BI121" s="192">
        <f>IF(N121="nulová",J121,0)</f>
        <v>0</v>
      </c>
      <c r="BJ121" s="6" t="s">
        <v>21</v>
      </c>
      <c r="BK121" s="192">
        <f>ROUND(I121*H121,2)</f>
        <v>0</v>
      </c>
      <c r="BL121" s="6" t="s">
        <v>787</v>
      </c>
      <c r="BM121" s="6" t="s">
        <v>960</v>
      </c>
    </row>
    <row r="122" spans="1:47" ht="12.75">
      <c r="A122" s="23"/>
      <c r="B122" s="24"/>
      <c r="C122" s="52"/>
      <c r="D122" s="196" t="s">
        <v>199</v>
      </c>
      <c r="E122" s="52"/>
      <c r="F122" s="197" t="s">
        <v>561</v>
      </c>
      <c r="G122" s="52"/>
      <c r="H122" s="52"/>
      <c r="I122" s="52"/>
      <c r="J122" s="52"/>
      <c r="K122" s="52"/>
      <c r="L122" s="50"/>
      <c r="M122" s="195"/>
      <c r="N122" s="25"/>
      <c r="O122" s="25"/>
      <c r="P122" s="25"/>
      <c r="Q122" s="25"/>
      <c r="R122" s="25"/>
      <c r="S122" s="25"/>
      <c r="T122" s="72"/>
      <c r="AT122" s="6" t="s">
        <v>199</v>
      </c>
      <c r="AU122" s="6" t="s">
        <v>21</v>
      </c>
    </row>
    <row r="123" spans="2:51" s="198" customFormat="1" ht="12.75">
      <c r="B123" s="199"/>
      <c r="C123" s="200"/>
      <c r="D123" s="196" t="s">
        <v>210</v>
      </c>
      <c r="E123" s="201"/>
      <c r="F123" s="202" t="s">
        <v>501</v>
      </c>
      <c r="G123" s="200"/>
      <c r="H123" s="201"/>
      <c r="I123" s="200"/>
      <c r="J123" s="200"/>
      <c r="K123" s="200"/>
      <c r="L123" s="203"/>
      <c r="M123" s="204"/>
      <c r="N123" s="205"/>
      <c r="O123" s="205"/>
      <c r="P123" s="205"/>
      <c r="Q123" s="205"/>
      <c r="R123" s="205"/>
      <c r="S123" s="205"/>
      <c r="T123" s="206"/>
      <c r="AT123" s="207" t="s">
        <v>210</v>
      </c>
      <c r="AU123" s="207" t="s">
        <v>21</v>
      </c>
      <c r="AV123" s="198" t="s">
        <v>21</v>
      </c>
      <c r="AW123" s="198" t="s">
        <v>43</v>
      </c>
      <c r="AX123" s="198" t="s">
        <v>79</v>
      </c>
      <c r="AY123" s="207" t="s">
        <v>192</v>
      </c>
    </row>
    <row r="124" spans="2:51" s="208" customFormat="1" ht="12.75">
      <c r="B124" s="209"/>
      <c r="C124" s="210"/>
      <c r="D124" s="193" t="s">
        <v>210</v>
      </c>
      <c r="E124" s="211"/>
      <c r="F124" s="212" t="s">
        <v>961</v>
      </c>
      <c r="G124" s="210"/>
      <c r="H124" s="213">
        <v>655.92</v>
      </c>
      <c r="I124" s="210"/>
      <c r="J124" s="210"/>
      <c r="K124" s="210"/>
      <c r="L124" s="214"/>
      <c r="M124" s="215"/>
      <c r="N124" s="216"/>
      <c r="O124" s="216"/>
      <c r="P124" s="216"/>
      <c r="Q124" s="216"/>
      <c r="R124" s="216"/>
      <c r="S124" s="216"/>
      <c r="T124" s="217"/>
      <c r="AT124" s="218" t="s">
        <v>210</v>
      </c>
      <c r="AU124" s="218" t="s">
        <v>21</v>
      </c>
      <c r="AV124" s="208" t="s">
        <v>88</v>
      </c>
      <c r="AW124" s="208" t="s">
        <v>43</v>
      </c>
      <c r="AX124" s="208" t="s">
        <v>21</v>
      </c>
      <c r="AY124" s="218" t="s">
        <v>192</v>
      </c>
    </row>
    <row r="125" spans="2:65" s="23" customFormat="1" ht="22.5" customHeight="1">
      <c r="B125" s="24"/>
      <c r="C125" s="182" t="s">
        <v>223</v>
      </c>
      <c r="D125" s="182" t="s">
        <v>193</v>
      </c>
      <c r="E125" s="183" t="s">
        <v>564</v>
      </c>
      <c r="F125" s="184" t="s">
        <v>565</v>
      </c>
      <c r="G125" s="185" t="s">
        <v>480</v>
      </c>
      <c r="H125" s="186">
        <v>1246.248</v>
      </c>
      <c r="I125" s="187"/>
      <c r="J125" s="187">
        <f>ROUND(I125*H125,2)</f>
        <v>0</v>
      </c>
      <c r="K125" s="184" t="s">
        <v>197</v>
      </c>
      <c r="L125" s="50"/>
      <c r="M125" s="188"/>
      <c r="N125" s="189" t="s">
        <v>50</v>
      </c>
      <c r="O125" s="190">
        <v>0</v>
      </c>
      <c r="P125" s="190">
        <f>O125*H125</f>
        <v>0</v>
      </c>
      <c r="Q125" s="190">
        <v>0</v>
      </c>
      <c r="R125" s="190">
        <f>Q125*H125</f>
        <v>0</v>
      </c>
      <c r="S125" s="190">
        <v>0</v>
      </c>
      <c r="T125" s="191">
        <f>S125*H125</f>
        <v>0</v>
      </c>
      <c r="AR125" s="6" t="s">
        <v>191</v>
      </c>
      <c r="AT125" s="6" t="s">
        <v>193</v>
      </c>
      <c r="AU125" s="6" t="s">
        <v>21</v>
      </c>
      <c r="AY125" s="6" t="s">
        <v>192</v>
      </c>
      <c r="BE125" s="192">
        <f>IF(N125="základní",J125,0)</f>
        <v>0</v>
      </c>
      <c r="BF125" s="192">
        <f>IF(N125="snížená",J125,0)</f>
        <v>0</v>
      </c>
      <c r="BG125" s="192">
        <f>IF(N125="zákl. přenesená",J125,0)</f>
        <v>0</v>
      </c>
      <c r="BH125" s="192">
        <f>IF(N125="sníž. přenesená",J125,0)</f>
        <v>0</v>
      </c>
      <c r="BI125" s="192">
        <f>IF(N125="nulová",J125,0)</f>
        <v>0</v>
      </c>
      <c r="BJ125" s="6" t="s">
        <v>21</v>
      </c>
      <c r="BK125" s="192">
        <f>ROUND(I125*H125,2)</f>
        <v>0</v>
      </c>
      <c r="BL125" s="6" t="s">
        <v>191</v>
      </c>
      <c r="BM125" s="6" t="s">
        <v>962</v>
      </c>
    </row>
    <row r="126" spans="1:47" ht="12.75">
      <c r="A126" s="23"/>
      <c r="B126" s="24"/>
      <c r="C126" s="52"/>
      <c r="D126" s="196" t="s">
        <v>199</v>
      </c>
      <c r="E126" s="52"/>
      <c r="F126" s="197" t="s">
        <v>567</v>
      </c>
      <c r="G126" s="52"/>
      <c r="H126" s="52"/>
      <c r="I126" s="52"/>
      <c r="J126" s="52"/>
      <c r="K126" s="52"/>
      <c r="L126" s="50"/>
      <c r="M126" s="195"/>
      <c r="N126" s="25"/>
      <c r="O126" s="25"/>
      <c r="P126" s="25"/>
      <c r="Q126" s="25"/>
      <c r="R126" s="25"/>
      <c r="S126" s="25"/>
      <c r="T126" s="72"/>
      <c r="AT126" s="6" t="s">
        <v>199</v>
      </c>
      <c r="AU126" s="6" t="s">
        <v>21</v>
      </c>
    </row>
    <row r="127" spans="2:51" s="198" customFormat="1" ht="12.75">
      <c r="B127" s="199"/>
      <c r="C127" s="200"/>
      <c r="D127" s="196" t="s">
        <v>210</v>
      </c>
      <c r="E127" s="201"/>
      <c r="F127" s="202" t="s">
        <v>501</v>
      </c>
      <c r="G127" s="200"/>
      <c r="H127" s="201"/>
      <c r="I127" s="200"/>
      <c r="J127" s="200"/>
      <c r="K127" s="200"/>
      <c r="L127" s="203"/>
      <c r="M127" s="204"/>
      <c r="N127" s="205"/>
      <c r="O127" s="205"/>
      <c r="P127" s="205"/>
      <c r="Q127" s="205"/>
      <c r="R127" s="205"/>
      <c r="S127" s="205"/>
      <c r="T127" s="206"/>
      <c r="AT127" s="207" t="s">
        <v>210</v>
      </c>
      <c r="AU127" s="207" t="s">
        <v>21</v>
      </c>
      <c r="AV127" s="198" t="s">
        <v>21</v>
      </c>
      <c r="AW127" s="198" t="s">
        <v>43</v>
      </c>
      <c r="AX127" s="198" t="s">
        <v>79</v>
      </c>
      <c r="AY127" s="207" t="s">
        <v>192</v>
      </c>
    </row>
    <row r="128" spans="2:51" s="208" customFormat="1" ht="12.75">
      <c r="B128" s="209"/>
      <c r="C128" s="210"/>
      <c r="D128" s="193" t="s">
        <v>210</v>
      </c>
      <c r="E128" s="211" t="s">
        <v>584</v>
      </c>
      <c r="F128" s="212" t="s">
        <v>963</v>
      </c>
      <c r="G128" s="210"/>
      <c r="H128" s="213">
        <v>1246.248</v>
      </c>
      <c r="I128" s="210"/>
      <c r="J128" s="210"/>
      <c r="K128" s="210"/>
      <c r="L128" s="214"/>
      <c r="M128" s="215"/>
      <c r="N128" s="216"/>
      <c r="O128" s="216"/>
      <c r="P128" s="216"/>
      <c r="Q128" s="216"/>
      <c r="R128" s="216"/>
      <c r="S128" s="216"/>
      <c r="T128" s="217"/>
      <c r="AT128" s="218" t="s">
        <v>210</v>
      </c>
      <c r="AU128" s="218" t="s">
        <v>21</v>
      </c>
      <c r="AV128" s="208" t="s">
        <v>88</v>
      </c>
      <c r="AW128" s="208" t="s">
        <v>43</v>
      </c>
      <c r="AX128" s="208" t="s">
        <v>21</v>
      </c>
      <c r="AY128" s="218" t="s">
        <v>192</v>
      </c>
    </row>
    <row r="129" spans="2:65" s="23" customFormat="1" ht="22.5" customHeight="1">
      <c r="B129" s="24"/>
      <c r="C129" s="182" t="s">
        <v>229</v>
      </c>
      <c r="D129" s="182" t="s">
        <v>193</v>
      </c>
      <c r="E129" s="183" t="s">
        <v>570</v>
      </c>
      <c r="F129" s="184" t="s">
        <v>571</v>
      </c>
      <c r="G129" s="185" t="s">
        <v>514</v>
      </c>
      <c r="H129" s="186">
        <v>2223.9</v>
      </c>
      <c r="I129" s="187"/>
      <c r="J129" s="187">
        <f>ROUND(I129*H129,2)</f>
        <v>0</v>
      </c>
      <c r="K129" s="184" t="s">
        <v>197</v>
      </c>
      <c r="L129" s="50"/>
      <c r="M129" s="188"/>
      <c r="N129" s="189" t="s">
        <v>50</v>
      </c>
      <c r="O129" s="190">
        <v>0</v>
      </c>
      <c r="P129" s="190">
        <f>O129*H129</f>
        <v>0</v>
      </c>
      <c r="Q129" s="190">
        <v>0</v>
      </c>
      <c r="R129" s="190">
        <f>Q129*H129</f>
        <v>0</v>
      </c>
      <c r="S129" s="190">
        <v>0</v>
      </c>
      <c r="T129" s="191">
        <f>S129*H129</f>
        <v>0</v>
      </c>
      <c r="AR129" s="6" t="s">
        <v>191</v>
      </c>
      <c r="AT129" s="6" t="s">
        <v>193</v>
      </c>
      <c r="AU129" s="6" t="s">
        <v>21</v>
      </c>
      <c r="AY129" s="6" t="s">
        <v>192</v>
      </c>
      <c r="BE129" s="192">
        <f>IF(N129="základní",J129,0)</f>
        <v>0</v>
      </c>
      <c r="BF129" s="192">
        <f>IF(N129="snížená",J129,0)</f>
        <v>0</v>
      </c>
      <c r="BG129" s="192">
        <f>IF(N129="zákl. přenesená",J129,0)</f>
        <v>0</v>
      </c>
      <c r="BH129" s="192">
        <f>IF(N129="sníž. přenesená",J129,0)</f>
        <v>0</v>
      </c>
      <c r="BI129" s="192">
        <f>IF(N129="nulová",J129,0)</f>
        <v>0</v>
      </c>
      <c r="BJ129" s="6" t="s">
        <v>21</v>
      </c>
      <c r="BK129" s="192">
        <f>ROUND(I129*H129,2)</f>
        <v>0</v>
      </c>
      <c r="BL129" s="6" t="s">
        <v>191</v>
      </c>
      <c r="BM129" s="6" t="s">
        <v>964</v>
      </c>
    </row>
    <row r="130" spans="1:47" ht="12.75">
      <c r="A130" s="23"/>
      <c r="B130" s="24"/>
      <c r="C130" s="52"/>
      <c r="D130" s="196" t="s">
        <v>199</v>
      </c>
      <c r="E130" s="52"/>
      <c r="F130" s="197" t="s">
        <v>573</v>
      </c>
      <c r="G130" s="52"/>
      <c r="H130" s="52"/>
      <c r="I130" s="52"/>
      <c r="J130" s="52"/>
      <c r="K130" s="52"/>
      <c r="L130" s="50"/>
      <c r="M130" s="195"/>
      <c r="N130" s="25"/>
      <c r="O130" s="25"/>
      <c r="P130" s="25"/>
      <c r="Q130" s="25"/>
      <c r="R130" s="25"/>
      <c r="S130" s="25"/>
      <c r="T130" s="72"/>
      <c r="AT130" s="6" t="s">
        <v>199</v>
      </c>
      <c r="AU130" s="6" t="s">
        <v>21</v>
      </c>
    </row>
    <row r="131" spans="2:51" s="198" customFormat="1" ht="12.75">
      <c r="B131" s="199"/>
      <c r="C131" s="200"/>
      <c r="D131" s="196" t="s">
        <v>210</v>
      </c>
      <c r="E131" s="201"/>
      <c r="F131" s="202" t="s">
        <v>501</v>
      </c>
      <c r="G131" s="200"/>
      <c r="H131" s="201"/>
      <c r="I131" s="200"/>
      <c r="J131" s="200"/>
      <c r="K131" s="200"/>
      <c r="L131" s="203"/>
      <c r="M131" s="204"/>
      <c r="N131" s="205"/>
      <c r="O131" s="205"/>
      <c r="P131" s="205"/>
      <c r="Q131" s="205"/>
      <c r="R131" s="205"/>
      <c r="S131" s="205"/>
      <c r="T131" s="206"/>
      <c r="AT131" s="207" t="s">
        <v>210</v>
      </c>
      <c r="AU131" s="207" t="s">
        <v>21</v>
      </c>
      <c r="AV131" s="198" t="s">
        <v>21</v>
      </c>
      <c r="AW131" s="198" t="s">
        <v>43</v>
      </c>
      <c r="AX131" s="198" t="s">
        <v>79</v>
      </c>
      <c r="AY131" s="207" t="s">
        <v>192</v>
      </c>
    </row>
    <row r="132" spans="2:51" s="198" customFormat="1" ht="12.75">
      <c r="B132" s="199"/>
      <c r="C132" s="200"/>
      <c r="D132" s="196" t="s">
        <v>210</v>
      </c>
      <c r="E132" s="201"/>
      <c r="F132" s="202" t="s">
        <v>946</v>
      </c>
      <c r="G132" s="200"/>
      <c r="H132" s="201"/>
      <c r="I132" s="200"/>
      <c r="J132" s="200"/>
      <c r="K132" s="200"/>
      <c r="L132" s="203"/>
      <c r="M132" s="204"/>
      <c r="N132" s="205"/>
      <c r="O132" s="205"/>
      <c r="P132" s="205"/>
      <c r="Q132" s="205"/>
      <c r="R132" s="205"/>
      <c r="S132" s="205"/>
      <c r="T132" s="206"/>
      <c r="AT132" s="207" t="s">
        <v>210</v>
      </c>
      <c r="AU132" s="207" t="s">
        <v>21</v>
      </c>
      <c r="AV132" s="198" t="s">
        <v>21</v>
      </c>
      <c r="AW132" s="198" t="s">
        <v>43</v>
      </c>
      <c r="AX132" s="198" t="s">
        <v>79</v>
      </c>
      <c r="AY132" s="207" t="s">
        <v>192</v>
      </c>
    </row>
    <row r="133" spans="2:51" s="208" customFormat="1" ht="12.75">
      <c r="B133" s="209"/>
      <c r="C133" s="210"/>
      <c r="D133" s="196" t="s">
        <v>210</v>
      </c>
      <c r="E133" s="234" t="s">
        <v>212</v>
      </c>
      <c r="F133" s="235" t="s">
        <v>965</v>
      </c>
      <c r="G133" s="210"/>
      <c r="H133" s="236">
        <v>2212.5</v>
      </c>
      <c r="I133" s="210"/>
      <c r="J133" s="210"/>
      <c r="K133" s="210"/>
      <c r="L133" s="214"/>
      <c r="M133" s="215"/>
      <c r="N133" s="216"/>
      <c r="O133" s="216"/>
      <c r="P133" s="216"/>
      <c r="Q133" s="216"/>
      <c r="R133" s="216"/>
      <c r="S133" s="216"/>
      <c r="T133" s="217"/>
      <c r="AT133" s="218" t="s">
        <v>210</v>
      </c>
      <c r="AU133" s="218" t="s">
        <v>21</v>
      </c>
      <c r="AV133" s="208" t="s">
        <v>88</v>
      </c>
      <c r="AW133" s="208" t="s">
        <v>43</v>
      </c>
      <c r="AX133" s="208" t="s">
        <v>79</v>
      </c>
      <c r="AY133" s="218" t="s">
        <v>192</v>
      </c>
    </row>
    <row r="134" spans="2:51" s="198" customFormat="1" ht="12.75">
      <c r="B134" s="199"/>
      <c r="C134" s="200"/>
      <c r="D134" s="196" t="s">
        <v>210</v>
      </c>
      <c r="E134" s="201"/>
      <c r="F134" s="202" t="s">
        <v>948</v>
      </c>
      <c r="G134" s="200"/>
      <c r="H134" s="201"/>
      <c r="I134" s="200"/>
      <c r="J134" s="200"/>
      <c r="K134" s="200"/>
      <c r="L134" s="203"/>
      <c r="M134" s="204"/>
      <c r="N134" s="205"/>
      <c r="O134" s="205"/>
      <c r="P134" s="205"/>
      <c r="Q134" s="205"/>
      <c r="R134" s="205"/>
      <c r="S134" s="205"/>
      <c r="T134" s="206"/>
      <c r="AT134" s="207" t="s">
        <v>210</v>
      </c>
      <c r="AU134" s="207" t="s">
        <v>21</v>
      </c>
      <c r="AV134" s="198" t="s">
        <v>21</v>
      </c>
      <c r="AW134" s="198" t="s">
        <v>43</v>
      </c>
      <c r="AX134" s="198" t="s">
        <v>79</v>
      </c>
      <c r="AY134" s="207" t="s">
        <v>192</v>
      </c>
    </row>
    <row r="135" spans="2:51" s="198" customFormat="1" ht="12.75">
      <c r="B135" s="199"/>
      <c r="C135" s="200"/>
      <c r="D135" s="196" t="s">
        <v>210</v>
      </c>
      <c r="E135" s="201"/>
      <c r="F135" s="202" t="s">
        <v>949</v>
      </c>
      <c r="G135" s="200"/>
      <c r="H135" s="201"/>
      <c r="I135" s="200"/>
      <c r="J135" s="200"/>
      <c r="K135" s="200"/>
      <c r="L135" s="203"/>
      <c r="M135" s="204"/>
      <c r="N135" s="205"/>
      <c r="O135" s="205"/>
      <c r="P135" s="205"/>
      <c r="Q135" s="205"/>
      <c r="R135" s="205"/>
      <c r="S135" s="205"/>
      <c r="T135" s="206"/>
      <c r="AT135" s="207" t="s">
        <v>210</v>
      </c>
      <c r="AU135" s="207" t="s">
        <v>21</v>
      </c>
      <c r="AV135" s="198" t="s">
        <v>21</v>
      </c>
      <c r="AW135" s="198" t="s">
        <v>43</v>
      </c>
      <c r="AX135" s="198" t="s">
        <v>79</v>
      </c>
      <c r="AY135" s="207" t="s">
        <v>192</v>
      </c>
    </row>
    <row r="136" spans="2:51" s="208" customFormat="1" ht="12.75">
      <c r="B136" s="209"/>
      <c r="C136" s="210"/>
      <c r="D136" s="196" t="s">
        <v>210</v>
      </c>
      <c r="E136" s="234" t="s">
        <v>679</v>
      </c>
      <c r="F136" s="235" t="s">
        <v>966</v>
      </c>
      <c r="G136" s="210"/>
      <c r="H136" s="236">
        <v>11.4</v>
      </c>
      <c r="I136" s="210"/>
      <c r="J136" s="210"/>
      <c r="K136" s="210"/>
      <c r="L136" s="214"/>
      <c r="M136" s="215"/>
      <c r="N136" s="216"/>
      <c r="O136" s="216"/>
      <c r="P136" s="216"/>
      <c r="Q136" s="216"/>
      <c r="R136" s="216"/>
      <c r="S136" s="216"/>
      <c r="T136" s="217"/>
      <c r="AT136" s="218" t="s">
        <v>210</v>
      </c>
      <c r="AU136" s="218" t="s">
        <v>21</v>
      </c>
      <c r="AV136" s="208" t="s">
        <v>88</v>
      </c>
      <c r="AW136" s="208" t="s">
        <v>43</v>
      </c>
      <c r="AX136" s="208" t="s">
        <v>79</v>
      </c>
      <c r="AY136" s="218" t="s">
        <v>192</v>
      </c>
    </row>
    <row r="137" spans="2:51" s="240" customFormat="1" ht="12.75">
      <c r="B137" s="241"/>
      <c r="C137" s="242"/>
      <c r="D137" s="193" t="s">
        <v>210</v>
      </c>
      <c r="E137" s="251"/>
      <c r="F137" s="252" t="s">
        <v>280</v>
      </c>
      <c r="G137" s="242"/>
      <c r="H137" s="253">
        <v>2223.9</v>
      </c>
      <c r="I137" s="242"/>
      <c r="J137" s="242"/>
      <c r="K137" s="242"/>
      <c r="L137" s="246"/>
      <c r="M137" s="247"/>
      <c r="N137" s="248"/>
      <c r="O137" s="248"/>
      <c r="P137" s="248"/>
      <c r="Q137" s="248"/>
      <c r="R137" s="248"/>
      <c r="S137" s="248"/>
      <c r="T137" s="249"/>
      <c r="AT137" s="250" t="s">
        <v>210</v>
      </c>
      <c r="AU137" s="250" t="s">
        <v>21</v>
      </c>
      <c r="AV137" s="240" t="s">
        <v>191</v>
      </c>
      <c r="AW137" s="240" t="s">
        <v>43</v>
      </c>
      <c r="AX137" s="240" t="s">
        <v>21</v>
      </c>
      <c r="AY137" s="250" t="s">
        <v>192</v>
      </c>
    </row>
    <row r="138" spans="2:65" s="23" customFormat="1" ht="22.5" customHeight="1">
      <c r="B138" s="24"/>
      <c r="C138" s="182" t="s">
        <v>323</v>
      </c>
      <c r="D138" s="182" t="s">
        <v>193</v>
      </c>
      <c r="E138" s="183" t="s">
        <v>967</v>
      </c>
      <c r="F138" s="184" t="s">
        <v>968</v>
      </c>
      <c r="G138" s="185" t="s">
        <v>480</v>
      </c>
      <c r="H138" s="186">
        <v>1246.248</v>
      </c>
      <c r="I138" s="187"/>
      <c r="J138" s="187">
        <f>ROUND(I138*H138,2)</f>
        <v>0</v>
      </c>
      <c r="K138" s="184"/>
      <c r="L138" s="50"/>
      <c r="M138" s="188"/>
      <c r="N138" s="189" t="s">
        <v>50</v>
      </c>
      <c r="O138" s="190">
        <v>0</v>
      </c>
      <c r="P138" s="190">
        <f>O138*H138</f>
        <v>0</v>
      </c>
      <c r="Q138" s="190">
        <v>0</v>
      </c>
      <c r="R138" s="190">
        <f>Q138*H138</f>
        <v>0</v>
      </c>
      <c r="S138" s="190">
        <v>0</v>
      </c>
      <c r="T138" s="191">
        <f>S138*H138</f>
        <v>0</v>
      </c>
      <c r="AR138" s="6" t="s">
        <v>191</v>
      </c>
      <c r="AT138" s="6" t="s">
        <v>193</v>
      </c>
      <c r="AU138" s="6" t="s">
        <v>21</v>
      </c>
      <c r="AY138" s="6" t="s">
        <v>192</v>
      </c>
      <c r="BE138" s="192">
        <f>IF(N138="základní",J138,0)</f>
        <v>0</v>
      </c>
      <c r="BF138" s="192">
        <f>IF(N138="snížená",J138,0)</f>
        <v>0</v>
      </c>
      <c r="BG138" s="192">
        <f>IF(N138="zákl. přenesená",J138,0)</f>
        <v>0</v>
      </c>
      <c r="BH138" s="192">
        <f>IF(N138="sníž. přenesená",J138,0)</f>
        <v>0</v>
      </c>
      <c r="BI138" s="192">
        <f>IF(N138="nulová",J138,0)</f>
        <v>0</v>
      </c>
      <c r="BJ138" s="6" t="s">
        <v>21</v>
      </c>
      <c r="BK138" s="192">
        <f>ROUND(I138*H138,2)</f>
        <v>0</v>
      </c>
      <c r="BL138" s="6" t="s">
        <v>191</v>
      </c>
      <c r="BM138" s="6" t="s">
        <v>969</v>
      </c>
    </row>
    <row r="139" spans="1:47" ht="12.75">
      <c r="A139" s="23"/>
      <c r="B139" s="24"/>
      <c r="C139" s="52"/>
      <c r="D139" s="196" t="s">
        <v>199</v>
      </c>
      <c r="E139" s="52"/>
      <c r="F139" s="197" t="s">
        <v>968</v>
      </c>
      <c r="G139" s="52"/>
      <c r="H139" s="52"/>
      <c r="I139" s="52"/>
      <c r="J139" s="52"/>
      <c r="K139" s="52"/>
      <c r="L139" s="50"/>
      <c r="M139" s="195"/>
      <c r="N139" s="25"/>
      <c r="O139" s="25"/>
      <c r="P139" s="25"/>
      <c r="Q139" s="25"/>
      <c r="R139" s="25"/>
      <c r="S139" s="25"/>
      <c r="T139" s="72"/>
      <c r="AT139" s="6" t="s">
        <v>199</v>
      </c>
      <c r="AU139" s="6" t="s">
        <v>21</v>
      </c>
    </row>
    <row r="140" spans="2:51" s="198" customFormat="1" ht="12.75">
      <c r="B140" s="199"/>
      <c r="C140" s="200"/>
      <c r="D140" s="196" t="s">
        <v>210</v>
      </c>
      <c r="E140" s="201"/>
      <c r="F140" s="202" t="s">
        <v>501</v>
      </c>
      <c r="G140" s="200"/>
      <c r="H140" s="201"/>
      <c r="I140" s="200"/>
      <c r="J140" s="200"/>
      <c r="K140" s="200"/>
      <c r="L140" s="203"/>
      <c r="M140" s="204"/>
      <c r="N140" s="205"/>
      <c r="O140" s="205"/>
      <c r="P140" s="205"/>
      <c r="Q140" s="205"/>
      <c r="R140" s="205"/>
      <c r="S140" s="205"/>
      <c r="T140" s="206"/>
      <c r="AT140" s="207" t="s">
        <v>210</v>
      </c>
      <c r="AU140" s="207" t="s">
        <v>21</v>
      </c>
      <c r="AV140" s="198" t="s">
        <v>21</v>
      </c>
      <c r="AW140" s="198" t="s">
        <v>43</v>
      </c>
      <c r="AX140" s="198" t="s">
        <v>79</v>
      </c>
      <c r="AY140" s="207" t="s">
        <v>192</v>
      </c>
    </row>
    <row r="141" spans="2:51" s="208" customFormat="1" ht="12.75">
      <c r="B141" s="209"/>
      <c r="C141" s="210"/>
      <c r="D141" s="193" t="s">
        <v>210</v>
      </c>
      <c r="E141" s="211" t="s">
        <v>682</v>
      </c>
      <c r="F141" s="212" t="s">
        <v>970</v>
      </c>
      <c r="G141" s="210"/>
      <c r="H141" s="213">
        <v>1246.248</v>
      </c>
      <c r="I141" s="210"/>
      <c r="J141" s="210"/>
      <c r="K141" s="210"/>
      <c r="L141" s="214"/>
      <c r="M141" s="215"/>
      <c r="N141" s="216"/>
      <c r="O141" s="216"/>
      <c r="P141" s="216"/>
      <c r="Q141" s="216"/>
      <c r="R141" s="216"/>
      <c r="S141" s="216"/>
      <c r="T141" s="217"/>
      <c r="AT141" s="218" t="s">
        <v>210</v>
      </c>
      <c r="AU141" s="218" t="s">
        <v>21</v>
      </c>
      <c r="AV141" s="208" t="s">
        <v>88</v>
      </c>
      <c r="AW141" s="208" t="s">
        <v>43</v>
      </c>
      <c r="AX141" s="208" t="s">
        <v>21</v>
      </c>
      <c r="AY141" s="218" t="s">
        <v>192</v>
      </c>
    </row>
    <row r="142" spans="2:65" s="23" customFormat="1" ht="22.5" customHeight="1">
      <c r="B142" s="24"/>
      <c r="C142" s="182" t="s">
        <v>329</v>
      </c>
      <c r="D142" s="182" t="s">
        <v>193</v>
      </c>
      <c r="E142" s="183" t="s">
        <v>971</v>
      </c>
      <c r="F142" s="184" t="s">
        <v>972</v>
      </c>
      <c r="G142" s="185" t="s">
        <v>514</v>
      </c>
      <c r="H142" s="186">
        <v>1461.4</v>
      </c>
      <c r="I142" s="187"/>
      <c r="J142" s="187">
        <f>ROUND(I142*H142,2)</f>
        <v>0</v>
      </c>
      <c r="K142" s="184" t="s">
        <v>197</v>
      </c>
      <c r="L142" s="50"/>
      <c r="M142" s="188"/>
      <c r="N142" s="189" t="s">
        <v>50</v>
      </c>
      <c r="O142" s="190">
        <v>0</v>
      </c>
      <c r="P142" s="190">
        <f>O142*H142</f>
        <v>0</v>
      </c>
      <c r="Q142" s="190">
        <v>0.0006900000000000001</v>
      </c>
      <c r="R142" s="190">
        <f>Q142*H142</f>
        <v>1.008366</v>
      </c>
      <c r="S142" s="190">
        <v>0</v>
      </c>
      <c r="T142" s="191">
        <f>S142*H142</f>
        <v>0</v>
      </c>
      <c r="AR142" s="6" t="s">
        <v>191</v>
      </c>
      <c r="AT142" s="6" t="s">
        <v>193</v>
      </c>
      <c r="AU142" s="6" t="s">
        <v>21</v>
      </c>
      <c r="AY142" s="6" t="s">
        <v>192</v>
      </c>
      <c r="BE142" s="192">
        <f>IF(N142="základní",J142,0)</f>
        <v>0</v>
      </c>
      <c r="BF142" s="192">
        <f>IF(N142="snížená",J142,0)</f>
        <v>0</v>
      </c>
      <c r="BG142" s="192">
        <f>IF(N142="zákl. přenesená",J142,0)</f>
        <v>0</v>
      </c>
      <c r="BH142" s="192">
        <f>IF(N142="sníž. přenesená",J142,0)</f>
        <v>0</v>
      </c>
      <c r="BI142" s="192">
        <f>IF(N142="nulová",J142,0)</f>
        <v>0</v>
      </c>
      <c r="BJ142" s="6" t="s">
        <v>21</v>
      </c>
      <c r="BK142" s="192">
        <f>ROUND(I142*H142,2)</f>
        <v>0</v>
      </c>
      <c r="BL142" s="6" t="s">
        <v>191</v>
      </c>
      <c r="BM142" s="6" t="s">
        <v>973</v>
      </c>
    </row>
    <row r="143" spans="1:47" ht="23.25">
      <c r="A143" s="23"/>
      <c r="B143" s="24"/>
      <c r="C143" s="52"/>
      <c r="D143" s="196" t="s">
        <v>199</v>
      </c>
      <c r="E143" s="52"/>
      <c r="F143" s="197" t="s">
        <v>974</v>
      </c>
      <c r="G143" s="52"/>
      <c r="H143" s="52"/>
      <c r="I143" s="52"/>
      <c r="J143" s="52"/>
      <c r="K143" s="52"/>
      <c r="L143" s="50"/>
      <c r="M143" s="195"/>
      <c r="N143" s="25"/>
      <c r="O143" s="25"/>
      <c r="P143" s="25"/>
      <c r="Q143" s="25"/>
      <c r="R143" s="25"/>
      <c r="S143" s="25"/>
      <c r="T143" s="72"/>
      <c r="AT143" s="6" t="s">
        <v>199</v>
      </c>
      <c r="AU143" s="6" t="s">
        <v>21</v>
      </c>
    </row>
    <row r="144" spans="2:51" s="198" customFormat="1" ht="12.75">
      <c r="B144" s="199"/>
      <c r="C144" s="200"/>
      <c r="D144" s="196" t="s">
        <v>210</v>
      </c>
      <c r="E144" s="201"/>
      <c r="F144" s="202" t="s">
        <v>501</v>
      </c>
      <c r="G144" s="200"/>
      <c r="H144" s="201"/>
      <c r="I144" s="200"/>
      <c r="J144" s="200"/>
      <c r="K144" s="200"/>
      <c r="L144" s="203"/>
      <c r="M144" s="204"/>
      <c r="N144" s="205"/>
      <c r="O144" s="205"/>
      <c r="P144" s="205"/>
      <c r="Q144" s="205"/>
      <c r="R144" s="205"/>
      <c r="S144" s="205"/>
      <c r="T144" s="206"/>
      <c r="AT144" s="207" t="s">
        <v>210</v>
      </c>
      <c r="AU144" s="207" t="s">
        <v>21</v>
      </c>
      <c r="AV144" s="198" t="s">
        <v>21</v>
      </c>
      <c r="AW144" s="198" t="s">
        <v>43</v>
      </c>
      <c r="AX144" s="198" t="s">
        <v>79</v>
      </c>
      <c r="AY144" s="207" t="s">
        <v>192</v>
      </c>
    </row>
    <row r="145" spans="2:51" s="198" customFormat="1" ht="12.75">
      <c r="B145" s="199"/>
      <c r="C145" s="200"/>
      <c r="D145" s="196" t="s">
        <v>210</v>
      </c>
      <c r="E145" s="201"/>
      <c r="F145" s="202" t="s">
        <v>946</v>
      </c>
      <c r="G145" s="200"/>
      <c r="H145" s="201"/>
      <c r="I145" s="200"/>
      <c r="J145" s="200"/>
      <c r="K145" s="200"/>
      <c r="L145" s="203"/>
      <c r="M145" s="204"/>
      <c r="N145" s="205"/>
      <c r="O145" s="205"/>
      <c r="P145" s="205"/>
      <c r="Q145" s="205"/>
      <c r="R145" s="205"/>
      <c r="S145" s="205"/>
      <c r="T145" s="206"/>
      <c r="AT145" s="207" t="s">
        <v>210</v>
      </c>
      <c r="AU145" s="207" t="s">
        <v>21</v>
      </c>
      <c r="AV145" s="198" t="s">
        <v>21</v>
      </c>
      <c r="AW145" s="198" t="s">
        <v>43</v>
      </c>
      <c r="AX145" s="198" t="s">
        <v>79</v>
      </c>
      <c r="AY145" s="207" t="s">
        <v>192</v>
      </c>
    </row>
    <row r="146" spans="2:51" s="208" customFormat="1" ht="12.75">
      <c r="B146" s="209"/>
      <c r="C146" s="210"/>
      <c r="D146" s="196" t="s">
        <v>210</v>
      </c>
      <c r="E146" s="234"/>
      <c r="F146" s="235" t="s">
        <v>975</v>
      </c>
      <c r="G146" s="210"/>
      <c r="H146" s="236">
        <v>1450</v>
      </c>
      <c r="I146" s="210"/>
      <c r="J146" s="210"/>
      <c r="K146" s="210"/>
      <c r="L146" s="214"/>
      <c r="M146" s="215"/>
      <c r="N146" s="216"/>
      <c r="O146" s="216"/>
      <c r="P146" s="216"/>
      <c r="Q146" s="216"/>
      <c r="R146" s="216"/>
      <c r="S146" s="216"/>
      <c r="T146" s="217"/>
      <c r="AT146" s="218" t="s">
        <v>210</v>
      </c>
      <c r="AU146" s="218" t="s">
        <v>21</v>
      </c>
      <c r="AV146" s="208" t="s">
        <v>88</v>
      </c>
      <c r="AW146" s="208" t="s">
        <v>43</v>
      </c>
      <c r="AX146" s="208" t="s">
        <v>79</v>
      </c>
      <c r="AY146" s="218" t="s">
        <v>192</v>
      </c>
    </row>
    <row r="147" spans="2:51" s="198" customFormat="1" ht="12.75">
      <c r="B147" s="199"/>
      <c r="C147" s="200"/>
      <c r="D147" s="196" t="s">
        <v>210</v>
      </c>
      <c r="E147" s="201"/>
      <c r="F147" s="202" t="s">
        <v>948</v>
      </c>
      <c r="G147" s="200"/>
      <c r="H147" s="201"/>
      <c r="I147" s="200"/>
      <c r="J147" s="200"/>
      <c r="K147" s="200"/>
      <c r="L147" s="203"/>
      <c r="M147" s="204"/>
      <c r="N147" s="205"/>
      <c r="O147" s="205"/>
      <c r="P147" s="205"/>
      <c r="Q147" s="205"/>
      <c r="R147" s="205"/>
      <c r="S147" s="205"/>
      <c r="T147" s="206"/>
      <c r="AT147" s="207" t="s">
        <v>210</v>
      </c>
      <c r="AU147" s="207" t="s">
        <v>21</v>
      </c>
      <c r="AV147" s="198" t="s">
        <v>21</v>
      </c>
      <c r="AW147" s="198" t="s">
        <v>43</v>
      </c>
      <c r="AX147" s="198" t="s">
        <v>79</v>
      </c>
      <c r="AY147" s="207" t="s">
        <v>192</v>
      </c>
    </row>
    <row r="148" spans="2:51" s="198" customFormat="1" ht="12.75">
      <c r="B148" s="199"/>
      <c r="C148" s="200"/>
      <c r="D148" s="196" t="s">
        <v>210</v>
      </c>
      <c r="E148" s="201"/>
      <c r="F148" s="202" t="s">
        <v>949</v>
      </c>
      <c r="G148" s="200"/>
      <c r="H148" s="201"/>
      <c r="I148" s="200"/>
      <c r="J148" s="200"/>
      <c r="K148" s="200"/>
      <c r="L148" s="203"/>
      <c r="M148" s="204"/>
      <c r="N148" s="205"/>
      <c r="O148" s="205"/>
      <c r="P148" s="205"/>
      <c r="Q148" s="205"/>
      <c r="R148" s="205"/>
      <c r="S148" s="205"/>
      <c r="T148" s="206"/>
      <c r="AT148" s="207" t="s">
        <v>210</v>
      </c>
      <c r="AU148" s="207" t="s">
        <v>21</v>
      </c>
      <c r="AV148" s="198" t="s">
        <v>21</v>
      </c>
      <c r="AW148" s="198" t="s">
        <v>43</v>
      </c>
      <c r="AX148" s="198" t="s">
        <v>79</v>
      </c>
      <c r="AY148" s="207" t="s">
        <v>192</v>
      </c>
    </row>
    <row r="149" spans="2:51" s="208" customFormat="1" ht="12.75">
      <c r="B149" s="209"/>
      <c r="C149" s="210"/>
      <c r="D149" s="196" t="s">
        <v>210</v>
      </c>
      <c r="E149" s="234"/>
      <c r="F149" s="235" t="s">
        <v>966</v>
      </c>
      <c r="G149" s="210"/>
      <c r="H149" s="236">
        <v>11.4</v>
      </c>
      <c r="I149" s="210"/>
      <c r="J149" s="210"/>
      <c r="K149" s="210"/>
      <c r="L149" s="214"/>
      <c r="M149" s="215"/>
      <c r="N149" s="216"/>
      <c r="O149" s="216"/>
      <c r="P149" s="216"/>
      <c r="Q149" s="216"/>
      <c r="R149" s="216"/>
      <c r="S149" s="216"/>
      <c r="T149" s="217"/>
      <c r="AT149" s="218" t="s">
        <v>210</v>
      </c>
      <c r="AU149" s="218" t="s">
        <v>21</v>
      </c>
      <c r="AV149" s="208" t="s">
        <v>88</v>
      </c>
      <c r="AW149" s="208" t="s">
        <v>43</v>
      </c>
      <c r="AX149" s="208" t="s">
        <v>79</v>
      </c>
      <c r="AY149" s="218" t="s">
        <v>192</v>
      </c>
    </row>
    <row r="150" spans="2:51" s="240" customFormat="1" ht="12.75">
      <c r="B150" s="241"/>
      <c r="C150" s="242"/>
      <c r="D150" s="193" t="s">
        <v>210</v>
      </c>
      <c r="E150" s="251"/>
      <c r="F150" s="252" t="s">
        <v>280</v>
      </c>
      <c r="G150" s="242"/>
      <c r="H150" s="253">
        <v>1461.4</v>
      </c>
      <c r="I150" s="242"/>
      <c r="J150" s="242"/>
      <c r="K150" s="242"/>
      <c r="L150" s="246"/>
      <c r="M150" s="247"/>
      <c r="N150" s="248"/>
      <c r="O150" s="248"/>
      <c r="P150" s="248"/>
      <c r="Q150" s="248"/>
      <c r="R150" s="248"/>
      <c r="S150" s="248"/>
      <c r="T150" s="249"/>
      <c r="AT150" s="250" t="s">
        <v>210</v>
      </c>
      <c r="AU150" s="250" t="s">
        <v>21</v>
      </c>
      <c r="AV150" s="240" t="s">
        <v>191</v>
      </c>
      <c r="AW150" s="240" t="s">
        <v>43</v>
      </c>
      <c r="AX150" s="240" t="s">
        <v>21</v>
      </c>
      <c r="AY150" s="250" t="s">
        <v>192</v>
      </c>
    </row>
    <row r="151" spans="2:65" s="23" customFormat="1" ht="31.5" customHeight="1">
      <c r="B151" s="24"/>
      <c r="C151" s="182" t="s">
        <v>26</v>
      </c>
      <c r="D151" s="182" t="s">
        <v>193</v>
      </c>
      <c r="E151" s="183" t="s">
        <v>976</v>
      </c>
      <c r="F151" s="184" t="s">
        <v>977</v>
      </c>
      <c r="G151" s="185" t="s">
        <v>556</v>
      </c>
      <c r="H151" s="186">
        <v>6559.2</v>
      </c>
      <c r="I151" s="187"/>
      <c r="J151" s="187">
        <f>ROUND(I151*H151,2)</f>
        <v>0</v>
      </c>
      <c r="K151" s="184" t="s">
        <v>197</v>
      </c>
      <c r="L151" s="50"/>
      <c r="M151" s="188"/>
      <c r="N151" s="189" t="s">
        <v>50</v>
      </c>
      <c r="O151" s="190">
        <v>0</v>
      </c>
      <c r="P151" s="190">
        <f>O151*H151</f>
        <v>0</v>
      </c>
      <c r="Q151" s="190">
        <v>0</v>
      </c>
      <c r="R151" s="190">
        <f>Q151*H151</f>
        <v>0</v>
      </c>
      <c r="S151" s="190">
        <v>0</v>
      </c>
      <c r="T151" s="191">
        <f>S151*H151</f>
        <v>0</v>
      </c>
      <c r="AR151" s="6" t="s">
        <v>191</v>
      </c>
      <c r="AT151" s="6" t="s">
        <v>193</v>
      </c>
      <c r="AU151" s="6" t="s">
        <v>21</v>
      </c>
      <c r="AY151" s="6" t="s">
        <v>192</v>
      </c>
      <c r="BE151" s="192">
        <f>IF(N151="základní",J151,0)</f>
        <v>0</v>
      </c>
      <c r="BF151" s="192">
        <f>IF(N151="snížená",J151,0)</f>
        <v>0</v>
      </c>
      <c r="BG151" s="192">
        <f>IF(N151="zákl. přenesená",J151,0)</f>
        <v>0</v>
      </c>
      <c r="BH151" s="192">
        <f>IF(N151="sníž. přenesená",J151,0)</f>
        <v>0</v>
      </c>
      <c r="BI151" s="192">
        <f>IF(N151="nulová",J151,0)</f>
        <v>0</v>
      </c>
      <c r="BJ151" s="6" t="s">
        <v>21</v>
      </c>
      <c r="BK151" s="192">
        <f>ROUND(I151*H151,2)</f>
        <v>0</v>
      </c>
      <c r="BL151" s="6" t="s">
        <v>191</v>
      </c>
      <c r="BM151" s="6" t="s">
        <v>978</v>
      </c>
    </row>
    <row r="152" spans="1:47" ht="34.5">
      <c r="A152" s="23"/>
      <c r="B152" s="24"/>
      <c r="C152" s="52"/>
      <c r="D152" s="196" t="s">
        <v>199</v>
      </c>
      <c r="E152" s="52"/>
      <c r="F152" s="197" t="s">
        <v>979</v>
      </c>
      <c r="G152" s="52"/>
      <c r="H152" s="52"/>
      <c r="I152" s="52"/>
      <c r="J152" s="52"/>
      <c r="K152" s="52"/>
      <c r="L152" s="50"/>
      <c r="M152" s="195"/>
      <c r="N152" s="25"/>
      <c r="O152" s="25"/>
      <c r="P152" s="25"/>
      <c r="Q152" s="25"/>
      <c r="R152" s="25"/>
      <c r="S152" s="25"/>
      <c r="T152" s="72"/>
      <c r="AT152" s="6" t="s">
        <v>199</v>
      </c>
      <c r="AU152" s="6" t="s">
        <v>21</v>
      </c>
    </row>
    <row r="153" spans="2:51" s="198" customFormat="1" ht="12.75">
      <c r="B153" s="199"/>
      <c r="C153" s="200"/>
      <c r="D153" s="196" t="s">
        <v>210</v>
      </c>
      <c r="E153" s="201"/>
      <c r="F153" s="202" t="s">
        <v>501</v>
      </c>
      <c r="G153" s="200"/>
      <c r="H153" s="201"/>
      <c r="I153" s="200"/>
      <c r="J153" s="200"/>
      <c r="K153" s="200"/>
      <c r="L153" s="203"/>
      <c r="M153" s="204"/>
      <c r="N153" s="205"/>
      <c r="O153" s="205"/>
      <c r="P153" s="205"/>
      <c r="Q153" s="205"/>
      <c r="R153" s="205"/>
      <c r="S153" s="205"/>
      <c r="T153" s="206"/>
      <c r="AT153" s="207" t="s">
        <v>210</v>
      </c>
      <c r="AU153" s="207" t="s">
        <v>21</v>
      </c>
      <c r="AV153" s="198" t="s">
        <v>21</v>
      </c>
      <c r="AW153" s="198" t="s">
        <v>43</v>
      </c>
      <c r="AX153" s="198" t="s">
        <v>79</v>
      </c>
      <c r="AY153" s="207" t="s">
        <v>192</v>
      </c>
    </row>
    <row r="154" spans="2:51" s="208" customFormat="1" ht="12.75">
      <c r="B154" s="209"/>
      <c r="C154" s="210"/>
      <c r="D154" s="193" t="s">
        <v>210</v>
      </c>
      <c r="E154" s="211" t="s">
        <v>689</v>
      </c>
      <c r="F154" s="212" t="s">
        <v>980</v>
      </c>
      <c r="G154" s="210"/>
      <c r="H154" s="213">
        <v>6559.2</v>
      </c>
      <c r="I154" s="210"/>
      <c r="J154" s="210"/>
      <c r="K154" s="210"/>
      <c r="L154" s="214"/>
      <c r="M154" s="215"/>
      <c r="N154" s="216"/>
      <c r="O154" s="216"/>
      <c r="P154" s="216"/>
      <c r="Q154" s="216"/>
      <c r="R154" s="216"/>
      <c r="S154" s="216"/>
      <c r="T154" s="217"/>
      <c r="AT154" s="218" t="s">
        <v>210</v>
      </c>
      <c r="AU154" s="218" t="s">
        <v>21</v>
      </c>
      <c r="AV154" s="208" t="s">
        <v>88</v>
      </c>
      <c r="AW154" s="208" t="s">
        <v>43</v>
      </c>
      <c r="AX154" s="208" t="s">
        <v>21</v>
      </c>
      <c r="AY154" s="218" t="s">
        <v>192</v>
      </c>
    </row>
    <row r="155" spans="2:65" s="23" customFormat="1" ht="31.5" customHeight="1">
      <c r="B155" s="24"/>
      <c r="C155" s="182" t="s">
        <v>339</v>
      </c>
      <c r="D155" s="182" t="s">
        <v>193</v>
      </c>
      <c r="E155" s="183" t="s">
        <v>981</v>
      </c>
      <c r="F155" s="184" t="s">
        <v>982</v>
      </c>
      <c r="G155" s="185" t="s">
        <v>480</v>
      </c>
      <c r="H155" s="186">
        <v>1.008</v>
      </c>
      <c r="I155" s="187"/>
      <c r="J155" s="187">
        <f>ROUND(I155*H155,2)</f>
        <v>0</v>
      </c>
      <c r="K155" s="184" t="s">
        <v>197</v>
      </c>
      <c r="L155" s="50"/>
      <c r="M155" s="188"/>
      <c r="N155" s="189" t="s">
        <v>50</v>
      </c>
      <c r="O155" s="190">
        <v>0</v>
      </c>
      <c r="P155" s="190">
        <f>O155*H155</f>
        <v>0</v>
      </c>
      <c r="Q155" s="190">
        <v>0</v>
      </c>
      <c r="R155" s="190">
        <f>Q155*H155</f>
        <v>0</v>
      </c>
      <c r="S155" s="190">
        <v>0</v>
      </c>
      <c r="T155" s="191">
        <f>S155*H155</f>
        <v>0</v>
      </c>
      <c r="AR155" s="6" t="s">
        <v>191</v>
      </c>
      <c r="AT155" s="6" t="s">
        <v>193</v>
      </c>
      <c r="AU155" s="6" t="s">
        <v>21</v>
      </c>
      <c r="AY155" s="6" t="s">
        <v>192</v>
      </c>
      <c r="BE155" s="192">
        <f>IF(N155="základní",J155,0)</f>
        <v>0</v>
      </c>
      <c r="BF155" s="192">
        <f>IF(N155="snížená",J155,0)</f>
        <v>0</v>
      </c>
      <c r="BG155" s="192">
        <f>IF(N155="zákl. přenesená",J155,0)</f>
        <v>0</v>
      </c>
      <c r="BH155" s="192">
        <f>IF(N155="sníž. přenesená",J155,0)</f>
        <v>0</v>
      </c>
      <c r="BI155" s="192">
        <f>IF(N155="nulová",J155,0)</f>
        <v>0</v>
      </c>
      <c r="BJ155" s="6" t="s">
        <v>21</v>
      </c>
      <c r="BK155" s="192">
        <f>ROUND(I155*H155,2)</f>
        <v>0</v>
      </c>
      <c r="BL155" s="6" t="s">
        <v>191</v>
      </c>
      <c r="BM155" s="6" t="s">
        <v>983</v>
      </c>
    </row>
    <row r="156" spans="1:47" ht="34.5">
      <c r="A156" s="23"/>
      <c r="B156" s="24"/>
      <c r="C156" s="52"/>
      <c r="D156" s="193" t="s">
        <v>199</v>
      </c>
      <c r="E156" s="52"/>
      <c r="F156" s="194" t="s">
        <v>984</v>
      </c>
      <c r="G156" s="52"/>
      <c r="H156" s="52"/>
      <c r="I156" s="52"/>
      <c r="J156" s="52"/>
      <c r="K156" s="52"/>
      <c r="L156" s="50"/>
      <c r="M156" s="195"/>
      <c r="N156" s="25"/>
      <c r="O156" s="25"/>
      <c r="P156" s="25"/>
      <c r="Q156" s="25"/>
      <c r="R156" s="25"/>
      <c r="S156" s="25"/>
      <c r="T156" s="72"/>
      <c r="AT156" s="6" t="s">
        <v>199</v>
      </c>
      <c r="AU156" s="6" t="s">
        <v>21</v>
      </c>
    </row>
    <row r="157" spans="1:65" ht="31.5" customHeight="1">
      <c r="A157" s="23"/>
      <c r="B157" s="24"/>
      <c r="C157" s="182" t="s">
        <v>344</v>
      </c>
      <c r="D157" s="182" t="s">
        <v>193</v>
      </c>
      <c r="E157" s="183" t="s">
        <v>937</v>
      </c>
      <c r="F157" s="184" t="s">
        <v>938</v>
      </c>
      <c r="G157" s="185" t="s">
        <v>480</v>
      </c>
      <c r="H157" s="186">
        <v>1.008</v>
      </c>
      <c r="I157" s="187"/>
      <c r="J157" s="187">
        <f>ROUND(I157*H157,2)</f>
        <v>0</v>
      </c>
      <c r="K157" s="184" t="s">
        <v>197</v>
      </c>
      <c r="L157" s="50"/>
      <c r="M157" s="188"/>
      <c r="N157" s="189" t="s">
        <v>50</v>
      </c>
      <c r="O157" s="190">
        <v>0</v>
      </c>
      <c r="P157" s="190">
        <f>O157*H157</f>
        <v>0</v>
      </c>
      <c r="Q157" s="190">
        <v>0</v>
      </c>
      <c r="R157" s="190">
        <f>Q157*H157</f>
        <v>0</v>
      </c>
      <c r="S157" s="190">
        <v>0</v>
      </c>
      <c r="T157" s="191">
        <f>S157*H157</f>
        <v>0</v>
      </c>
      <c r="AR157" s="6" t="s">
        <v>191</v>
      </c>
      <c r="AT157" s="6" t="s">
        <v>193</v>
      </c>
      <c r="AU157" s="6" t="s">
        <v>21</v>
      </c>
      <c r="AY157" s="6" t="s">
        <v>192</v>
      </c>
      <c r="BE157" s="192">
        <f>IF(N157="základní",J157,0)</f>
        <v>0</v>
      </c>
      <c r="BF157" s="192">
        <f>IF(N157="snížená",J157,0)</f>
        <v>0</v>
      </c>
      <c r="BG157" s="192">
        <f>IF(N157="zákl. přenesená",J157,0)</f>
        <v>0</v>
      </c>
      <c r="BH157" s="192">
        <f>IF(N157="sníž. přenesená",J157,0)</f>
        <v>0</v>
      </c>
      <c r="BI157" s="192">
        <f>IF(N157="nulová",J157,0)</f>
        <v>0</v>
      </c>
      <c r="BJ157" s="6" t="s">
        <v>21</v>
      </c>
      <c r="BK157" s="192">
        <f>ROUND(I157*H157,2)</f>
        <v>0</v>
      </c>
      <c r="BL157" s="6" t="s">
        <v>191</v>
      </c>
      <c r="BM157" s="6" t="s">
        <v>985</v>
      </c>
    </row>
    <row r="158" spans="1:47" ht="27">
      <c r="A158" s="23"/>
      <c r="B158" s="24"/>
      <c r="C158" s="52"/>
      <c r="D158" s="196" t="s">
        <v>199</v>
      </c>
      <c r="E158" s="52"/>
      <c r="F158" s="197" t="s">
        <v>940</v>
      </c>
      <c r="G158" s="52"/>
      <c r="H158" s="52"/>
      <c r="I158" s="52"/>
      <c r="J158" s="52"/>
      <c r="K158" s="52"/>
      <c r="L158" s="50"/>
      <c r="M158" s="263"/>
      <c r="N158" s="264"/>
      <c r="O158" s="264"/>
      <c r="P158" s="264"/>
      <c r="Q158" s="264"/>
      <c r="R158" s="264"/>
      <c r="S158" s="264"/>
      <c r="T158" s="265"/>
      <c r="AT158" s="6" t="s">
        <v>199</v>
      </c>
      <c r="AU158" s="6" t="s">
        <v>21</v>
      </c>
    </row>
    <row r="159" spans="1:12" ht="6.75" customHeight="1">
      <c r="A159" s="23"/>
      <c r="B159" s="45"/>
      <c r="C159" s="46"/>
      <c r="D159" s="46"/>
      <c r="E159" s="46"/>
      <c r="F159" s="46"/>
      <c r="G159" s="46"/>
      <c r="H159" s="46"/>
      <c r="I159" s="46"/>
      <c r="J159" s="46"/>
      <c r="K159" s="46"/>
      <c r="L159" s="50"/>
    </row>
  </sheetData>
  <sheetProtection selectLockedCells="1" selectUnlockedCells="1"/>
  <mergeCells count="12">
    <mergeCell ref="G1:H1"/>
    <mergeCell ref="L2:V2"/>
    <mergeCell ref="E7:H7"/>
    <mergeCell ref="E9:H9"/>
    <mergeCell ref="E11:H11"/>
    <mergeCell ref="E26:H26"/>
    <mergeCell ref="E47:H47"/>
    <mergeCell ref="E49:H49"/>
    <mergeCell ref="E51:H51"/>
    <mergeCell ref="E71:H71"/>
    <mergeCell ref="E73:H73"/>
    <mergeCell ref="E75:H75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scale="90"/>
  <rowBreaks count="2" manualBreakCount="2">
    <brk id="41" max="255" man="1"/>
    <brk id="6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R126"/>
  <sheetViews>
    <sheetView showGridLines="0" view="pageBreakPreview" zoomScaleSheetLayoutView="100" workbookViewId="0" topLeftCell="A1">
      <pane ySplit="1" topLeftCell="A112" activePane="bottomLeft" state="frozen"/>
      <selection pane="topLeft" activeCell="A1" sqref="A1"/>
      <selection pane="bottomLeft" activeCell="I85" sqref="I85"/>
    </sheetView>
  </sheetViews>
  <sheetFormatPr defaultColWidth="8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4.8320312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2" max="12" width="8.8320312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32" max="43" width="8.83203125" style="0" customWidth="1"/>
    <col min="44" max="65" width="9.33203125" style="0" hidden="1" customWidth="1"/>
    <col min="66" max="16384" width="8.83203125" style="0" customWidth="1"/>
  </cols>
  <sheetData>
    <row r="1" spans="1:70" ht="21.75" customHeight="1">
      <c r="A1" s="2"/>
      <c r="B1" s="2"/>
      <c r="C1" s="2"/>
      <c r="D1" s="3" t="s">
        <v>1</v>
      </c>
      <c r="E1" s="2"/>
      <c r="F1" s="2"/>
      <c r="G1" s="125"/>
      <c r="H1" s="125"/>
      <c r="I1" s="2"/>
      <c r="J1" s="2"/>
      <c r="K1" s="3" t="s">
        <v>162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</row>
    <row r="2" spans="12:56" ht="36.75" customHeight="1">
      <c r="L2" s="5"/>
      <c r="M2" s="5"/>
      <c r="N2" s="5"/>
      <c r="O2" s="5"/>
      <c r="P2" s="5"/>
      <c r="Q2" s="5"/>
      <c r="R2" s="5"/>
      <c r="S2" s="5"/>
      <c r="T2" s="5"/>
      <c r="U2" s="5"/>
      <c r="V2" s="5"/>
      <c r="AT2" s="6" t="s">
        <v>109</v>
      </c>
      <c r="AZ2" s="269" t="s">
        <v>717</v>
      </c>
      <c r="BA2" s="269" t="s">
        <v>717</v>
      </c>
      <c r="BB2" s="269"/>
      <c r="BC2" s="269" t="s">
        <v>986</v>
      </c>
      <c r="BD2" s="269" t="s">
        <v>88</v>
      </c>
    </row>
    <row r="3" spans="2:56" ht="6.7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6" t="s">
        <v>79</v>
      </c>
      <c r="AZ3" s="269" t="s">
        <v>987</v>
      </c>
      <c r="BA3" s="269" t="s">
        <v>987</v>
      </c>
      <c r="BB3" s="269"/>
      <c r="BC3" s="269" t="s">
        <v>986</v>
      </c>
      <c r="BD3" s="269" t="s">
        <v>88</v>
      </c>
    </row>
    <row r="4" spans="2:56" ht="36.75" customHeight="1">
      <c r="B4" s="10"/>
      <c r="C4" s="11"/>
      <c r="D4" s="12" t="s">
        <v>163</v>
      </c>
      <c r="E4" s="11"/>
      <c r="F4" s="11"/>
      <c r="G4" s="11"/>
      <c r="H4" s="11"/>
      <c r="I4" s="11"/>
      <c r="J4" s="11"/>
      <c r="K4" s="13"/>
      <c r="M4" s="14" t="s">
        <v>10</v>
      </c>
      <c r="AT4" s="6" t="s">
        <v>4</v>
      </c>
      <c r="AZ4" s="269" t="s">
        <v>732</v>
      </c>
      <c r="BA4" s="269" t="s">
        <v>732</v>
      </c>
      <c r="BB4" s="269"/>
      <c r="BC4" s="269" t="s">
        <v>986</v>
      </c>
      <c r="BD4" s="269" t="s">
        <v>88</v>
      </c>
    </row>
    <row r="5" spans="2:56" ht="6.75" customHeight="1">
      <c r="B5" s="10"/>
      <c r="C5" s="11"/>
      <c r="D5" s="11"/>
      <c r="E5" s="11"/>
      <c r="F5" s="11"/>
      <c r="G5" s="11"/>
      <c r="H5" s="11"/>
      <c r="I5" s="11"/>
      <c r="J5" s="11"/>
      <c r="K5" s="13"/>
      <c r="AZ5" s="269" t="s">
        <v>988</v>
      </c>
      <c r="BA5" s="269" t="s">
        <v>988</v>
      </c>
      <c r="BB5" s="269"/>
      <c r="BC5" s="269" t="s">
        <v>986</v>
      </c>
      <c r="BD5" s="269" t="s">
        <v>88</v>
      </c>
    </row>
    <row r="6" spans="2:11" ht="15">
      <c r="B6" s="10"/>
      <c r="C6" s="11"/>
      <c r="D6" s="19" t="s">
        <v>14</v>
      </c>
      <c r="E6" s="11"/>
      <c r="F6" s="11"/>
      <c r="G6" s="11"/>
      <c r="H6" s="11"/>
      <c r="I6" s="11"/>
      <c r="J6" s="11"/>
      <c r="K6" s="13"/>
    </row>
    <row r="7" spans="2:11" ht="22.5" customHeight="1">
      <c r="B7" s="10"/>
      <c r="C7" s="11"/>
      <c r="D7" s="11"/>
      <c r="E7" s="126">
        <f>'Rekapitulace stavby'!K6</f>
        <v>0</v>
      </c>
      <c r="F7" s="126"/>
      <c r="G7" s="126"/>
      <c r="H7" s="126"/>
      <c r="I7" s="11"/>
      <c r="J7" s="11"/>
      <c r="K7" s="13"/>
    </row>
    <row r="8" spans="2:11" ht="15">
      <c r="B8" s="10"/>
      <c r="C8" s="11"/>
      <c r="D8" s="19" t="s">
        <v>164</v>
      </c>
      <c r="E8" s="11"/>
      <c r="F8" s="11"/>
      <c r="G8" s="11"/>
      <c r="H8" s="11"/>
      <c r="I8" s="11"/>
      <c r="J8" s="11"/>
      <c r="K8" s="13"/>
    </row>
    <row r="9" spans="2:11" s="23" customFormat="1" ht="22.5" customHeight="1">
      <c r="B9" s="24"/>
      <c r="C9" s="25"/>
      <c r="D9" s="25"/>
      <c r="E9" s="126" t="s">
        <v>488</v>
      </c>
      <c r="F9" s="126"/>
      <c r="G9" s="126"/>
      <c r="H9" s="126"/>
      <c r="I9" s="25"/>
      <c r="J9" s="25"/>
      <c r="K9" s="29"/>
    </row>
    <row r="10" spans="1:11" ht="15">
      <c r="A10" s="23"/>
      <c r="B10" s="24"/>
      <c r="C10" s="25"/>
      <c r="D10" s="19" t="s">
        <v>489</v>
      </c>
      <c r="E10" s="25"/>
      <c r="F10" s="25"/>
      <c r="G10" s="25"/>
      <c r="H10" s="25"/>
      <c r="I10" s="25"/>
      <c r="J10" s="25"/>
      <c r="K10" s="29"/>
    </row>
    <row r="11" spans="1:11" ht="36.75" customHeight="1">
      <c r="A11" s="23"/>
      <c r="B11" s="24"/>
      <c r="C11" s="25"/>
      <c r="D11" s="25"/>
      <c r="E11" s="62" t="s">
        <v>989</v>
      </c>
      <c r="F11" s="62"/>
      <c r="G11" s="62"/>
      <c r="H11" s="62"/>
      <c r="I11" s="25"/>
      <c r="J11" s="25"/>
      <c r="K11" s="29"/>
    </row>
    <row r="12" spans="1:11" ht="13.5">
      <c r="A12" s="23"/>
      <c r="B12" s="24"/>
      <c r="C12" s="25"/>
      <c r="D12" s="25"/>
      <c r="E12" s="25"/>
      <c r="F12" s="25"/>
      <c r="G12" s="25"/>
      <c r="H12" s="25"/>
      <c r="I12" s="25"/>
      <c r="J12" s="25"/>
      <c r="K12" s="29"/>
    </row>
    <row r="13" spans="1:11" ht="14.25" customHeight="1">
      <c r="A13" s="23"/>
      <c r="B13" s="24"/>
      <c r="C13" s="25"/>
      <c r="D13" s="19" t="s">
        <v>17</v>
      </c>
      <c r="E13" s="25"/>
      <c r="F13" s="16"/>
      <c r="G13" s="25"/>
      <c r="H13" s="25"/>
      <c r="I13" s="19" t="s">
        <v>19</v>
      </c>
      <c r="J13" s="16"/>
      <c r="K13" s="29"/>
    </row>
    <row r="14" spans="1:11" ht="14.25" customHeight="1">
      <c r="A14" s="23"/>
      <c r="B14" s="24"/>
      <c r="C14" s="25"/>
      <c r="D14" s="19" t="s">
        <v>22</v>
      </c>
      <c r="E14" s="25"/>
      <c r="F14" s="16" t="s">
        <v>39</v>
      </c>
      <c r="G14" s="25"/>
      <c r="H14" s="25"/>
      <c r="I14" s="19" t="s">
        <v>24</v>
      </c>
      <c r="J14" s="65">
        <f>'Rekapitulace stavby'!AN8</f>
        <v>0</v>
      </c>
      <c r="K14" s="29"/>
    </row>
    <row r="15" spans="1:11" ht="10.5" customHeight="1">
      <c r="A15" s="23"/>
      <c r="B15" s="24"/>
      <c r="C15" s="25"/>
      <c r="D15" s="25"/>
      <c r="E15" s="25"/>
      <c r="F15" s="25"/>
      <c r="G15" s="25"/>
      <c r="H15" s="25"/>
      <c r="I15" s="25"/>
      <c r="J15" s="25"/>
      <c r="K15" s="29"/>
    </row>
    <row r="16" spans="1:11" ht="14.25" customHeight="1">
      <c r="A16" s="23"/>
      <c r="B16" s="24"/>
      <c r="C16" s="25"/>
      <c r="D16" s="19" t="s">
        <v>32</v>
      </c>
      <c r="E16" s="25"/>
      <c r="F16" s="25"/>
      <c r="G16" s="25"/>
      <c r="H16" s="25"/>
      <c r="I16" s="19" t="s">
        <v>33</v>
      </c>
      <c r="J16" s="16">
        <f>IF('Rekapitulace stavby'!AN10="","",'Rekapitulace stavby'!AN10)</f>
        <v>0</v>
      </c>
      <c r="K16" s="29"/>
    </row>
    <row r="17" spans="1:11" ht="18" customHeight="1">
      <c r="A17" s="23"/>
      <c r="B17" s="24"/>
      <c r="C17" s="25"/>
      <c r="D17" s="25"/>
      <c r="E17" s="16">
        <f>IF('Rekapitulace stavby'!E11="","",'Rekapitulace stavby'!E11)</f>
        <v>0</v>
      </c>
      <c r="F17" s="25"/>
      <c r="G17" s="25"/>
      <c r="H17" s="25"/>
      <c r="I17" s="19" t="s">
        <v>36</v>
      </c>
      <c r="J17" s="16">
        <f>IF('Rekapitulace stavby'!AN11="","",'Rekapitulace stavby'!AN11)</f>
        <v>0</v>
      </c>
      <c r="K17" s="29"/>
    </row>
    <row r="18" spans="1:11" ht="6.75" customHeight="1">
      <c r="A18" s="23"/>
      <c r="B18" s="24"/>
      <c r="C18" s="25"/>
      <c r="D18" s="25"/>
      <c r="E18" s="25"/>
      <c r="F18" s="25"/>
      <c r="G18" s="25"/>
      <c r="H18" s="25"/>
      <c r="I18" s="25"/>
      <c r="J18" s="25"/>
      <c r="K18" s="29"/>
    </row>
    <row r="19" spans="1:11" ht="14.25" customHeight="1">
      <c r="A19" s="23"/>
      <c r="B19" s="24"/>
      <c r="C19" s="25"/>
      <c r="D19" s="19" t="s">
        <v>38</v>
      </c>
      <c r="E19" s="25"/>
      <c r="F19" s="25"/>
      <c r="G19" s="25"/>
      <c r="H19" s="25"/>
      <c r="I19" s="19" t="s">
        <v>33</v>
      </c>
      <c r="J19" s="16">
        <f>IF('Rekapitulace stavby'!AN13="Vyplň údaj","",IF('Rekapitulace stavby'!AN13="","",'Rekapitulace stavby'!AN13))</f>
        <v>0</v>
      </c>
      <c r="K19" s="29"/>
    </row>
    <row r="20" spans="1:11" ht="18" customHeight="1">
      <c r="A20" s="23"/>
      <c r="B20" s="24"/>
      <c r="C20" s="25"/>
      <c r="D20" s="25"/>
      <c r="E20" s="16">
        <f>IF('Rekapitulace stavby'!E14="Vyplň údaj","",IF('Rekapitulace stavby'!E14="","",'Rekapitulace stavby'!E14))</f>
        <v>0</v>
      </c>
      <c r="F20" s="25"/>
      <c r="G20" s="25"/>
      <c r="H20" s="25"/>
      <c r="I20" s="19" t="s">
        <v>36</v>
      </c>
      <c r="J20" s="16">
        <f>IF('Rekapitulace stavby'!AN14="Vyplň údaj","",IF('Rekapitulace stavby'!AN14="","",'Rekapitulace stavby'!AN14))</f>
        <v>0</v>
      </c>
      <c r="K20" s="29"/>
    </row>
    <row r="21" spans="1:11" ht="6.75" customHeight="1">
      <c r="A21" s="23"/>
      <c r="B21" s="24"/>
      <c r="C21" s="25"/>
      <c r="D21" s="25"/>
      <c r="E21" s="25"/>
      <c r="F21" s="25"/>
      <c r="G21" s="25"/>
      <c r="H21" s="25"/>
      <c r="I21" s="25"/>
      <c r="J21" s="25"/>
      <c r="K21" s="29"/>
    </row>
    <row r="22" spans="1:11" ht="14.25" customHeight="1">
      <c r="A22" s="23"/>
      <c r="B22" s="24"/>
      <c r="C22" s="25"/>
      <c r="D22" s="19" t="s">
        <v>40</v>
      </c>
      <c r="E22" s="25"/>
      <c r="F22" s="25"/>
      <c r="G22" s="25"/>
      <c r="H22" s="25"/>
      <c r="I22" s="19" t="s">
        <v>33</v>
      </c>
      <c r="J22" s="16">
        <f>IF('Rekapitulace stavby'!AN16="","",'Rekapitulace stavby'!AN16)</f>
        <v>0</v>
      </c>
      <c r="K22" s="29"/>
    </row>
    <row r="23" spans="1:11" ht="18" customHeight="1">
      <c r="A23" s="23"/>
      <c r="B23" s="24"/>
      <c r="C23" s="25"/>
      <c r="D23" s="25"/>
      <c r="E23" s="16">
        <f>IF('Rekapitulace stavby'!E17="","",'Rekapitulace stavby'!E17)</f>
        <v>0</v>
      </c>
      <c r="F23" s="25"/>
      <c r="G23" s="25"/>
      <c r="H23" s="25"/>
      <c r="I23" s="19" t="s">
        <v>36</v>
      </c>
      <c r="J23" s="16">
        <f>IF('Rekapitulace stavby'!AN17="","",'Rekapitulace stavby'!AN17)</f>
        <v>0</v>
      </c>
      <c r="K23" s="29"/>
    </row>
    <row r="24" spans="1:11" ht="6.75" customHeight="1">
      <c r="A24" s="23"/>
      <c r="B24" s="24"/>
      <c r="C24" s="25"/>
      <c r="D24" s="25"/>
      <c r="E24" s="25"/>
      <c r="F24" s="25"/>
      <c r="G24" s="25"/>
      <c r="H24" s="25"/>
      <c r="I24" s="25"/>
      <c r="J24" s="25"/>
      <c r="K24" s="29"/>
    </row>
    <row r="25" spans="1:11" ht="14.25" customHeight="1">
      <c r="A25" s="23"/>
      <c r="B25" s="24"/>
      <c r="C25" s="25"/>
      <c r="D25" s="19" t="s">
        <v>44</v>
      </c>
      <c r="E25" s="25"/>
      <c r="F25" s="25"/>
      <c r="G25" s="25"/>
      <c r="H25" s="25"/>
      <c r="I25" s="25"/>
      <c r="J25" s="25"/>
      <c r="K25" s="29"/>
    </row>
    <row r="26" spans="2:11" s="127" customFormat="1" ht="22.5" customHeight="1">
      <c r="B26" s="128"/>
      <c r="C26" s="129"/>
      <c r="D26" s="129"/>
      <c r="E26" s="21"/>
      <c r="F26" s="21"/>
      <c r="G26" s="21"/>
      <c r="H26" s="21"/>
      <c r="I26" s="129"/>
      <c r="J26" s="129"/>
      <c r="K26" s="130"/>
    </row>
    <row r="27" spans="2:11" s="23" customFormat="1" ht="6.75" customHeight="1">
      <c r="B27" s="24"/>
      <c r="C27" s="25"/>
      <c r="D27" s="25"/>
      <c r="E27" s="25"/>
      <c r="F27" s="25"/>
      <c r="G27" s="25"/>
      <c r="H27" s="25"/>
      <c r="I27" s="25"/>
      <c r="J27" s="25"/>
      <c r="K27" s="29"/>
    </row>
    <row r="28" spans="1:11" ht="6.75" customHeight="1">
      <c r="A28" s="23"/>
      <c r="B28" s="24"/>
      <c r="C28" s="25"/>
      <c r="D28" s="82"/>
      <c r="E28" s="82"/>
      <c r="F28" s="82"/>
      <c r="G28" s="82"/>
      <c r="H28" s="82"/>
      <c r="I28" s="82"/>
      <c r="J28" s="82"/>
      <c r="K28" s="131"/>
    </row>
    <row r="29" spans="1:11" ht="24.75" customHeight="1">
      <c r="A29" s="23"/>
      <c r="B29" s="24"/>
      <c r="C29" s="25"/>
      <c r="D29" s="132" t="s">
        <v>45</v>
      </c>
      <c r="E29" s="25"/>
      <c r="F29" s="25"/>
      <c r="G29" s="25"/>
      <c r="H29" s="25"/>
      <c r="I29" s="25"/>
      <c r="J29" s="87">
        <f>ROUND(J83,2)</f>
        <v>0</v>
      </c>
      <c r="K29" s="29"/>
    </row>
    <row r="30" spans="1:11" ht="6.75" customHeight="1">
      <c r="A30" s="23"/>
      <c r="B30" s="24"/>
      <c r="C30" s="25"/>
      <c r="D30" s="82"/>
      <c r="E30" s="82"/>
      <c r="F30" s="82"/>
      <c r="G30" s="82"/>
      <c r="H30" s="82"/>
      <c r="I30" s="82"/>
      <c r="J30" s="82"/>
      <c r="K30" s="131"/>
    </row>
    <row r="31" spans="1:11" ht="14.25" customHeight="1">
      <c r="A31" s="23"/>
      <c r="B31" s="24"/>
      <c r="C31" s="25"/>
      <c r="D31" s="25"/>
      <c r="E31" s="25"/>
      <c r="F31" s="30" t="s">
        <v>47</v>
      </c>
      <c r="G31" s="25"/>
      <c r="H31" s="25"/>
      <c r="I31" s="30" t="s">
        <v>46</v>
      </c>
      <c r="J31" s="30" t="s">
        <v>48</v>
      </c>
      <c r="K31" s="29"/>
    </row>
    <row r="32" spans="1:11" ht="14.25" customHeight="1">
      <c r="A32" s="23"/>
      <c r="B32" s="24"/>
      <c r="C32" s="25"/>
      <c r="D32" s="34" t="s">
        <v>49</v>
      </c>
      <c r="E32" s="34" t="s">
        <v>50</v>
      </c>
      <c r="F32" s="133">
        <f>ROUND(SUM(BE83:BE125),2)</f>
        <v>0</v>
      </c>
      <c r="G32" s="25"/>
      <c r="H32" s="25"/>
      <c r="I32" s="134">
        <v>0.21</v>
      </c>
      <c r="J32" s="133">
        <f>ROUND(ROUND((SUM(BE83:BE125)),2)*I32,2)</f>
        <v>0</v>
      </c>
      <c r="K32" s="29"/>
    </row>
    <row r="33" spans="1:11" ht="14.25" customHeight="1">
      <c r="A33" s="23"/>
      <c r="B33" s="24"/>
      <c r="C33" s="25"/>
      <c r="D33" s="25"/>
      <c r="E33" s="34" t="s">
        <v>51</v>
      </c>
      <c r="F33" s="133">
        <f>ROUND(SUM(BF83:BF125),2)</f>
        <v>0</v>
      </c>
      <c r="G33" s="25"/>
      <c r="H33" s="25"/>
      <c r="I33" s="134">
        <v>0.15</v>
      </c>
      <c r="J33" s="133">
        <f>ROUND(ROUND((SUM(BF83:BF125)),2)*I33,2)</f>
        <v>0</v>
      </c>
      <c r="K33" s="29"/>
    </row>
    <row r="34" spans="1:11" ht="14.25" customHeight="1" hidden="1">
      <c r="A34" s="23"/>
      <c r="B34" s="24"/>
      <c r="C34" s="25"/>
      <c r="D34" s="25"/>
      <c r="E34" s="34" t="s">
        <v>52</v>
      </c>
      <c r="F34" s="133">
        <f>ROUND(SUM(BG83:BG125),2)</f>
        <v>0</v>
      </c>
      <c r="G34" s="25"/>
      <c r="H34" s="25"/>
      <c r="I34" s="134">
        <v>0.21</v>
      </c>
      <c r="J34" s="133">
        <v>0</v>
      </c>
      <c r="K34" s="29"/>
    </row>
    <row r="35" spans="1:11" ht="14.25" customHeight="1" hidden="1">
      <c r="A35" s="23"/>
      <c r="B35" s="24"/>
      <c r="C35" s="25"/>
      <c r="D35" s="25"/>
      <c r="E35" s="34" t="s">
        <v>53</v>
      </c>
      <c r="F35" s="133">
        <f>ROUND(SUM(BH83:BH125),2)</f>
        <v>0</v>
      </c>
      <c r="G35" s="25"/>
      <c r="H35" s="25"/>
      <c r="I35" s="134">
        <v>0.15</v>
      </c>
      <c r="J35" s="133">
        <v>0</v>
      </c>
      <c r="K35" s="29"/>
    </row>
    <row r="36" spans="1:11" ht="14.25" customHeight="1" hidden="1">
      <c r="A36" s="23"/>
      <c r="B36" s="24"/>
      <c r="C36" s="25"/>
      <c r="D36" s="25"/>
      <c r="E36" s="34" t="s">
        <v>54</v>
      </c>
      <c r="F36" s="133">
        <f>ROUND(SUM(BI83:BI125),2)</f>
        <v>0</v>
      </c>
      <c r="G36" s="25"/>
      <c r="H36" s="25"/>
      <c r="I36" s="134">
        <v>0</v>
      </c>
      <c r="J36" s="133">
        <v>0</v>
      </c>
      <c r="K36" s="29"/>
    </row>
    <row r="37" spans="1:11" ht="6.75" customHeight="1">
      <c r="A37" s="23"/>
      <c r="B37" s="24"/>
      <c r="C37" s="25"/>
      <c r="D37" s="25"/>
      <c r="E37" s="25"/>
      <c r="F37" s="25"/>
      <c r="G37" s="25"/>
      <c r="H37" s="25"/>
      <c r="I37" s="25"/>
      <c r="J37" s="25"/>
      <c r="K37" s="29"/>
    </row>
    <row r="38" spans="1:11" ht="24.75" customHeight="1">
      <c r="A38" s="23"/>
      <c r="B38" s="24"/>
      <c r="C38" s="135"/>
      <c r="D38" s="136" t="s">
        <v>55</v>
      </c>
      <c r="E38" s="74"/>
      <c r="F38" s="74"/>
      <c r="G38" s="137" t="s">
        <v>56</v>
      </c>
      <c r="H38" s="138" t="s">
        <v>57</v>
      </c>
      <c r="I38" s="74"/>
      <c r="J38" s="139">
        <f>SUM(J29:J36)</f>
        <v>0</v>
      </c>
      <c r="K38" s="140"/>
    </row>
    <row r="39" spans="1:11" ht="14.25" customHeight="1">
      <c r="A39" s="23"/>
      <c r="B39" s="45"/>
      <c r="C39" s="46"/>
      <c r="D39" s="46"/>
      <c r="E39" s="46"/>
      <c r="F39" s="46"/>
      <c r="G39" s="46"/>
      <c r="H39" s="46"/>
      <c r="I39" s="46"/>
      <c r="J39" s="46"/>
      <c r="K39" s="47"/>
    </row>
    <row r="43" spans="2:11" s="23" customFormat="1" ht="6.75" customHeight="1">
      <c r="B43" s="141"/>
      <c r="C43" s="142"/>
      <c r="D43" s="142"/>
      <c r="E43" s="142"/>
      <c r="F43" s="142"/>
      <c r="G43" s="142"/>
      <c r="H43" s="142"/>
      <c r="I43" s="142"/>
      <c r="J43" s="142"/>
      <c r="K43" s="143"/>
    </row>
    <row r="44" spans="1:11" ht="36.75" customHeight="1">
      <c r="A44" s="23"/>
      <c r="B44" s="24"/>
      <c r="C44" s="12" t="s">
        <v>169</v>
      </c>
      <c r="D44" s="25"/>
      <c r="E44" s="25"/>
      <c r="F44" s="25"/>
      <c r="G44" s="25"/>
      <c r="H44" s="25"/>
      <c r="I44" s="25"/>
      <c r="J44" s="25"/>
      <c r="K44" s="29"/>
    </row>
    <row r="45" spans="1:11" ht="6.75" customHeight="1">
      <c r="A45" s="23"/>
      <c r="B45" s="24"/>
      <c r="C45" s="25"/>
      <c r="D45" s="25"/>
      <c r="E45" s="25"/>
      <c r="F45" s="25"/>
      <c r="G45" s="25"/>
      <c r="H45" s="25"/>
      <c r="I45" s="25"/>
      <c r="J45" s="25"/>
      <c r="K45" s="29"/>
    </row>
    <row r="46" spans="1:11" ht="14.25" customHeight="1">
      <c r="A46" s="23"/>
      <c r="B46" s="24"/>
      <c r="C46" s="19" t="s">
        <v>14</v>
      </c>
      <c r="D46" s="25"/>
      <c r="E46" s="25"/>
      <c r="F46" s="25"/>
      <c r="G46" s="25"/>
      <c r="H46" s="25"/>
      <c r="I46" s="25"/>
      <c r="J46" s="25"/>
      <c r="K46" s="29"/>
    </row>
    <row r="47" spans="1:11" ht="22.5" customHeight="1">
      <c r="A47" s="23"/>
      <c r="B47" s="24"/>
      <c r="C47" s="25"/>
      <c r="D47" s="25"/>
      <c r="E47" s="126">
        <f>E7</f>
        <v>0</v>
      </c>
      <c r="F47" s="126"/>
      <c r="G47" s="126"/>
      <c r="H47" s="126"/>
      <c r="I47" s="25"/>
      <c r="J47" s="25"/>
      <c r="K47" s="29"/>
    </row>
    <row r="48" spans="2:11" ht="15">
      <c r="B48" s="10"/>
      <c r="C48" s="19" t="s">
        <v>164</v>
      </c>
      <c r="D48" s="11"/>
      <c r="E48" s="11"/>
      <c r="F48" s="11"/>
      <c r="G48" s="11"/>
      <c r="H48" s="11"/>
      <c r="I48" s="11"/>
      <c r="J48" s="11"/>
      <c r="K48" s="13"/>
    </row>
    <row r="49" spans="2:11" s="23" customFormat="1" ht="22.5" customHeight="1">
      <c r="B49" s="24"/>
      <c r="C49" s="25"/>
      <c r="D49" s="25"/>
      <c r="E49" s="126" t="s">
        <v>488</v>
      </c>
      <c r="F49" s="126"/>
      <c r="G49" s="126"/>
      <c r="H49" s="126"/>
      <c r="I49" s="25"/>
      <c r="J49" s="25"/>
      <c r="K49" s="29"/>
    </row>
    <row r="50" spans="1:11" ht="14.25" customHeight="1">
      <c r="A50" s="23"/>
      <c r="B50" s="24"/>
      <c r="C50" s="19" t="s">
        <v>489</v>
      </c>
      <c r="D50" s="25"/>
      <c r="E50" s="25"/>
      <c r="F50" s="25"/>
      <c r="G50" s="25"/>
      <c r="H50" s="25"/>
      <c r="I50" s="25"/>
      <c r="J50" s="25"/>
      <c r="K50" s="29"/>
    </row>
    <row r="51" spans="1:11" ht="23.25" customHeight="1">
      <c r="A51" s="23"/>
      <c r="B51" s="24"/>
      <c r="C51" s="25"/>
      <c r="D51" s="25"/>
      <c r="E51" s="62">
        <f>E11</f>
        <v>0</v>
      </c>
      <c r="F51" s="62"/>
      <c r="G51" s="62"/>
      <c r="H51" s="62"/>
      <c r="I51" s="25"/>
      <c r="J51" s="25"/>
      <c r="K51" s="29"/>
    </row>
    <row r="52" spans="1:11" ht="6.75" customHeight="1">
      <c r="A52" s="23"/>
      <c r="B52" s="24"/>
      <c r="C52" s="25"/>
      <c r="D52" s="25"/>
      <c r="E52" s="25"/>
      <c r="F52" s="25"/>
      <c r="G52" s="25"/>
      <c r="H52" s="25"/>
      <c r="I52" s="25"/>
      <c r="J52" s="25"/>
      <c r="K52" s="29"/>
    </row>
    <row r="53" spans="1:11" ht="18" customHeight="1">
      <c r="A53" s="23"/>
      <c r="B53" s="24"/>
      <c r="C53" s="19" t="s">
        <v>22</v>
      </c>
      <c r="D53" s="25"/>
      <c r="E53" s="25"/>
      <c r="F53" s="16">
        <f>F14</f>
        <v>0</v>
      </c>
      <c r="G53" s="25"/>
      <c r="H53" s="25"/>
      <c r="I53" s="19" t="s">
        <v>24</v>
      </c>
      <c r="J53" s="65">
        <f>IF(J14="","",J14)</f>
        <v>0</v>
      </c>
      <c r="K53" s="29"/>
    </row>
    <row r="54" spans="1:11" ht="6.75" customHeight="1">
      <c r="A54" s="23"/>
      <c r="B54" s="24"/>
      <c r="C54" s="25"/>
      <c r="D54" s="25"/>
      <c r="E54" s="25"/>
      <c r="F54" s="25"/>
      <c r="G54" s="25"/>
      <c r="H54" s="25"/>
      <c r="I54" s="25"/>
      <c r="J54" s="25"/>
      <c r="K54" s="29"/>
    </row>
    <row r="55" spans="1:11" ht="15">
      <c r="A55" s="23"/>
      <c r="B55" s="24"/>
      <c r="C55" s="19" t="s">
        <v>32</v>
      </c>
      <c r="D55" s="25"/>
      <c r="E55" s="25"/>
      <c r="F55" s="16">
        <f>E17</f>
        <v>0</v>
      </c>
      <c r="G55" s="25"/>
      <c r="H55" s="25"/>
      <c r="I55" s="19" t="s">
        <v>40</v>
      </c>
      <c r="J55" s="16">
        <f>E23</f>
        <v>0</v>
      </c>
      <c r="K55" s="29"/>
    </row>
    <row r="56" spans="1:11" ht="14.25" customHeight="1">
      <c r="A56" s="23"/>
      <c r="B56" s="24"/>
      <c r="C56" s="19" t="s">
        <v>38</v>
      </c>
      <c r="D56" s="25"/>
      <c r="E56" s="25"/>
      <c r="F56" s="16">
        <f>IF(E20="","",E20)</f>
        <v>0</v>
      </c>
      <c r="G56" s="25"/>
      <c r="H56" s="25"/>
      <c r="I56" s="25"/>
      <c r="J56" s="25"/>
      <c r="K56" s="29"/>
    </row>
    <row r="57" spans="1:11" ht="9.75" customHeight="1">
      <c r="A57" s="23"/>
      <c r="B57" s="24"/>
      <c r="C57" s="25"/>
      <c r="D57" s="25"/>
      <c r="E57" s="25"/>
      <c r="F57" s="25"/>
      <c r="G57" s="25"/>
      <c r="H57" s="25"/>
      <c r="I57" s="25"/>
      <c r="J57" s="25"/>
      <c r="K57" s="29"/>
    </row>
    <row r="58" spans="1:11" ht="29.25" customHeight="1">
      <c r="A58" s="23"/>
      <c r="B58" s="24"/>
      <c r="C58" s="144" t="s">
        <v>170</v>
      </c>
      <c r="D58" s="135"/>
      <c r="E58" s="135"/>
      <c r="F58" s="135"/>
      <c r="G58" s="135"/>
      <c r="H58" s="135"/>
      <c r="I58" s="135"/>
      <c r="J58" s="145" t="s">
        <v>171</v>
      </c>
      <c r="K58" s="146"/>
    </row>
    <row r="59" spans="1:11" ht="9.75" customHeight="1">
      <c r="A59" s="23"/>
      <c r="B59" s="24"/>
      <c r="C59" s="25"/>
      <c r="D59" s="25"/>
      <c r="E59" s="25"/>
      <c r="F59" s="25"/>
      <c r="G59" s="25"/>
      <c r="H59" s="25"/>
      <c r="I59" s="25"/>
      <c r="J59" s="25"/>
      <c r="K59" s="29"/>
    </row>
    <row r="60" spans="1:47" ht="29.25" customHeight="1">
      <c r="A60" s="23"/>
      <c r="B60" s="24"/>
      <c r="C60" s="147" t="s">
        <v>172</v>
      </c>
      <c r="D60" s="25"/>
      <c r="E60" s="25"/>
      <c r="F60" s="25"/>
      <c r="G60" s="25"/>
      <c r="H60" s="25"/>
      <c r="I60" s="25"/>
      <c r="J60" s="87">
        <f aca="true" t="shared" si="0" ref="J60:J61">J83</f>
        <v>0</v>
      </c>
      <c r="K60" s="29"/>
      <c r="AU60" s="6" t="s">
        <v>173</v>
      </c>
    </row>
    <row r="61" spans="2:11" s="148" customFormat="1" ht="24.75" customHeight="1">
      <c r="B61" s="149"/>
      <c r="C61" s="150"/>
      <c r="D61" s="151" t="s">
        <v>494</v>
      </c>
      <c r="E61" s="152"/>
      <c r="F61" s="152"/>
      <c r="G61" s="152"/>
      <c r="H61" s="152"/>
      <c r="I61" s="152"/>
      <c r="J61" s="153">
        <f t="shared" si="0"/>
        <v>0</v>
      </c>
      <c r="K61" s="154"/>
    </row>
    <row r="62" spans="2:11" s="23" customFormat="1" ht="21.75" customHeight="1">
      <c r="B62" s="24"/>
      <c r="C62" s="25"/>
      <c r="D62" s="25"/>
      <c r="E62" s="25"/>
      <c r="F62" s="25"/>
      <c r="G62" s="25"/>
      <c r="H62" s="25"/>
      <c r="I62" s="25"/>
      <c r="J62" s="25"/>
      <c r="K62" s="29"/>
    </row>
    <row r="63" spans="1:11" ht="6.75" customHeight="1">
      <c r="A63" s="23"/>
      <c r="B63" s="45"/>
      <c r="C63" s="46"/>
      <c r="D63" s="46"/>
      <c r="E63" s="46"/>
      <c r="F63" s="46"/>
      <c r="G63" s="46"/>
      <c r="H63" s="46"/>
      <c r="I63" s="46"/>
      <c r="J63" s="46"/>
      <c r="K63" s="47"/>
    </row>
    <row r="67" spans="2:12" s="23" customFormat="1" ht="6.75" customHeight="1"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50"/>
    </row>
    <row r="68" spans="1:12" ht="36.75" customHeight="1">
      <c r="A68" s="23"/>
      <c r="B68" s="24"/>
      <c r="C68" s="51" t="s">
        <v>175</v>
      </c>
      <c r="D68" s="52"/>
      <c r="E68" s="52"/>
      <c r="F68" s="52"/>
      <c r="G68" s="52"/>
      <c r="H68" s="52"/>
      <c r="I68" s="52"/>
      <c r="J68" s="52"/>
      <c r="K68" s="52"/>
      <c r="L68" s="50"/>
    </row>
    <row r="69" spans="1:12" ht="6.75" customHeight="1">
      <c r="A69" s="23"/>
      <c r="B69" s="24"/>
      <c r="C69" s="52"/>
      <c r="D69" s="52"/>
      <c r="E69" s="52"/>
      <c r="F69" s="52"/>
      <c r="G69" s="52"/>
      <c r="H69" s="52"/>
      <c r="I69" s="52"/>
      <c r="J69" s="52"/>
      <c r="K69" s="52"/>
      <c r="L69" s="50"/>
    </row>
    <row r="70" spans="1:12" ht="14.25" customHeight="1">
      <c r="A70" s="23"/>
      <c r="B70" s="24"/>
      <c r="C70" s="55" t="s">
        <v>14</v>
      </c>
      <c r="D70" s="52"/>
      <c r="E70" s="52"/>
      <c r="F70" s="52"/>
      <c r="G70" s="52"/>
      <c r="H70" s="52"/>
      <c r="I70" s="52"/>
      <c r="J70" s="52"/>
      <c r="K70" s="52"/>
      <c r="L70" s="50"/>
    </row>
    <row r="71" spans="1:12" ht="22.5" customHeight="1">
      <c r="A71" s="23"/>
      <c r="B71" s="24"/>
      <c r="C71" s="52"/>
      <c r="D71" s="52"/>
      <c r="E71" s="126">
        <f>E7</f>
        <v>0</v>
      </c>
      <c r="F71" s="126"/>
      <c r="G71" s="126"/>
      <c r="H71" s="126"/>
      <c r="I71" s="52"/>
      <c r="J71" s="52"/>
      <c r="K71" s="52"/>
      <c r="L71" s="50"/>
    </row>
    <row r="72" spans="2:12" ht="15">
      <c r="B72" s="10"/>
      <c r="C72" s="55" t="s">
        <v>164</v>
      </c>
      <c r="D72" s="266"/>
      <c r="E72" s="266"/>
      <c r="F72" s="266"/>
      <c r="G72" s="266"/>
      <c r="H72" s="266"/>
      <c r="I72" s="266"/>
      <c r="J72" s="266"/>
      <c r="K72" s="266"/>
      <c r="L72" s="267"/>
    </row>
    <row r="73" spans="2:12" s="23" customFormat="1" ht="22.5" customHeight="1">
      <c r="B73" s="24"/>
      <c r="C73" s="52"/>
      <c r="D73" s="52"/>
      <c r="E73" s="126" t="s">
        <v>488</v>
      </c>
      <c r="F73" s="126"/>
      <c r="G73" s="126"/>
      <c r="H73" s="126"/>
      <c r="I73" s="52"/>
      <c r="J73" s="52"/>
      <c r="K73" s="52"/>
      <c r="L73" s="50"/>
    </row>
    <row r="74" spans="1:12" ht="14.25" customHeight="1">
      <c r="A74" s="23"/>
      <c r="B74" s="24"/>
      <c r="C74" s="55" t="s">
        <v>489</v>
      </c>
      <c r="D74" s="52"/>
      <c r="E74" s="52"/>
      <c r="F74" s="52"/>
      <c r="G74" s="52"/>
      <c r="H74" s="52"/>
      <c r="I74" s="52"/>
      <c r="J74" s="52"/>
      <c r="K74" s="52"/>
      <c r="L74" s="50"/>
    </row>
    <row r="75" spans="1:12" ht="23.25" customHeight="1">
      <c r="A75" s="23"/>
      <c r="B75" s="24"/>
      <c r="C75" s="52"/>
      <c r="D75" s="52"/>
      <c r="E75" s="62">
        <f>E11</f>
        <v>0</v>
      </c>
      <c r="F75" s="62"/>
      <c r="G75" s="62"/>
      <c r="H75" s="62"/>
      <c r="I75" s="52"/>
      <c r="J75" s="52"/>
      <c r="K75" s="52"/>
      <c r="L75" s="50"/>
    </row>
    <row r="76" spans="1:12" ht="6.75" customHeight="1">
      <c r="A76" s="23"/>
      <c r="B76" s="24"/>
      <c r="C76" s="52"/>
      <c r="D76" s="52"/>
      <c r="E76" s="52"/>
      <c r="F76" s="52"/>
      <c r="G76" s="52"/>
      <c r="H76" s="52"/>
      <c r="I76" s="52"/>
      <c r="J76" s="52"/>
      <c r="K76" s="52"/>
      <c r="L76" s="50"/>
    </row>
    <row r="77" spans="1:12" ht="18" customHeight="1">
      <c r="A77" s="23"/>
      <c r="B77" s="24"/>
      <c r="C77" s="55" t="s">
        <v>22</v>
      </c>
      <c r="D77" s="52"/>
      <c r="E77" s="52"/>
      <c r="F77" s="155">
        <f>F14</f>
        <v>0</v>
      </c>
      <c r="G77" s="52"/>
      <c r="H77" s="52"/>
      <c r="I77" s="55" t="s">
        <v>24</v>
      </c>
      <c r="J77" s="156">
        <f>IF(J14="","",J14)</f>
        <v>0</v>
      </c>
      <c r="K77" s="52"/>
      <c r="L77" s="50"/>
    </row>
    <row r="78" spans="1:12" ht="6.75" customHeight="1">
      <c r="A78" s="23"/>
      <c r="B78" s="24"/>
      <c r="C78" s="52"/>
      <c r="D78" s="52"/>
      <c r="E78" s="52"/>
      <c r="F78" s="52"/>
      <c r="G78" s="52"/>
      <c r="H78" s="52"/>
      <c r="I78" s="52"/>
      <c r="J78" s="52"/>
      <c r="K78" s="52"/>
      <c r="L78" s="50"/>
    </row>
    <row r="79" spans="1:12" ht="15">
      <c r="A79" s="23"/>
      <c r="B79" s="24"/>
      <c r="C79" s="55" t="s">
        <v>32</v>
      </c>
      <c r="D79" s="52"/>
      <c r="E79" s="52"/>
      <c r="F79" s="155">
        <f>E17</f>
        <v>0</v>
      </c>
      <c r="G79" s="52"/>
      <c r="H79" s="52"/>
      <c r="I79" s="55" t="s">
        <v>40</v>
      </c>
      <c r="J79" s="155">
        <f>E23</f>
        <v>0</v>
      </c>
      <c r="K79" s="52"/>
      <c r="L79" s="50"/>
    </row>
    <row r="80" spans="1:12" ht="14.25" customHeight="1">
      <c r="A80" s="23"/>
      <c r="B80" s="24"/>
      <c r="C80" s="55" t="s">
        <v>38</v>
      </c>
      <c r="D80" s="52"/>
      <c r="E80" s="52"/>
      <c r="F80" s="155">
        <f>IF(E20="","",E20)</f>
        <v>0</v>
      </c>
      <c r="G80" s="52"/>
      <c r="H80" s="52"/>
      <c r="I80" s="52"/>
      <c r="J80" s="52"/>
      <c r="K80" s="52"/>
      <c r="L80" s="50"/>
    </row>
    <row r="81" spans="1:12" ht="9.75" customHeight="1">
      <c r="A81" s="23"/>
      <c r="B81" s="24"/>
      <c r="C81" s="52"/>
      <c r="D81" s="52"/>
      <c r="E81" s="52"/>
      <c r="F81" s="52"/>
      <c r="G81" s="52"/>
      <c r="H81" s="52"/>
      <c r="I81" s="52"/>
      <c r="J81" s="52"/>
      <c r="K81" s="52"/>
      <c r="L81" s="50"/>
    </row>
    <row r="82" spans="2:20" s="157" customFormat="1" ht="29.25" customHeight="1">
      <c r="B82" s="158"/>
      <c r="C82" s="159" t="s">
        <v>176</v>
      </c>
      <c r="D82" s="160" t="s">
        <v>64</v>
      </c>
      <c r="E82" s="160" t="s">
        <v>60</v>
      </c>
      <c r="F82" s="160" t="s">
        <v>177</v>
      </c>
      <c r="G82" s="160" t="s">
        <v>178</v>
      </c>
      <c r="H82" s="160" t="s">
        <v>179</v>
      </c>
      <c r="I82" s="161" t="s">
        <v>180</v>
      </c>
      <c r="J82" s="160" t="s">
        <v>171</v>
      </c>
      <c r="K82" s="162" t="s">
        <v>181</v>
      </c>
      <c r="L82" s="163"/>
      <c r="M82" s="78" t="s">
        <v>182</v>
      </c>
      <c r="N82" s="79" t="s">
        <v>49</v>
      </c>
      <c r="O82" s="79" t="s">
        <v>183</v>
      </c>
      <c r="P82" s="79" t="s">
        <v>184</v>
      </c>
      <c r="Q82" s="79" t="s">
        <v>185</v>
      </c>
      <c r="R82" s="79" t="s">
        <v>186</v>
      </c>
      <c r="S82" s="79" t="s">
        <v>187</v>
      </c>
      <c r="T82" s="80" t="s">
        <v>188</v>
      </c>
    </row>
    <row r="83" spans="2:63" s="23" customFormat="1" ht="29.25" customHeight="1">
      <c r="B83" s="24"/>
      <c r="C83" s="84" t="s">
        <v>172</v>
      </c>
      <c r="D83" s="52"/>
      <c r="E83" s="52"/>
      <c r="F83" s="52"/>
      <c r="G83" s="52"/>
      <c r="H83" s="52"/>
      <c r="I83" s="52"/>
      <c r="J83" s="164">
        <f aca="true" t="shared" si="1" ref="J83:J84">BK83</f>
        <v>0</v>
      </c>
      <c r="K83" s="52"/>
      <c r="L83" s="50"/>
      <c r="M83" s="81"/>
      <c r="N83" s="82"/>
      <c r="O83" s="82"/>
      <c r="P83" s="165">
        <f>P84</f>
        <v>0.7875</v>
      </c>
      <c r="Q83" s="82"/>
      <c r="R83" s="165">
        <f>R84</f>
        <v>3.5483748800000003</v>
      </c>
      <c r="S83" s="82"/>
      <c r="T83" s="166">
        <f>T84</f>
        <v>0</v>
      </c>
      <c r="AT83" s="6" t="s">
        <v>78</v>
      </c>
      <c r="AU83" s="6" t="s">
        <v>173</v>
      </c>
      <c r="BK83" s="167">
        <f>BK84</f>
        <v>0</v>
      </c>
    </row>
    <row r="84" spans="2:63" s="168" customFormat="1" ht="36.75" customHeight="1">
      <c r="B84" s="169"/>
      <c r="C84" s="170"/>
      <c r="D84" s="171" t="s">
        <v>78</v>
      </c>
      <c r="E84" s="172" t="s">
        <v>329</v>
      </c>
      <c r="F84" s="172" t="s">
        <v>740</v>
      </c>
      <c r="G84" s="170"/>
      <c r="H84" s="170"/>
      <c r="I84" s="170"/>
      <c r="J84" s="173">
        <f t="shared" si="1"/>
        <v>0</v>
      </c>
      <c r="K84" s="170"/>
      <c r="L84" s="174"/>
      <c r="M84" s="175"/>
      <c r="N84" s="176"/>
      <c r="O84" s="176"/>
      <c r="P84" s="177">
        <f>SUM(P85:P125)</f>
        <v>0.7875</v>
      </c>
      <c r="Q84" s="176"/>
      <c r="R84" s="177">
        <f>SUM(R85:R125)</f>
        <v>3.5483748800000003</v>
      </c>
      <c r="S84" s="176"/>
      <c r="T84" s="178">
        <f>SUM(T85:T125)</f>
        <v>0</v>
      </c>
      <c r="AR84" s="179" t="s">
        <v>191</v>
      </c>
      <c r="AT84" s="180" t="s">
        <v>78</v>
      </c>
      <c r="AU84" s="180" t="s">
        <v>79</v>
      </c>
      <c r="AY84" s="179" t="s">
        <v>192</v>
      </c>
      <c r="BK84" s="181">
        <f>SUM(BK85:BK125)</f>
        <v>0</v>
      </c>
    </row>
    <row r="85" spans="2:65" s="23" customFormat="1" ht="22.5" customHeight="1">
      <c r="B85" s="24"/>
      <c r="C85" s="182" t="s">
        <v>21</v>
      </c>
      <c r="D85" s="182" t="s">
        <v>193</v>
      </c>
      <c r="E85" s="183" t="s">
        <v>990</v>
      </c>
      <c r="F85" s="184" t="s">
        <v>991</v>
      </c>
      <c r="G85" s="185" t="s">
        <v>467</v>
      </c>
      <c r="H85" s="186">
        <v>6</v>
      </c>
      <c r="I85" s="187"/>
      <c r="J85" s="187">
        <f>ROUND(I85*H85,2)</f>
        <v>0</v>
      </c>
      <c r="K85" s="184"/>
      <c r="L85" s="50"/>
      <c r="M85" s="188"/>
      <c r="N85" s="189" t="s">
        <v>50</v>
      </c>
      <c r="O85" s="190">
        <v>0</v>
      </c>
      <c r="P85" s="190">
        <f>O85*H85</f>
        <v>0</v>
      </c>
      <c r="Q85" s="190">
        <v>0.00117</v>
      </c>
      <c r="R85" s="190">
        <f>Q85*H85</f>
        <v>0.00702</v>
      </c>
      <c r="S85" s="190">
        <v>0</v>
      </c>
      <c r="T85" s="191">
        <f>S85*H85</f>
        <v>0</v>
      </c>
      <c r="AR85" s="6" t="s">
        <v>191</v>
      </c>
      <c r="AT85" s="6" t="s">
        <v>193</v>
      </c>
      <c r="AU85" s="6" t="s">
        <v>21</v>
      </c>
      <c r="AY85" s="6" t="s">
        <v>192</v>
      </c>
      <c r="BE85" s="192">
        <f>IF(N85="základní",J85,0)</f>
        <v>0</v>
      </c>
      <c r="BF85" s="192">
        <f>IF(N85="snížená",J85,0)</f>
        <v>0</v>
      </c>
      <c r="BG85" s="192">
        <f>IF(N85="zákl. přenesená",J85,0)</f>
        <v>0</v>
      </c>
      <c r="BH85" s="192">
        <f>IF(N85="sníž. přenesená",J85,0)</f>
        <v>0</v>
      </c>
      <c r="BI85" s="192">
        <f>IF(N85="nulová",J85,0)</f>
        <v>0</v>
      </c>
      <c r="BJ85" s="6" t="s">
        <v>21</v>
      </c>
      <c r="BK85" s="192">
        <f>ROUND(I85*H85,2)</f>
        <v>0</v>
      </c>
      <c r="BL85" s="6" t="s">
        <v>191</v>
      </c>
      <c r="BM85" s="6" t="s">
        <v>992</v>
      </c>
    </row>
    <row r="86" spans="1:47" ht="12.75">
      <c r="A86" s="23"/>
      <c r="B86" s="24"/>
      <c r="C86" s="52"/>
      <c r="D86" s="193" t="s">
        <v>199</v>
      </c>
      <c r="E86" s="52"/>
      <c r="F86" s="194" t="s">
        <v>993</v>
      </c>
      <c r="G86" s="52"/>
      <c r="H86" s="52"/>
      <c r="I86" s="52"/>
      <c r="J86" s="52"/>
      <c r="K86" s="52"/>
      <c r="L86" s="50"/>
      <c r="M86" s="195"/>
      <c r="N86" s="25"/>
      <c r="O86" s="25"/>
      <c r="P86" s="25"/>
      <c r="Q86" s="25"/>
      <c r="R86" s="25"/>
      <c r="S86" s="25"/>
      <c r="T86" s="72"/>
      <c r="AT86" s="6" t="s">
        <v>199</v>
      </c>
      <c r="AU86" s="6" t="s">
        <v>21</v>
      </c>
    </row>
    <row r="87" spans="1:65" ht="22.5" customHeight="1">
      <c r="A87" s="23"/>
      <c r="B87" s="24"/>
      <c r="C87" s="182" t="s">
        <v>88</v>
      </c>
      <c r="D87" s="182" t="s">
        <v>193</v>
      </c>
      <c r="E87" s="183" t="s">
        <v>994</v>
      </c>
      <c r="F87" s="184" t="s">
        <v>995</v>
      </c>
      <c r="G87" s="185" t="s">
        <v>467</v>
      </c>
      <c r="H87" s="186">
        <v>6</v>
      </c>
      <c r="I87" s="187"/>
      <c r="J87" s="187">
        <f>ROUND(I87*H87,2)</f>
        <v>0</v>
      </c>
      <c r="K87" s="184"/>
      <c r="L87" s="50"/>
      <c r="M87" s="188"/>
      <c r="N87" s="189" t="s">
        <v>50</v>
      </c>
      <c r="O87" s="190">
        <v>0</v>
      </c>
      <c r="P87" s="190">
        <f>O87*H87</f>
        <v>0</v>
      </c>
      <c r="Q87" s="190">
        <v>0.0006600000000000001</v>
      </c>
      <c r="R87" s="190">
        <f>Q87*H87</f>
        <v>0.003960000000000001</v>
      </c>
      <c r="S87" s="190">
        <v>0</v>
      </c>
      <c r="T87" s="191">
        <f>S87*H87</f>
        <v>0</v>
      </c>
      <c r="AR87" s="6" t="s">
        <v>191</v>
      </c>
      <c r="AT87" s="6" t="s">
        <v>193</v>
      </c>
      <c r="AU87" s="6" t="s">
        <v>21</v>
      </c>
      <c r="AY87" s="6" t="s">
        <v>192</v>
      </c>
      <c r="BE87" s="192">
        <f>IF(N87="základní",J87,0)</f>
        <v>0</v>
      </c>
      <c r="BF87" s="192">
        <f>IF(N87="snížená",J87,0)</f>
        <v>0</v>
      </c>
      <c r="BG87" s="192">
        <f>IF(N87="zákl. přenesená",J87,0)</f>
        <v>0</v>
      </c>
      <c r="BH87" s="192">
        <f>IF(N87="sníž. přenesená",J87,0)</f>
        <v>0</v>
      </c>
      <c r="BI87" s="192">
        <f>IF(N87="nulová",J87,0)</f>
        <v>0</v>
      </c>
      <c r="BJ87" s="6" t="s">
        <v>21</v>
      </c>
      <c r="BK87" s="192">
        <f>ROUND(I87*H87,2)</f>
        <v>0</v>
      </c>
      <c r="BL87" s="6" t="s">
        <v>191</v>
      </c>
      <c r="BM87" s="6" t="s">
        <v>996</v>
      </c>
    </row>
    <row r="88" spans="1:47" ht="12.75">
      <c r="A88" s="23"/>
      <c r="B88" s="24"/>
      <c r="C88" s="52"/>
      <c r="D88" s="193" t="s">
        <v>199</v>
      </c>
      <c r="E88" s="52"/>
      <c r="F88" s="194" t="s">
        <v>997</v>
      </c>
      <c r="G88" s="52"/>
      <c r="H88" s="52"/>
      <c r="I88" s="52"/>
      <c r="J88" s="52"/>
      <c r="K88" s="52"/>
      <c r="L88" s="50"/>
      <c r="M88" s="195"/>
      <c r="N88" s="25"/>
      <c r="O88" s="25"/>
      <c r="P88" s="25"/>
      <c r="Q88" s="25"/>
      <c r="R88" s="25"/>
      <c r="S88" s="25"/>
      <c r="T88" s="72"/>
      <c r="AT88" s="6" t="s">
        <v>199</v>
      </c>
      <c r="AU88" s="6" t="s">
        <v>21</v>
      </c>
    </row>
    <row r="89" spans="1:65" ht="22.5" customHeight="1">
      <c r="A89" s="23"/>
      <c r="B89" s="24"/>
      <c r="C89" s="182" t="s">
        <v>205</v>
      </c>
      <c r="D89" s="182" t="s">
        <v>193</v>
      </c>
      <c r="E89" s="183" t="s">
        <v>998</v>
      </c>
      <c r="F89" s="184" t="s">
        <v>999</v>
      </c>
      <c r="G89" s="185" t="s">
        <v>749</v>
      </c>
      <c r="H89" s="186">
        <v>2</v>
      </c>
      <c r="I89" s="187"/>
      <c r="J89" s="187">
        <f>ROUND(I89*H89,2)</f>
        <v>0</v>
      </c>
      <c r="K89" s="184"/>
      <c r="L89" s="50"/>
      <c r="M89" s="188"/>
      <c r="N89" s="189" t="s">
        <v>50</v>
      </c>
      <c r="O89" s="190">
        <v>0</v>
      </c>
      <c r="P89" s="190">
        <f>O89*H89</f>
        <v>0</v>
      </c>
      <c r="Q89" s="190">
        <v>0.08542000000000001</v>
      </c>
      <c r="R89" s="190">
        <f>Q89*H89</f>
        <v>0.17084000000000002</v>
      </c>
      <c r="S89" s="190">
        <v>0</v>
      </c>
      <c r="T89" s="191">
        <f>S89*H89</f>
        <v>0</v>
      </c>
      <c r="AR89" s="6" t="s">
        <v>191</v>
      </c>
      <c r="AT89" s="6" t="s">
        <v>193</v>
      </c>
      <c r="AU89" s="6" t="s">
        <v>21</v>
      </c>
      <c r="AY89" s="6" t="s">
        <v>192</v>
      </c>
      <c r="BE89" s="192">
        <f>IF(N89="základní",J89,0)</f>
        <v>0</v>
      </c>
      <c r="BF89" s="192">
        <f>IF(N89="snížená",J89,0)</f>
        <v>0</v>
      </c>
      <c r="BG89" s="192">
        <f>IF(N89="zákl. přenesená",J89,0)</f>
        <v>0</v>
      </c>
      <c r="BH89" s="192">
        <f>IF(N89="sníž. přenesená",J89,0)</f>
        <v>0</v>
      </c>
      <c r="BI89" s="192">
        <f>IF(N89="nulová",J89,0)</f>
        <v>0</v>
      </c>
      <c r="BJ89" s="6" t="s">
        <v>21</v>
      </c>
      <c r="BK89" s="192">
        <f>ROUND(I89*H89,2)</f>
        <v>0</v>
      </c>
      <c r="BL89" s="6" t="s">
        <v>191</v>
      </c>
      <c r="BM89" s="6" t="s">
        <v>1000</v>
      </c>
    </row>
    <row r="90" spans="1:47" ht="12.75">
      <c r="A90" s="23"/>
      <c r="B90" s="24"/>
      <c r="C90" s="52"/>
      <c r="D90" s="193" t="s">
        <v>199</v>
      </c>
      <c r="E90" s="52"/>
      <c r="F90" s="194" t="s">
        <v>1001</v>
      </c>
      <c r="G90" s="52"/>
      <c r="H90" s="52"/>
      <c r="I90" s="52"/>
      <c r="J90" s="52"/>
      <c r="K90" s="52"/>
      <c r="L90" s="50"/>
      <c r="M90" s="195"/>
      <c r="N90" s="25"/>
      <c r="O90" s="25"/>
      <c r="P90" s="25"/>
      <c r="Q90" s="25"/>
      <c r="R90" s="25"/>
      <c r="S90" s="25"/>
      <c r="T90" s="72"/>
      <c r="AT90" s="6" t="s">
        <v>199</v>
      </c>
      <c r="AU90" s="6" t="s">
        <v>21</v>
      </c>
    </row>
    <row r="91" spans="1:65" ht="22.5" customHeight="1">
      <c r="A91" s="23"/>
      <c r="B91" s="24"/>
      <c r="C91" s="182" t="s">
        <v>191</v>
      </c>
      <c r="D91" s="182" t="s">
        <v>193</v>
      </c>
      <c r="E91" s="183" t="s">
        <v>1002</v>
      </c>
      <c r="F91" s="184" t="s">
        <v>1003</v>
      </c>
      <c r="G91" s="185" t="s">
        <v>514</v>
      </c>
      <c r="H91" s="186">
        <v>6</v>
      </c>
      <c r="I91" s="187"/>
      <c r="J91" s="187">
        <f>ROUND(I91*H91,2)</f>
        <v>0</v>
      </c>
      <c r="K91" s="184"/>
      <c r="L91" s="50"/>
      <c r="M91" s="188"/>
      <c r="N91" s="189" t="s">
        <v>50</v>
      </c>
      <c r="O91" s="190">
        <v>0</v>
      </c>
      <c r="P91" s="190">
        <f>O91*H91</f>
        <v>0</v>
      </c>
      <c r="Q91" s="190">
        <v>0</v>
      </c>
      <c r="R91" s="190">
        <f>Q91*H91</f>
        <v>0</v>
      </c>
      <c r="S91" s="190">
        <v>0</v>
      </c>
      <c r="T91" s="191">
        <f>S91*H91</f>
        <v>0</v>
      </c>
      <c r="AR91" s="6" t="s">
        <v>191</v>
      </c>
      <c r="AT91" s="6" t="s">
        <v>193</v>
      </c>
      <c r="AU91" s="6" t="s">
        <v>21</v>
      </c>
      <c r="AY91" s="6" t="s">
        <v>192</v>
      </c>
      <c r="BE91" s="192">
        <f>IF(N91="základní",J91,0)</f>
        <v>0</v>
      </c>
      <c r="BF91" s="192">
        <f>IF(N91="snížená",J91,0)</f>
        <v>0</v>
      </c>
      <c r="BG91" s="192">
        <f>IF(N91="zákl. přenesená",J91,0)</f>
        <v>0</v>
      </c>
      <c r="BH91" s="192">
        <f>IF(N91="sníž. přenesená",J91,0)</f>
        <v>0</v>
      </c>
      <c r="BI91" s="192">
        <f>IF(N91="nulová",J91,0)</f>
        <v>0</v>
      </c>
      <c r="BJ91" s="6" t="s">
        <v>21</v>
      </c>
      <c r="BK91" s="192">
        <f>ROUND(I91*H91,2)</f>
        <v>0</v>
      </c>
      <c r="BL91" s="6" t="s">
        <v>191</v>
      </c>
      <c r="BM91" s="6" t="s">
        <v>1004</v>
      </c>
    </row>
    <row r="92" spans="1:47" ht="12.75">
      <c r="A92" s="23"/>
      <c r="B92" s="24"/>
      <c r="C92" s="52"/>
      <c r="D92" s="196" t="s">
        <v>199</v>
      </c>
      <c r="E92" s="52"/>
      <c r="F92" s="197" t="s">
        <v>1003</v>
      </c>
      <c r="G92" s="52"/>
      <c r="H92" s="52"/>
      <c r="I92" s="52"/>
      <c r="J92" s="52"/>
      <c r="K92" s="52"/>
      <c r="L92" s="50"/>
      <c r="M92" s="195"/>
      <c r="N92" s="25"/>
      <c r="O92" s="25"/>
      <c r="P92" s="25"/>
      <c r="Q92" s="25"/>
      <c r="R92" s="25"/>
      <c r="S92" s="25"/>
      <c r="T92" s="72"/>
      <c r="AT92" s="6" t="s">
        <v>199</v>
      </c>
      <c r="AU92" s="6" t="s">
        <v>21</v>
      </c>
    </row>
    <row r="93" spans="2:51" s="208" customFormat="1" ht="12.75">
      <c r="B93" s="209"/>
      <c r="C93" s="210"/>
      <c r="D93" s="193" t="s">
        <v>210</v>
      </c>
      <c r="E93" s="211" t="s">
        <v>222</v>
      </c>
      <c r="F93" s="212" t="s">
        <v>1005</v>
      </c>
      <c r="G93" s="210"/>
      <c r="H93" s="213">
        <v>6</v>
      </c>
      <c r="I93" s="210"/>
      <c r="J93" s="210"/>
      <c r="K93" s="210"/>
      <c r="L93" s="214"/>
      <c r="M93" s="215"/>
      <c r="N93" s="216"/>
      <c r="O93" s="216"/>
      <c r="P93" s="216"/>
      <c r="Q93" s="216"/>
      <c r="R93" s="216"/>
      <c r="S93" s="216"/>
      <c r="T93" s="217"/>
      <c r="AT93" s="218" t="s">
        <v>210</v>
      </c>
      <c r="AU93" s="218" t="s">
        <v>21</v>
      </c>
      <c r="AV93" s="208" t="s">
        <v>88</v>
      </c>
      <c r="AW93" s="208" t="s">
        <v>43</v>
      </c>
      <c r="AX93" s="208" t="s">
        <v>21</v>
      </c>
      <c r="AY93" s="218" t="s">
        <v>192</v>
      </c>
    </row>
    <row r="94" spans="2:65" s="23" customFormat="1" ht="31.5" customHeight="1">
      <c r="B94" s="24"/>
      <c r="C94" s="182" t="s">
        <v>217</v>
      </c>
      <c r="D94" s="182" t="s">
        <v>193</v>
      </c>
      <c r="E94" s="183" t="s">
        <v>1006</v>
      </c>
      <c r="F94" s="184" t="s">
        <v>1007</v>
      </c>
      <c r="G94" s="185" t="s">
        <v>514</v>
      </c>
      <c r="H94" s="186">
        <v>18</v>
      </c>
      <c r="I94" s="187"/>
      <c r="J94" s="187">
        <f>ROUND(I94*H94,2)</f>
        <v>0</v>
      </c>
      <c r="K94" s="184"/>
      <c r="L94" s="50"/>
      <c r="M94" s="188"/>
      <c r="N94" s="189" t="s">
        <v>50</v>
      </c>
      <c r="O94" s="190">
        <v>0</v>
      </c>
      <c r="P94" s="190">
        <f>O94*H94</f>
        <v>0</v>
      </c>
      <c r="Q94" s="190">
        <v>0</v>
      </c>
      <c r="R94" s="190">
        <f>Q94*H94</f>
        <v>0</v>
      </c>
      <c r="S94" s="190">
        <v>0</v>
      </c>
      <c r="T94" s="191">
        <f>S94*H94</f>
        <v>0</v>
      </c>
      <c r="AR94" s="6" t="s">
        <v>191</v>
      </c>
      <c r="AT94" s="6" t="s">
        <v>193</v>
      </c>
      <c r="AU94" s="6" t="s">
        <v>21</v>
      </c>
      <c r="AY94" s="6" t="s">
        <v>192</v>
      </c>
      <c r="BE94" s="192">
        <f>IF(N94="základní",J94,0)</f>
        <v>0</v>
      </c>
      <c r="BF94" s="192">
        <f>IF(N94="snížená",J94,0)</f>
        <v>0</v>
      </c>
      <c r="BG94" s="192">
        <f>IF(N94="zákl. přenesená",J94,0)</f>
        <v>0</v>
      </c>
      <c r="BH94" s="192">
        <f>IF(N94="sníž. přenesená",J94,0)</f>
        <v>0</v>
      </c>
      <c r="BI94" s="192">
        <f>IF(N94="nulová",J94,0)</f>
        <v>0</v>
      </c>
      <c r="BJ94" s="6" t="s">
        <v>21</v>
      </c>
      <c r="BK94" s="192">
        <f>ROUND(I94*H94,2)</f>
        <v>0</v>
      </c>
      <c r="BL94" s="6" t="s">
        <v>191</v>
      </c>
      <c r="BM94" s="6" t="s">
        <v>1008</v>
      </c>
    </row>
    <row r="95" spans="1:47" ht="23.25">
      <c r="A95" s="23"/>
      <c r="B95" s="24"/>
      <c r="C95" s="52"/>
      <c r="D95" s="196" t="s">
        <v>199</v>
      </c>
      <c r="E95" s="52"/>
      <c r="F95" s="197" t="s">
        <v>1009</v>
      </c>
      <c r="G95" s="52"/>
      <c r="H95" s="52"/>
      <c r="I95" s="52"/>
      <c r="J95" s="52"/>
      <c r="K95" s="52"/>
      <c r="L95" s="50"/>
      <c r="M95" s="195"/>
      <c r="N95" s="25"/>
      <c r="O95" s="25"/>
      <c r="P95" s="25"/>
      <c r="Q95" s="25"/>
      <c r="R95" s="25"/>
      <c r="S95" s="25"/>
      <c r="T95" s="72"/>
      <c r="AT95" s="6" t="s">
        <v>199</v>
      </c>
      <c r="AU95" s="6" t="s">
        <v>21</v>
      </c>
    </row>
    <row r="96" spans="2:51" s="208" customFormat="1" ht="12.75">
      <c r="B96" s="209"/>
      <c r="C96" s="210"/>
      <c r="D96" s="193" t="s">
        <v>210</v>
      </c>
      <c r="E96" s="211" t="s">
        <v>689</v>
      </c>
      <c r="F96" s="212" t="s">
        <v>322</v>
      </c>
      <c r="G96" s="210"/>
      <c r="H96" s="213">
        <v>18</v>
      </c>
      <c r="I96" s="210"/>
      <c r="J96" s="210"/>
      <c r="K96" s="210"/>
      <c r="L96" s="214"/>
      <c r="M96" s="215"/>
      <c r="N96" s="216"/>
      <c r="O96" s="216"/>
      <c r="P96" s="216"/>
      <c r="Q96" s="216"/>
      <c r="R96" s="216"/>
      <c r="S96" s="216"/>
      <c r="T96" s="217"/>
      <c r="AT96" s="218" t="s">
        <v>210</v>
      </c>
      <c r="AU96" s="218" t="s">
        <v>21</v>
      </c>
      <c r="AV96" s="208" t="s">
        <v>88</v>
      </c>
      <c r="AW96" s="208" t="s">
        <v>43</v>
      </c>
      <c r="AX96" s="208" t="s">
        <v>21</v>
      </c>
      <c r="AY96" s="218" t="s">
        <v>192</v>
      </c>
    </row>
    <row r="97" spans="2:65" s="23" customFormat="1" ht="22.5" customHeight="1">
      <c r="B97" s="24"/>
      <c r="C97" s="182" t="s">
        <v>223</v>
      </c>
      <c r="D97" s="182" t="s">
        <v>193</v>
      </c>
      <c r="E97" s="183" t="s">
        <v>1010</v>
      </c>
      <c r="F97" s="184" t="s">
        <v>1011</v>
      </c>
      <c r="G97" s="185" t="s">
        <v>467</v>
      </c>
      <c r="H97" s="186">
        <v>6</v>
      </c>
      <c r="I97" s="187"/>
      <c r="J97" s="187">
        <f>ROUND(I97*H97,2)</f>
        <v>0</v>
      </c>
      <c r="K97" s="184"/>
      <c r="L97" s="50"/>
      <c r="M97" s="188"/>
      <c r="N97" s="189" t="s">
        <v>50</v>
      </c>
      <c r="O97" s="190">
        <v>0</v>
      </c>
      <c r="P97" s="190">
        <f>O97*H97</f>
        <v>0</v>
      </c>
      <c r="Q97" s="190">
        <v>8E-05</v>
      </c>
      <c r="R97" s="190">
        <f>Q97*H97</f>
        <v>0.00048000000000000007</v>
      </c>
      <c r="S97" s="190">
        <v>0</v>
      </c>
      <c r="T97" s="191">
        <f>S97*H97</f>
        <v>0</v>
      </c>
      <c r="AR97" s="6" t="s">
        <v>191</v>
      </c>
      <c r="AT97" s="6" t="s">
        <v>193</v>
      </c>
      <c r="AU97" s="6" t="s">
        <v>21</v>
      </c>
      <c r="AY97" s="6" t="s">
        <v>192</v>
      </c>
      <c r="BE97" s="192">
        <f>IF(N97="základní",J97,0)</f>
        <v>0</v>
      </c>
      <c r="BF97" s="192">
        <f>IF(N97="snížená",J97,0)</f>
        <v>0</v>
      </c>
      <c r="BG97" s="192">
        <f>IF(N97="zákl. přenesená",J97,0)</f>
        <v>0</v>
      </c>
      <c r="BH97" s="192">
        <f>IF(N97="sníž. přenesená",J97,0)</f>
        <v>0</v>
      </c>
      <c r="BI97" s="192">
        <f>IF(N97="nulová",J97,0)</f>
        <v>0</v>
      </c>
      <c r="BJ97" s="6" t="s">
        <v>21</v>
      </c>
      <c r="BK97" s="192">
        <f>ROUND(I97*H97,2)</f>
        <v>0</v>
      </c>
      <c r="BL97" s="6" t="s">
        <v>191</v>
      </c>
      <c r="BM97" s="6" t="s">
        <v>1012</v>
      </c>
    </row>
    <row r="98" spans="1:47" ht="12.75">
      <c r="A98" s="23"/>
      <c r="B98" s="24"/>
      <c r="C98" s="52"/>
      <c r="D98" s="196" t="s">
        <v>199</v>
      </c>
      <c r="E98" s="52"/>
      <c r="F98" s="197" t="s">
        <v>1013</v>
      </c>
      <c r="G98" s="52"/>
      <c r="H98" s="52"/>
      <c r="I98" s="52"/>
      <c r="J98" s="52"/>
      <c r="K98" s="52"/>
      <c r="L98" s="50"/>
      <c r="M98" s="195"/>
      <c r="N98" s="25"/>
      <c r="O98" s="25"/>
      <c r="P98" s="25"/>
      <c r="Q98" s="25"/>
      <c r="R98" s="25"/>
      <c r="S98" s="25"/>
      <c r="T98" s="72"/>
      <c r="AT98" s="6" t="s">
        <v>199</v>
      </c>
      <c r="AU98" s="6" t="s">
        <v>21</v>
      </c>
    </row>
    <row r="99" spans="2:51" s="208" customFormat="1" ht="12.75">
      <c r="B99" s="209"/>
      <c r="C99" s="210"/>
      <c r="D99" s="193" t="s">
        <v>210</v>
      </c>
      <c r="E99" s="211" t="s">
        <v>1014</v>
      </c>
      <c r="F99" s="212" t="s">
        <v>223</v>
      </c>
      <c r="G99" s="210"/>
      <c r="H99" s="213">
        <v>6</v>
      </c>
      <c r="I99" s="210"/>
      <c r="J99" s="210"/>
      <c r="K99" s="210"/>
      <c r="L99" s="214"/>
      <c r="M99" s="215"/>
      <c r="N99" s="216"/>
      <c r="O99" s="216"/>
      <c r="P99" s="216"/>
      <c r="Q99" s="216"/>
      <c r="R99" s="216"/>
      <c r="S99" s="216"/>
      <c r="T99" s="217"/>
      <c r="AT99" s="218" t="s">
        <v>210</v>
      </c>
      <c r="AU99" s="218" t="s">
        <v>21</v>
      </c>
      <c r="AV99" s="208" t="s">
        <v>88</v>
      </c>
      <c r="AW99" s="208" t="s">
        <v>43</v>
      </c>
      <c r="AX99" s="208" t="s">
        <v>21</v>
      </c>
      <c r="AY99" s="218" t="s">
        <v>192</v>
      </c>
    </row>
    <row r="100" spans="2:65" s="23" customFormat="1" ht="22.5" customHeight="1">
      <c r="B100" s="24"/>
      <c r="C100" s="182" t="s">
        <v>229</v>
      </c>
      <c r="D100" s="182" t="s">
        <v>193</v>
      </c>
      <c r="E100" s="183" t="s">
        <v>1015</v>
      </c>
      <c r="F100" s="184" t="s">
        <v>1016</v>
      </c>
      <c r="G100" s="185" t="s">
        <v>514</v>
      </c>
      <c r="H100" s="186">
        <v>54.432</v>
      </c>
      <c r="I100" s="187"/>
      <c r="J100" s="187">
        <f>ROUND(I100*H100,2)</f>
        <v>0</v>
      </c>
      <c r="K100" s="184"/>
      <c r="L100" s="50"/>
      <c r="M100" s="188"/>
      <c r="N100" s="189" t="s">
        <v>50</v>
      </c>
      <c r="O100" s="190">
        <v>0</v>
      </c>
      <c r="P100" s="190">
        <f>O100*H100</f>
        <v>0</v>
      </c>
      <c r="Q100" s="190">
        <v>0</v>
      </c>
      <c r="R100" s="190">
        <f>Q100*H100</f>
        <v>0</v>
      </c>
      <c r="S100" s="190">
        <v>0</v>
      </c>
      <c r="T100" s="191">
        <f>S100*H100</f>
        <v>0</v>
      </c>
      <c r="AR100" s="6" t="s">
        <v>191</v>
      </c>
      <c r="AT100" s="6" t="s">
        <v>193</v>
      </c>
      <c r="AU100" s="6" t="s">
        <v>21</v>
      </c>
      <c r="AY100" s="6" t="s">
        <v>192</v>
      </c>
      <c r="BE100" s="192">
        <f>IF(N100="základní",J100,0)</f>
        <v>0</v>
      </c>
      <c r="BF100" s="192">
        <f>IF(N100="snížená",J100,0)</f>
        <v>0</v>
      </c>
      <c r="BG100" s="192">
        <f>IF(N100="zákl. přenesená",J100,0)</f>
        <v>0</v>
      </c>
      <c r="BH100" s="192">
        <f>IF(N100="sníž. přenesená",J100,0)</f>
        <v>0</v>
      </c>
      <c r="BI100" s="192">
        <f>IF(N100="nulová",J100,0)</f>
        <v>0</v>
      </c>
      <c r="BJ100" s="6" t="s">
        <v>21</v>
      </c>
      <c r="BK100" s="192">
        <f>ROUND(I100*H100,2)</f>
        <v>0</v>
      </c>
      <c r="BL100" s="6" t="s">
        <v>191</v>
      </c>
      <c r="BM100" s="6" t="s">
        <v>1017</v>
      </c>
    </row>
    <row r="101" spans="1:47" ht="12.75">
      <c r="A101" s="23"/>
      <c r="B101" s="24"/>
      <c r="C101" s="52"/>
      <c r="D101" s="196" t="s">
        <v>199</v>
      </c>
      <c r="E101" s="52"/>
      <c r="F101" s="197" t="s">
        <v>1016</v>
      </c>
      <c r="G101" s="52"/>
      <c r="H101" s="52"/>
      <c r="I101" s="52"/>
      <c r="J101" s="52"/>
      <c r="K101" s="52"/>
      <c r="L101" s="50"/>
      <c r="M101" s="195"/>
      <c r="N101" s="25"/>
      <c r="O101" s="25"/>
      <c r="P101" s="25"/>
      <c r="Q101" s="25"/>
      <c r="R101" s="25"/>
      <c r="S101" s="25"/>
      <c r="T101" s="72"/>
      <c r="AT101" s="6" t="s">
        <v>199</v>
      </c>
      <c r="AU101" s="6" t="s">
        <v>21</v>
      </c>
    </row>
    <row r="102" spans="2:51" s="208" customFormat="1" ht="12.75">
      <c r="B102" s="209"/>
      <c r="C102" s="210"/>
      <c r="D102" s="196" t="s">
        <v>210</v>
      </c>
      <c r="E102" s="234" t="s">
        <v>716</v>
      </c>
      <c r="F102" s="235" t="s">
        <v>1018</v>
      </c>
      <c r="G102" s="210"/>
      <c r="H102" s="236">
        <v>38.88</v>
      </c>
      <c r="I102" s="210"/>
      <c r="J102" s="210"/>
      <c r="K102" s="210"/>
      <c r="L102" s="214"/>
      <c r="M102" s="215"/>
      <c r="N102" s="216"/>
      <c r="O102" s="216"/>
      <c r="P102" s="216"/>
      <c r="Q102" s="216"/>
      <c r="R102" s="216"/>
      <c r="S102" s="216"/>
      <c r="T102" s="217"/>
      <c r="AT102" s="218" t="s">
        <v>210</v>
      </c>
      <c r="AU102" s="218" t="s">
        <v>21</v>
      </c>
      <c r="AV102" s="208" t="s">
        <v>88</v>
      </c>
      <c r="AW102" s="208" t="s">
        <v>43</v>
      </c>
      <c r="AX102" s="208" t="s">
        <v>79</v>
      </c>
      <c r="AY102" s="218" t="s">
        <v>192</v>
      </c>
    </row>
    <row r="103" spans="2:51" s="208" customFormat="1" ht="12.75">
      <c r="B103" s="209"/>
      <c r="C103" s="210"/>
      <c r="D103" s="196" t="s">
        <v>210</v>
      </c>
      <c r="E103" s="234" t="s">
        <v>717</v>
      </c>
      <c r="F103" s="235" t="s">
        <v>1019</v>
      </c>
      <c r="G103" s="210"/>
      <c r="H103" s="236">
        <v>15.552</v>
      </c>
      <c r="I103" s="210"/>
      <c r="J103" s="210"/>
      <c r="K103" s="210"/>
      <c r="L103" s="214"/>
      <c r="M103" s="215"/>
      <c r="N103" s="216"/>
      <c r="O103" s="216"/>
      <c r="P103" s="216"/>
      <c r="Q103" s="216"/>
      <c r="R103" s="216"/>
      <c r="S103" s="216"/>
      <c r="T103" s="217"/>
      <c r="AT103" s="218" t="s">
        <v>210</v>
      </c>
      <c r="AU103" s="218" t="s">
        <v>21</v>
      </c>
      <c r="AV103" s="208" t="s">
        <v>88</v>
      </c>
      <c r="AW103" s="208" t="s">
        <v>43</v>
      </c>
      <c r="AX103" s="208" t="s">
        <v>79</v>
      </c>
      <c r="AY103" s="218" t="s">
        <v>192</v>
      </c>
    </row>
    <row r="104" spans="1:51" ht="12.75">
      <c r="A104" s="208"/>
      <c r="B104" s="209"/>
      <c r="C104" s="210"/>
      <c r="D104" s="193" t="s">
        <v>210</v>
      </c>
      <c r="E104" s="211" t="s">
        <v>718</v>
      </c>
      <c r="F104" s="212" t="s">
        <v>1020</v>
      </c>
      <c r="G104" s="210"/>
      <c r="H104" s="213">
        <v>54.432</v>
      </c>
      <c r="I104" s="210"/>
      <c r="J104" s="210"/>
      <c r="K104" s="210"/>
      <c r="L104" s="214"/>
      <c r="M104" s="215"/>
      <c r="N104" s="216"/>
      <c r="O104" s="216"/>
      <c r="P104" s="216"/>
      <c r="Q104" s="216"/>
      <c r="R104" s="216"/>
      <c r="S104" s="216"/>
      <c r="T104" s="217"/>
      <c r="AT104" s="218" t="s">
        <v>210</v>
      </c>
      <c r="AU104" s="218" t="s">
        <v>21</v>
      </c>
      <c r="AV104" s="208" t="s">
        <v>88</v>
      </c>
      <c r="AW104" s="208" t="s">
        <v>43</v>
      </c>
      <c r="AX104" s="208" t="s">
        <v>21</v>
      </c>
      <c r="AY104" s="218" t="s">
        <v>192</v>
      </c>
    </row>
    <row r="105" spans="2:65" s="23" customFormat="1" ht="22.5" customHeight="1">
      <c r="B105" s="24"/>
      <c r="C105" s="182" t="s">
        <v>323</v>
      </c>
      <c r="D105" s="182" t="s">
        <v>193</v>
      </c>
      <c r="E105" s="183" t="s">
        <v>1021</v>
      </c>
      <c r="F105" s="184" t="s">
        <v>1022</v>
      </c>
      <c r="G105" s="185" t="s">
        <v>514</v>
      </c>
      <c r="H105" s="186">
        <v>54.432</v>
      </c>
      <c r="I105" s="187"/>
      <c r="J105" s="187">
        <f>ROUND(I105*H105,2)</f>
        <v>0</v>
      </c>
      <c r="K105" s="184"/>
      <c r="L105" s="50"/>
      <c r="M105" s="188"/>
      <c r="N105" s="189" t="s">
        <v>50</v>
      </c>
      <c r="O105" s="190">
        <v>0</v>
      </c>
      <c r="P105" s="190">
        <f>O105*H105</f>
        <v>0</v>
      </c>
      <c r="Q105" s="190">
        <v>0</v>
      </c>
      <c r="R105" s="190">
        <f>Q105*H105</f>
        <v>0</v>
      </c>
      <c r="S105" s="190">
        <v>0</v>
      </c>
      <c r="T105" s="191">
        <f>S105*H105</f>
        <v>0</v>
      </c>
      <c r="AR105" s="6" t="s">
        <v>191</v>
      </c>
      <c r="AT105" s="6" t="s">
        <v>193</v>
      </c>
      <c r="AU105" s="6" t="s">
        <v>21</v>
      </c>
      <c r="AY105" s="6" t="s">
        <v>192</v>
      </c>
      <c r="BE105" s="192">
        <f>IF(N105="základní",J105,0)</f>
        <v>0</v>
      </c>
      <c r="BF105" s="192">
        <f>IF(N105="snížená",J105,0)</f>
        <v>0</v>
      </c>
      <c r="BG105" s="192">
        <f>IF(N105="zákl. přenesená",J105,0)</f>
        <v>0</v>
      </c>
      <c r="BH105" s="192">
        <f>IF(N105="sníž. přenesená",J105,0)</f>
        <v>0</v>
      </c>
      <c r="BI105" s="192">
        <f>IF(N105="nulová",J105,0)</f>
        <v>0</v>
      </c>
      <c r="BJ105" s="6" t="s">
        <v>21</v>
      </c>
      <c r="BK105" s="192">
        <f>ROUND(I105*H105,2)</f>
        <v>0</v>
      </c>
      <c r="BL105" s="6" t="s">
        <v>191</v>
      </c>
      <c r="BM105" s="6" t="s">
        <v>1023</v>
      </c>
    </row>
    <row r="106" spans="1:47" ht="12.75">
      <c r="A106" s="23"/>
      <c r="B106" s="24"/>
      <c r="C106" s="52"/>
      <c r="D106" s="196" t="s">
        <v>199</v>
      </c>
      <c r="E106" s="52"/>
      <c r="F106" s="197" t="s">
        <v>1024</v>
      </c>
      <c r="G106" s="52"/>
      <c r="H106" s="52"/>
      <c r="I106" s="52"/>
      <c r="J106" s="52"/>
      <c r="K106" s="52"/>
      <c r="L106" s="50"/>
      <c r="M106" s="195"/>
      <c r="N106" s="25"/>
      <c r="O106" s="25"/>
      <c r="P106" s="25"/>
      <c r="Q106" s="25"/>
      <c r="R106" s="25"/>
      <c r="S106" s="25"/>
      <c r="T106" s="72"/>
      <c r="AT106" s="6" t="s">
        <v>199</v>
      </c>
      <c r="AU106" s="6" t="s">
        <v>21</v>
      </c>
    </row>
    <row r="107" spans="2:51" s="208" customFormat="1" ht="12.75">
      <c r="B107" s="209"/>
      <c r="C107" s="210"/>
      <c r="D107" s="196" t="s">
        <v>210</v>
      </c>
      <c r="E107" s="234" t="s">
        <v>725</v>
      </c>
      <c r="F107" s="235" t="s">
        <v>1018</v>
      </c>
      <c r="G107" s="210"/>
      <c r="H107" s="236">
        <v>38.88</v>
      </c>
      <c r="I107" s="210"/>
      <c r="J107" s="210"/>
      <c r="K107" s="210"/>
      <c r="L107" s="214"/>
      <c r="M107" s="215"/>
      <c r="N107" s="216"/>
      <c r="O107" s="216"/>
      <c r="P107" s="216"/>
      <c r="Q107" s="216"/>
      <c r="R107" s="216"/>
      <c r="S107" s="216"/>
      <c r="T107" s="217"/>
      <c r="AT107" s="218" t="s">
        <v>210</v>
      </c>
      <c r="AU107" s="218" t="s">
        <v>21</v>
      </c>
      <c r="AV107" s="208" t="s">
        <v>88</v>
      </c>
      <c r="AW107" s="208" t="s">
        <v>43</v>
      </c>
      <c r="AX107" s="208" t="s">
        <v>79</v>
      </c>
      <c r="AY107" s="218" t="s">
        <v>192</v>
      </c>
    </row>
    <row r="108" spans="2:51" s="208" customFormat="1" ht="12.75">
      <c r="B108" s="209"/>
      <c r="C108" s="210"/>
      <c r="D108" s="196" t="s">
        <v>210</v>
      </c>
      <c r="E108" s="234" t="s">
        <v>987</v>
      </c>
      <c r="F108" s="235" t="s">
        <v>1019</v>
      </c>
      <c r="G108" s="210"/>
      <c r="H108" s="236">
        <v>15.552</v>
      </c>
      <c r="I108" s="210"/>
      <c r="J108" s="210"/>
      <c r="K108" s="210"/>
      <c r="L108" s="214"/>
      <c r="M108" s="215"/>
      <c r="N108" s="216"/>
      <c r="O108" s="216"/>
      <c r="P108" s="216"/>
      <c r="Q108" s="216"/>
      <c r="R108" s="216"/>
      <c r="S108" s="216"/>
      <c r="T108" s="217"/>
      <c r="AT108" s="218" t="s">
        <v>210</v>
      </c>
      <c r="AU108" s="218" t="s">
        <v>21</v>
      </c>
      <c r="AV108" s="208" t="s">
        <v>88</v>
      </c>
      <c r="AW108" s="208" t="s">
        <v>43</v>
      </c>
      <c r="AX108" s="208" t="s">
        <v>79</v>
      </c>
      <c r="AY108" s="218" t="s">
        <v>192</v>
      </c>
    </row>
    <row r="109" spans="1:51" ht="12.75">
      <c r="A109" s="208"/>
      <c r="B109" s="209"/>
      <c r="C109" s="210"/>
      <c r="D109" s="193" t="s">
        <v>210</v>
      </c>
      <c r="E109" s="211" t="s">
        <v>1025</v>
      </c>
      <c r="F109" s="212" t="s">
        <v>1026</v>
      </c>
      <c r="G109" s="210"/>
      <c r="H109" s="213">
        <v>54.432</v>
      </c>
      <c r="I109" s="210"/>
      <c r="J109" s="210"/>
      <c r="K109" s="210"/>
      <c r="L109" s="214"/>
      <c r="M109" s="215"/>
      <c r="N109" s="216"/>
      <c r="O109" s="216"/>
      <c r="P109" s="216"/>
      <c r="Q109" s="216"/>
      <c r="R109" s="216"/>
      <c r="S109" s="216"/>
      <c r="T109" s="217"/>
      <c r="AT109" s="218" t="s">
        <v>210</v>
      </c>
      <c r="AU109" s="218" t="s">
        <v>21</v>
      </c>
      <c r="AV109" s="208" t="s">
        <v>88</v>
      </c>
      <c r="AW109" s="208" t="s">
        <v>43</v>
      </c>
      <c r="AX109" s="208" t="s">
        <v>21</v>
      </c>
      <c r="AY109" s="218" t="s">
        <v>192</v>
      </c>
    </row>
    <row r="110" spans="2:65" s="23" customFormat="1" ht="22.5" customHeight="1">
      <c r="B110" s="24"/>
      <c r="C110" s="182" t="s">
        <v>329</v>
      </c>
      <c r="D110" s="182" t="s">
        <v>193</v>
      </c>
      <c r="E110" s="183" t="s">
        <v>1027</v>
      </c>
      <c r="F110" s="184" t="s">
        <v>1028</v>
      </c>
      <c r="G110" s="185" t="s">
        <v>514</v>
      </c>
      <c r="H110" s="186">
        <v>54.432</v>
      </c>
      <c r="I110" s="187"/>
      <c r="J110" s="187">
        <f>ROUND(I110*H110,2)</f>
        <v>0</v>
      </c>
      <c r="K110" s="184"/>
      <c r="L110" s="50"/>
      <c r="M110" s="188"/>
      <c r="N110" s="189" t="s">
        <v>50</v>
      </c>
      <c r="O110" s="190">
        <v>0</v>
      </c>
      <c r="P110" s="190">
        <f>O110*H110</f>
        <v>0</v>
      </c>
      <c r="Q110" s="190">
        <v>0.058280000000000005</v>
      </c>
      <c r="R110" s="190">
        <f>Q110*H110</f>
        <v>3.1722969600000006</v>
      </c>
      <c r="S110" s="190">
        <v>0</v>
      </c>
      <c r="T110" s="191">
        <f>S110*H110</f>
        <v>0</v>
      </c>
      <c r="AR110" s="6" t="s">
        <v>191</v>
      </c>
      <c r="AT110" s="6" t="s">
        <v>193</v>
      </c>
      <c r="AU110" s="6" t="s">
        <v>21</v>
      </c>
      <c r="AY110" s="6" t="s">
        <v>192</v>
      </c>
      <c r="BE110" s="192">
        <f>IF(N110="základní",J110,0)</f>
        <v>0</v>
      </c>
      <c r="BF110" s="192">
        <f>IF(N110="snížená",J110,0)</f>
        <v>0</v>
      </c>
      <c r="BG110" s="192">
        <f>IF(N110="zákl. přenesená",J110,0)</f>
        <v>0</v>
      </c>
      <c r="BH110" s="192">
        <f>IF(N110="sníž. přenesená",J110,0)</f>
        <v>0</v>
      </c>
      <c r="BI110" s="192">
        <f>IF(N110="nulová",J110,0)</f>
        <v>0</v>
      </c>
      <c r="BJ110" s="6" t="s">
        <v>21</v>
      </c>
      <c r="BK110" s="192">
        <f>ROUND(I110*H110,2)</f>
        <v>0</v>
      </c>
      <c r="BL110" s="6" t="s">
        <v>191</v>
      </c>
      <c r="BM110" s="6" t="s">
        <v>1029</v>
      </c>
    </row>
    <row r="111" spans="1:47" ht="23.25">
      <c r="A111" s="23"/>
      <c r="B111" s="24"/>
      <c r="C111" s="52"/>
      <c r="D111" s="196" t="s">
        <v>199</v>
      </c>
      <c r="E111" s="52"/>
      <c r="F111" s="197" t="s">
        <v>1030</v>
      </c>
      <c r="G111" s="52"/>
      <c r="H111" s="52"/>
      <c r="I111" s="52"/>
      <c r="J111" s="52"/>
      <c r="K111" s="52"/>
      <c r="L111" s="50"/>
      <c r="M111" s="195"/>
      <c r="N111" s="25"/>
      <c r="O111" s="25"/>
      <c r="P111" s="25"/>
      <c r="Q111" s="25"/>
      <c r="R111" s="25"/>
      <c r="S111" s="25"/>
      <c r="T111" s="72"/>
      <c r="AT111" s="6" t="s">
        <v>199</v>
      </c>
      <c r="AU111" s="6" t="s">
        <v>21</v>
      </c>
    </row>
    <row r="112" spans="2:51" s="208" customFormat="1" ht="12.75">
      <c r="B112" s="209"/>
      <c r="C112" s="210"/>
      <c r="D112" s="196" t="s">
        <v>210</v>
      </c>
      <c r="E112" s="234" t="s">
        <v>731</v>
      </c>
      <c r="F112" s="235" t="s">
        <v>1018</v>
      </c>
      <c r="G112" s="210"/>
      <c r="H112" s="236">
        <v>38.88</v>
      </c>
      <c r="I112" s="210"/>
      <c r="J112" s="210"/>
      <c r="K112" s="210"/>
      <c r="L112" s="214"/>
      <c r="M112" s="215"/>
      <c r="N112" s="216"/>
      <c r="O112" s="216"/>
      <c r="P112" s="216"/>
      <c r="Q112" s="216"/>
      <c r="R112" s="216"/>
      <c r="S112" s="216"/>
      <c r="T112" s="217"/>
      <c r="AT112" s="218" t="s">
        <v>210</v>
      </c>
      <c r="AU112" s="218" t="s">
        <v>21</v>
      </c>
      <c r="AV112" s="208" t="s">
        <v>88</v>
      </c>
      <c r="AW112" s="208" t="s">
        <v>43</v>
      </c>
      <c r="AX112" s="208" t="s">
        <v>79</v>
      </c>
      <c r="AY112" s="218" t="s">
        <v>192</v>
      </c>
    </row>
    <row r="113" spans="2:51" s="208" customFormat="1" ht="12.75">
      <c r="B113" s="209"/>
      <c r="C113" s="210"/>
      <c r="D113" s="196" t="s">
        <v>210</v>
      </c>
      <c r="E113" s="234" t="s">
        <v>732</v>
      </c>
      <c r="F113" s="235" t="s">
        <v>1019</v>
      </c>
      <c r="G113" s="210"/>
      <c r="H113" s="236">
        <v>15.552</v>
      </c>
      <c r="I113" s="210"/>
      <c r="J113" s="210"/>
      <c r="K113" s="210"/>
      <c r="L113" s="214"/>
      <c r="M113" s="215"/>
      <c r="N113" s="216"/>
      <c r="O113" s="216"/>
      <c r="P113" s="216"/>
      <c r="Q113" s="216"/>
      <c r="R113" s="216"/>
      <c r="S113" s="216"/>
      <c r="T113" s="217"/>
      <c r="AT113" s="218" t="s">
        <v>210</v>
      </c>
      <c r="AU113" s="218" t="s">
        <v>21</v>
      </c>
      <c r="AV113" s="208" t="s">
        <v>88</v>
      </c>
      <c r="AW113" s="208" t="s">
        <v>43</v>
      </c>
      <c r="AX113" s="208" t="s">
        <v>79</v>
      </c>
      <c r="AY113" s="218" t="s">
        <v>192</v>
      </c>
    </row>
    <row r="114" spans="1:51" ht="12.75">
      <c r="A114" s="208"/>
      <c r="B114" s="209"/>
      <c r="C114" s="210"/>
      <c r="D114" s="193" t="s">
        <v>210</v>
      </c>
      <c r="E114" s="211" t="s">
        <v>733</v>
      </c>
      <c r="F114" s="212" t="s">
        <v>1031</v>
      </c>
      <c r="G114" s="210"/>
      <c r="H114" s="213">
        <v>54.432</v>
      </c>
      <c r="I114" s="210"/>
      <c r="J114" s="210"/>
      <c r="K114" s="210"/>
      <c r="L114" s="214"/>
      <c r="M114" s="215"/>
      <c r="N114" s="216"/>
      <c r="O114" s="216"/>
      <c r="P114" s="216"/>
      <c r="Q114" s="216"/>
      <c r="R114" s="216"/>
      <c r="S114" s="216"/>
      <c r="T114" s="217"/>
      <c r="AT114" s="218" t="s">
        <v>210</v>
      </c>
      <c r="AU114" s="218" t="s">
        <v>21</v>
      </c>
      <c r="AV114" s="208" t="s">
        <v>88</v>
      </c>
      <c r="AW114" s="208" t="s">
        <v>43</v>
      </c>
      <c r="AX114" s="208" t="s">
        <v>21</v>
      </c>
      <c r="AY114" s="218" t="s">
        <v>192</v>
      </c>
    </row>
    <row r="115" spans="2:65" s="23" customFormat="1" ht="22.5" customHeight="1">
      <c r="B115" s="24"/>
      <c r="C115" s="182" t="s">
        <v>26</v>
      </c>
      <c r="D115" s="182" t="s">
        <v>193</v>
      </c>
      <c r="E115" s="183" t="s">
        <v>1032</v>
      </c>
      <c r="F115" s="184" t="s">
        <v>1033</v>
      </c>
      <c r="G115" s="185" t="s">
        <v>514</v>
      </c>
      <c r="H115" s="186">
        <v>54.432</v>
      </c>
      <c r="I115" s="187"/>
      <c r="J115" s="187">
        <f>ROUND(I115*H115,2)</f>
        <v>0</v>
      </c>
      <c r="K115" s="184"/>
      <c r="L115" s="50"/>
      <c r="M115" s="188"/>
      <c r="N115" s="189" t="s">
        <v>50</v>
      </c>
      <c r="O115" s="190">
        <v>0</v>
      </c>
      <c r="P115" s="190">
        <f>O115*H115</f>
        <v>0</v>
      </c>
      <c r="Q115" s="190">
        <v>0.0035600000000000002</v>
      </c>
      <c r="R115" s="190">
        <f>Q115*H115</f>
        <v>0.19377792000000002</v>
      </c>
      <c r="S115" s="190">
        <v>0</v>
      </c>
      <c r="T115" s="191">
        <f>S115*H115</f>
        <v>0</v>
      </c>
      <c r="AR115" s="6" t="s">
        <v>191</v>
      </c>
      <c r="AT115" s="6" t="s">
        <v>193</v>
      </c>
      <c r="AU115" s="6" t="s">
        <v>21</v>
      </c>
      <c r="AY115" s="6" t="s">
        <v>192</v>
      </c>
      <c r="BE115" s="192">
        <f>IF(N115="základní",J115,0)</f>
        <v>0</v>
      </c>
      <c r="BF115" s="192">
        <f>IF(N115="snížená",J115,0)</f>
        <v>0</v>
      </c>
      <c r="BG115" s="192">
        <f>IF(N115="zákl. přenesená",J115,0)</f>
        <v>0</v>
      </c>
      <c r="BH115" s="192">
        <f>IF(N115="sníž. přenesená",J115,0)</f>
        <v>0</v>
      </c>
      <c r="BI115" s="192">
        <f>IF(N115="nulová",J115,0)</f>
        <v>0</v>
      </c>
      <c r="BJ115" s="6" t="s">
        <v>21</v>
      </c>
      <c r="BK115" s="192">
        <f>ROUND(I115*H115,2)</f>
        <v>0</v>
      </c>
      <c r="BL115" s="6" t="s">
        <v>191</v>
      </c>
      <c r="BM115" s="6" t="s">
        <v>1034</v>
      </c>
    </row>
    <row r="116" spans="1:47" ht="12.75">
      <c r="A116" s="23"/>
      <c r="B116" s="24"/>
      <c r="C116" s="52"/>
      <c r="D116" s="196" t="s">
        <v>199</v>
      </c>
      <c r="E116" s="52"/>
      <c r="F116" s="197" t="s">
        <v>1035</v>
      </c>
      <c r="G116" s="52"/>
      <c r="H116" s="52"/>
      <c r="I116" s="52"/>
      <c r="J116" s="52"/>
      <c r="K116" s="52"/>
      <c r="L116" s="50"/>
      <c r="M116" s="195"/>
      <c r="N116" s="25"/>
      <c r="O116" s="25"/>
      <c r="P116" s="25"/>
      <c r="Q116" s="25"/>
      <c r="R116" s="25"/>
      <c r="S116" s="25"/>
      <c r="T116" s="72"/>
      <c r="AT116" s="6" t="s">
        <v>199</v>
      </c>
      <c r="AU116" s="6" t="s">
        <v>21</v>
      </c>
    </row>
    <row r="117" spans="2:51" s="208" customFormat="1" ht="12.75">
      <c r="B117" s="209"/>
      <c r="C117" s="210"/>
      <c r="D117" s="196" t="s">
        <v>210</v>
      </c>
      <c r="E117" s="234" t="s">
        <v>738</v>
      </c>
      <c r="F117" s="235" t="s">
        <v>1018</v>
      </c>
      <c r="G117" s="210"/>
      <c r="H117" s="236">
        <v>38.88</v>
      </c>
      <c r="I117" s="210"/>
      <c r="J117" s="210"/>
      <c r="K117" s="210"/>
      <c r="L117" s="214"/>
      <c r="M117" s="215"/>
      <c r="N117" s="216"/>
      <c r="O117" s="216"/>
      <c r="P117" s="216"/>
      <c r="Q117" s="216"/>
      <c r="R117" s="216"/>
      <c r="S117" s="216"/>
      <c r="T117" s="217"/>
      <c r="AT117" s="218" t="s">
        <v>210</v>
      </c>
      <c r="AU117" s="218" t="s">
        <v>21</v>
      </c>
      <c r="AV117" s="208" t="s">
        <v>88</v>
      </c>
      <c r="AW117" s="208" t="s">
        <v>43</v>
      </c>
      <c r="AX117" s="208" t="s">
        <v>79</v>
      </c>
      <c r="AY117" s="218" t="s">
        <v>192</v>
      </c>
    </row>
    <row r="118" spans="2:51" s="208" customFormat="1" ht="12.75">
      <c r="B118" s="209"/>
      <c r="C118" s="210"/>
      <c r="D118" s="196" t="s">
        <v>210</v>
      </c>
      <c r="E118" s="234" t="s">
        <v>988</v>
      </c>
      <c r="F118" s="235" t="s">
        <v>1019</v>
      </c>
      <c r="G118" s="210"/>
      <c r="H118" s="236">
        <v>15.552</v>
      </c>
      <c r="I118" s="210"/>
      <c r="J118" s="210"/>
      <c r="K118" s="210"/>
      <c r="L118" s="214"/>
      <c r="M118" s="215"/>
      <c r="N118" s="216"/>
      <c r="O118" s="216"/>
      <c r="P118" s="216"/>
      <c r="Q118" s="216"/>
      <c r="R118" s="216"/>
      <c r="S118" s="216"/>
      <c r="T118" s="217"/>
      <c r="AT118" s="218" t="s">
        <v>210</v>
      </c>
      <c r="AU118" s="218" t="s">
        <v>21</v>
      </c>
      <c r="AV118" s="208" t="s">
        <v>88</v>
      </c>
      <c r="AW118" s="208" t="s">
        <v>43</v>
      </c>
      <c r="AX118" s="208" t="s">
        <v>79</v>
      </c>
      <c r="AY118" s="218" t="s">
        <v>192</v>
      </c>
    </row>
    <row r="119" spans="1:51" ht="12.75">
      <c r="A119" s="208"/>
      <c r="B119" s="209"/>
      <c r="C119" s="210"/>
      <c r="D119" s="193" t="s">
        <v>210</v>
      </c>
      <c r="E119" s="211" t="s">
        <v>1036</v>
      </c>
      <c r="F119" s="212" t="s">
        <v>1037</v>
      </c>
      <c r="G119" s="210"/>
      <c r="H119" s="213">
        <v>54.432</v>
      </c>
      <c r="I119" s="210"/>
      <c r="J119" s="210"/>
      <c r="K119" s="210"/>
      <c r="L119" s="214"/>
      <c r="M119" s="215"/>
      <c r="N119" s="216"/>
      <c r="O119" s="216"/>
      <c r="P119" s="216"/>
      <c r="Q119" s="216"/>
      <c r="R119" s="216"/>
      <c r="S119" s="216"/>
      <c r="T119" s="217"/>
      <c r="AT119" s="218" t="s">
        <v>210</v>
      </c>
      <c r="AU119" s="218" t="s">
        <v>21</v>
      </c>
      <c r="AV119" s="208" t="s">
        <v>88</v>
      </c>
      <c r="AW119" s="208" t="s">
        <v>43</v>
      </c>
      <c r="AX119" s="208" t="s">
        <v>21</v>
      </c>
      <c r="AY119" s="218" t="s">
        <v>192</v>
      </c>
    </row>
    <row r="120" spans="2:65" s="23" customFormat="1" ht="22.5" customHeight="1">
      <c r="B120" s="24"/>
      <c r="C120" s="182" t="s">
        <v>339</v>
      </c>
      <c r="D120" s="182" t="s">
        <v>193</v>
      </c>
      <c r="E120" s="183" t="s">
        <v>914</v>
      </c>
      <c r="F120" s="184" t="s">
        <v>915</v>
      </c>
      <c r="G120" s="185" t="s">
        <v>474</v>
      </c>
      <c r="H120" s="186">
        <v>0.9</v>
      </c>
      <c r="I120" s="187"/>
      <c r="J120" s="187">
        <f>ROUND(I120*H120,2)</f>
        <v>0</v>
      </c>
      <c r="K120" s="184" t="s">
        <v>197</v>
      </c>
      <c r="L120" s="50"/>
      <c r="M120" s="188"/>
      <c r="N120" s="189" t="s">
        <v>50</v>
      </c>
      <c r="O120" s="190">
        <v>0.835</v>
      </c>
      <c r="P120" s="190">
        <f>O120*H120</f>
        <v>0.7515</v>
      </c>
      <c r="Q120" s="190">
        <v>0</v>
      </c>
      <c r="R120" s="190">
        <f>Q120*H120</f>
        <v>0</v>
      </c>
      <c r="S120" s="190">
        <v>0</v>
      </c>
      <c r="T120" s="191">
        <f>S120*H120</f>
        <v>0</v>
      </c>
      <c r="AR120" s="6" t="s">
        <v>191</v>
      </c>
      <c r="AT120" s="6" t="s">
        <v>193</v>
      </c>
      <c r="AU120" s="6" t="s">
        <v>21</v>
      </c>
      <c r="AY120" s="6" t="s">
        <v>192</v>
      </c>
      <c r="BE120" s="192">
        <f>IF(N120="základní",J120,0)</f>
        <v>0</v>
      </c>
      <c r="BF120" s="192">
        <f>IF(N120="snížená",J120,0)</f>
        <v>0</v>
      </c>
      <c r="BG120" s="192">
        <f>IF(N120="zákl. přenesená",J120,0)</f>
        <v>0</v>
      </c>
      <c r="BH120" s="192">
        <f>IF(N120="sníž. přenesená",J120,0)</f>
        <v>0</v>
      </c>
      <c r="BI120" s="192">
        <f>IF(N120="nulová",J120,0)</f>
        <v>0</v>
      </c>
      <c r="BJ120" s="6" t="s">
        <v>21</v>
      </c>
      <c r="BK120" s="192">
        <f>ROUND(I120*H120,2)</f>
        <v>0</v>
      </c>
      <c r="BL120" s="6" t="s">
        <v>191</v>
      </c>
      <c r="BM120" s="6" t="s">
        <v>1038</v>
      </c>
    </row>
    <row r="121" spans="1:47" ht="23.25">
      <c r="A121" s="23"/>
      <c r="B121" s="24"/>
      <c r="C121" s="52"/>
      <c r="D121" s="196" t="s">
        <v>199</v>
      </c>
      <c r="E121" s="52"/>
      <c r="F121" s="197" t="s">
        <v>917</v>
      </c>
      <c r="G121" s="52"/>
      <c r="H121" s="52"/>
      <c r="I121" s="52"/>
      <c r="J121" s="52"/>
      <c r="K121" s="52"/>
      <c r="L121" s="50"/>
      <c r="M121" s="195"/>
      <c r="N121" s="25"/>
      <c r="O121" s="25"/>
      <c r="P121" s="25"/>
      <c r="Q121" s="25"/>
      <c r="R121" s="25"/>
      <c r="S121" s="25"/>
      <c r="T121" s="72"/>
      <c r="AT121" s="6" t="s">
        <v>199</v>
      </c>
      <c r="AU121" s="6" t="s">
        <v>21</v>
      </c>
    </row>
    <row r="122" spans="2:51" s="208" customFormat="1" ht="12.75">
      <c r="B122" s="209"/>
      <c r="C122" s="210"/>
      <c r="D122" s="193" t="s">
        <v>210</v>
      </c>
      <c r="E122" s="211"/>
      <c r="F122" s="212" t="s">
        <v>1039</v>
      </c>
      <c r="G122" s="210"/>
      <c r="H122" s="213">
        <v>0.9</v>
      </c>
      <c r="I122" s="210"/>
      <c r="J122" s="210"/>
      <c r="K122" s="210"/>
      <c r="L122" s="214"/>
      <c r="M122" s="215"/>
      <c r="N122" s="216"/>
      <c r="O122" s="216"/>
      <c r="P122" s="216"/>
      <c r="Q122" s="216"/>
      <c r="R122" s="216"/>
      <c r="S122" s="216"/>
      <c r="T122" s="217"/>
      <c r="AT122" s="218" t="s">
        <v>210</v>
      </c>
      <c r="AU122" s="218" t="s">
        <v>21</v>
      </c>
      <c r="AV122" s="208" t="s">
        <v>88</v>
      </c>
      <c r="AW122" s="208" t="s">
        <v>43</v>
      </c>
      <c r="AX122" s="208" t="s">
        <v>21</v>
      </c>
      <c r="AY122" s="218" t="s">
        <v>192</v>
      </c>
    </row>
    <row r="123" spans="2:65" s="23" customFormat="1" ht="22.5" customHeight="1">
      <c r="B123" s="24"/>
      <c r="C123" s="182" t="s">
        <v>344</v>
      </c>
      <c r="D123" s="182" t="s">
        <v>193</v>
      </c>
      <c r="E123" s="183" t="s">
        <v>920</v>
      </c>
      <c r="F123" s="184" t="s">
        <v>921</v>
      </c>
      <c r="G123" s="185" t="s">
        <v>474</v>
      </c>
      <c r="H123" s="186">
        <v>9</v>
      </c>
      <c r="I123" s="187"/>
      <c r="J123" s="187">
        <f>ROUND(I123*H123,2)</f>
        <v>0</v>
      </c>
      <c r="K123" s="184" t="s">
        <v>197</v>
      </c>
      <c r="L123" s="50"/>
      <c r="M123" s="188"/>
      <c r="N123" s="189" t="s">
        <v>50</v>
      </c>
      <c r="O123" s="190">
        <v>0.004</v>
      </c>
      <c r="P123" s="190">
        <f>O123*H123</f>
        <v>0.036000000000000004</v>
      </c>
      <c r="Q123" s="190">
        <v>0</v>
      </c>
      <c r="R123" s="190">
        <f>Q123*H123</f>
        <v>0</v>
      </c>
      <c r="S123" s="190">
        <v>0</v>
      </c>
      <c r="T123" s="191">
        <f>S123*H123</f>
        <v>0</v>
      </c>
      <c r="AR123" s="6" t="s">
        <v>191</v>
      </c>
      <c r="AT123" s="6" t="s">
        <v>193</v>
      </c>
      <c r="AU123" s="6" t="s">
        <v>21</v>
      </c>
      <c r="AY123" s="6" t="s">
        <v>192</v>
      </c>
      <c r="BE123" s="192">
        <f>IF(N123="základní",J123,0)</f>
        <v>0</v>
      </c>
      <c r="BF123" s="192">
        <f>IF(N123="snížená",J123,0)</f>
        <v>0</v>
      </c>
      <c r="BG123" s="192">
        <f>IF(N123="zákl. přenesená",J123,0)</f>
        <v>0</v>
      </c>
      <c r="BH123" s="192">
        <f>IF(N123="sníž. přenesená",J123,0)</f>
        <v>0</v>
      </c>
      <c r="BI123" s="192">
        <f>IF(N123="nulová",J123,0)</f>
        <v>0</v>
      </c>
      <c r="BJ123" s="6" t="s">
        <v>21</v>
      </c>
      <c r="BK123" s="192">
        <f>ROUND(I123*H123,2)</f>
        <v>0</v>
      </c>
      <c r="BL123" s="6" t="s">
        <v>191</v>
      </c>
      <c r="BM123" s="6" t="s">
        <v>1040</v>
      </c>
    </row>
    <row r="124" spans="1:47" ht="23.25">
      <c r="A124" s="23"/>
      <c r="B124" s="24"/>
      <c r="C124" s="52"/>
      <c r="D124" s="196" t="s">
        <v>199</v>
      </c>
      <c r="E124" s="52"/>
      <c r="F124" s="197" t="s">
        <v>923</v>
      </c>
      <c r="G124" s="52"/>
      <c r="H124" s="52"/>
      <c r="I124" s="52"/>
      <c r="J124" s="52"/>
      <c r="K124" s="52"/>
      <c r="L124" s="50"/>
      <c r="M124" s="195"/>
      <c r="N124" s="25"/>
      <c r="O124" s="25"/>
      <c r="P124" s="25"/>
      <c r="Q124" s="25"/>
      <c r="R124" s="25"/>
      <c r="S124" s="25"/>
      <c r="T124" s="72"/>
      <c r="AT124" s="6" t="s">
        <v>199</v>
      </c>
      <c r="AU124" s="6" t="s">
        <v>21</v>
      </c>
    </row>
    <row r="125" spans="2:51" s="208" customFormat="1" ht="12.75">
      <c r="B125" s="209"/>
      <c r="C125" s="210"/>
      <c r="D125" s="196" t="s">
        <v>210</v>
      </c>
      <c r="E125" s="234"/>
      <c r="F125" s="235" t="s">
        <v>1041</v>
      </c>
      <c r="G125" s="210"/>
      <c r="H125" s="236">
        <v>9</v>
      </c>
      <c r="I125" s="210"/>
      <c r="J125" s="210"/>
      <c r="K125" s="210"/>
      <c r="L125" s="214"/>
      <c r="M125" s="237"/>
      <c r="N125" s="238"/>
      <c r="O125" s="238"/>
      <c r="P125" s="238"/>
      <c r="Q125" s="238"/>
      <c r="R125" s="238"/>
      <c r="S125" s="238"/>
      <c r="T125" s="239"/>
      <c r="AT125" s="218" t="s">
        <v>210</v>
      </c>
      <c r="AU125" s="218" t="s">
        <v>21</v>
      </c>
      <c r="AV125" s="208" t="s">
        <v>88</v>
      </c>
      <c r="AW125" s="208" t="s">
        <v>43</v>
      </c>
      <c r="AX125" s="208" t="s">
        <v>21</v>
      </c>
      <c r="AY125" s="218" t="s">
        <v>192</v>
      </c>
    </row>
    <row r="126" spans="2:12" s="23" customFormat="1" ht="6.75" customHeight="1">
      <c r="B126" s="45"/>
      <c r="C126" s="46"/>
      <c r="D126" s="46"/>
      <c r="E126" s="46"/>
      <c r="F126" s="46"/>
      <c r="G126" s="46"/>
      <c r="H126" s="46"/>
      <c r="I126" s="46"/>
      <c r="J126" s="46"/>
      <c r="K126" s="46"/>
      <c r="L126" s="50"/>
    </row>
  </sheetData>
  <sheetProtection selectLockedCells="1" selectUnlockedCells="1"/>
  <mergeCells count="12">
    <mergeCell ref="G1:H1"/>
    <mergeCell ref="L2:V2"/>
    <mergeCell ref="E7:H7"/>
    <mergeCell ref="E9:H9"/>
    <mergeCell ref="E11:H11"/>
    <mergeCell ref="E26:H26"/>
    <mergeCell ref="E47:H47"/>
    <mergeCell ref="E49:H49"/>
    <mergeCell ref="E51:H51"/>
    <mergeCell ref="E71:H71"/>
    <mergeCell ref="E73:H73"/>
    <mergeCell ref="E75:H75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scale="90"/>
  <rowBreaks count="2" manualBreakCount="2">
    <brk id="40" max="255" man="1"/>
    <brk id="6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R251"/>
  <sheetViews>
    <sheetView showGridLines="0" view="pageBreakPreview" zoomScaleSheetLayoutView="100" workbookViewId="0" topLeftCell="A1">
      <pane ySplit="1" topLeftCell="A256" activePane="bottomLeft" state="frozen"/>
      <selection pane="topLeft" activeCell="A1" sqref="A1"/>
      <selection pane="bottomLeft" activeCell="I248" sqref="I248"/>
    </sheetView>
  </sheetViews>
  <sheetFormatPr defaultColWidth="8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4.8320312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2" max="12" width="8.8320312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32" max="43" width="8.83203125" style="0" customWidth="1"/>
    <col min="44" max="65" width="9.33203125" style="0" hidden="1" customWidth="1"/>
    <col min="66" max="16384" width="8.83203125" style="0" customWidth="1"/>
  </cols>
  <sheetData>
    <row r="1" spans="1:70" ht="21.75" customHeight="1">
      <c r="A1" s="2"/>
      <c r="B1" s="2"/>
      <c r="C1" s="2"/>
      <c r="D1" s="3" t="s">
        <v>1</v>
      </c>
      <c r="E1" s="2"/>
      <c r="F1" s="2"/>
      <c r="G1" s="125"/>
      <c r="H1" s="125"/>
      <c r="I1" s="2"/>
      <c r="J1" s="2"/>
      <c r="K1" s="3" t="s">
        <v>162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</row>
    <row r="2" spans="12:56" ht="36.75" customHeight="1">
      <c r="L2" s="5"/>
      <c r="M2" s="5"/>
      <c r="N2" s="5"/>
      <c r="O2" s="5"/>
      <c r="P2" s="5"/>
      <c r="Q2" s="5"/>
      <c r="R2" s="5"/>
      <c r="S2" s="5"/>
      <c r="T2" s="5"/>
      <c r="U2" s="5"/>
      <c r="V2" s="5"/>
      <c r="AT2" s="6" t="s">
        <v>115</v>
      </c>
      <c r="AZ2" s="269" t="s">
        <v>987</v>
      </c>
      <c r="BA2" s="269" t="s">
        <v>987</v>
      </c>
      <c r="BB2" s="269"/>
      <c r="BC2" s="269" t="s">
        <v>1042</v>
      </c>
      <c r="BD2" s="269" t="s">
        <v>88</v>
      </c>
    </row>
    <row r="3" spans="2:56" ht="6.7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6" t="s">
        <v>79</v>
      </c>
      <c r="AZ3" s="269" t="s">
        <v>752</v>
      </c>
      <c r="BA3" s="269" t="s">
        <v>752</v>
      </c>
      <c r="BB3" s="269"/>
      <c r="BC3" s="269" t="s">
        <v>1043</v>
      </c>
      <c r="BD3" s="269" t="s">
        <v>88</v>
      </c>
    </row>
    <row r="4" spans="2:56" ht="36.75" customHeight="1">
      <c r="B4" s="10"/>
      <c r="C4" s="11"/>
      <c r="D4" s="12" t="s">
        <v>163</v>
      </c>
      <c r="E4" s="11"/>
      <c r="F4" s="11"/>
      <c r="G4" s="11"/>
      <c r="H4" s="11"/>
      <c r="I4" s="11"/>
      <c r="J4" s="11"/>
      <c r="K4" s="13"/>
      <c r="M4" s="14" t="s">
        <v>10</v>
      </c>
      <c r="AT4" s="6" t="s">
        <v>4</v>
      </c>
      <c r="AZ4" s="269" t="s">
        <v>1044</v>
      </c>
      <c r="BA4" s="269" t="s">
        <v>1044</v>
      </c>
      <c r="BB4" s="269"/>
      <c r="BC4" s="269" t="s">
        <v>1045</v>
      </c>
      <c r="BD4" s="269" t="s">
        <v>88</v>
      </c>
    </row>
    <row r="5" spans="2:56" ht="6.75" customHeight="1">
      <c r="B5" s="10"/>
      <c r="C5" s="11"/>
      <c r="D5" s="11"/>
      <c r="E5" s="11"/>
      <c r="F5" s="11"/>
      <c r="G5" s="11"/>
      <c r="H5" s="11"/>
      <c r="I5" s="11"/>
      <c r="J5" s="11"/>
      <c r="K5" s="13"/>
      <c r="AZ5" s="269" t="s">
        <v>691</v>
      </c>
      <c r="BA5" s="269" t="s">
        <v>691</v>
      </c>
      <c r="BB5" s="269"/>
      <c r="BC5" s="269" t="s">
        <v>1045</v>
      </c>
      <c r="BD5" s="269" t="s">
        <v>88</v>
      </c>
    </row>
    <row r="6" spans="2:11" ht="15">
      <c r="B6" s="10"/>
      <c r="C6" s="11"/>
      <c r="D6" s="19" t="s">
        <v>14</v>
      </c>
      <c r="E6" s="11"/>
      <c r="F6" s="11"/>
      <c r="G6" s="11"/>
      <c r="H6" s="11"/>
      <c r="I6" s="11"/>
      <c r="J6" s="11"/>
      <c r="K6" s="13"/>
    </row>
    <row r="7" spans="2:11" ht="22.5" customHeight="1">
      <c r="B7" s="10"/>
      <c r="C7" s="11"/>
      <c r="D7" s="11"/>
      <c r="E7" s="126">
        <f>'Rekapitulace stavby'!K6</f>
        <v>0</v>
      </c>
      <c r="F7" s="126"/>
      <c r="G7" s="126"/>
      <c r="H7" s="126"/>
      <c r="I7" s="11"/>
      <c r="J7" s="11"/>
      <c r="K7" s="13"/>
    </row>
    <row r="8" spans="2:11" ht="15">
      <c r="B8" s="10"/>
      <c r="C8" s="11"/>
      <c r="D8" s="19" t="s">
        <v>164</v>
      </c>
      <c r="E8" s="11"/>
      <c r="F8" s="11"/>
      <c r="G8" s="11"/>
      <c r="H8" s="11"/>
      <c r="I8" s="11"/>
      <c r="J8" s="11"/>
      <c r="K8" s="13"/>
    </row>
    <row r="9" spans="2:11" s="23" customFormat="1" ht="22.5" customHeight="1">
      <c r="B9" s="24"/>
      <c r="C9" s="25"/>
      <c r="D9" s="25"/>
      <c r="E9" s="126" t="s">
        <v>1046</v>
      </c>
      <c r="F9" s="126"/>
      <c r="G9" s="126"/>
      <c r="H9" s="126"/>
      <c r="I9" s="25"/>
      <c r="J9" s="25"/>
      <c r="K9" s="29"/>
    </row>
    <row r="10" spans="1:11" ht="15">
      <c r="A10" s="23"/>
      <c r="B10" s="24"/>
      <c r="C10" s="25"/>
      <c r="D10" s="19" t="s">
        <v>489</v>
      </c>
      <c r="E10" s="25"/>
      <c r="F10" s="25"/>
      <c r="G10" s="25"/>
      <c r="H10" s="25"/>
      <c r="I10" s="25"/>
      <c r="J10" s="25"/>
      <c r="K10" s="29"/>
    </row>
    <row r="11" spans="1:11" ht="36.75" customHeight="1">
      <c r="A11" s="23"/>
      <c r="B11" s="24"/>
      <c r="C11" s="25"/>
      <c r="D11" s="25"/>
      <c r="E11" s="62" t="s">
        <v>1047</v>
      </c>
      <c r="F11" s="62"/>
      <c r="G11" s="62"/>
      <c r="H11" s="62"/>
      <c r="I11" s="25"/>
      <c r="J11" s="25"/>
      <c r="K11" s="29"/>
    </row>
    <row r="12" spans="1:11" ht="13.5">
      <c r="A12" s="23"/>
      <c r="B12" s="24"/>
      <c r="C12" s="25"/>
      <c r="D12" s="25"/>
      <c r="E12" s="25"/>
      <c r="F12" s="25"/>
      <c r="G12" s="25"/>
      <c r="H12" s="25"/>
      <c r="I12" s="25"/>
      <c r="J12" s="25"/>
      <c r="K12" s="29"/>
    </row>
    <row r="13" spans="1:11" ht="14.25" customHeight="1">
      <c r="A13" s="23"/>
      <c r="B13" s="24"/>
      <c r="C13" s="25"/>
      <c r="D13" s="19" t="s">
        <v>17</v>
      </c>
      <c r="E13" s="25"/>
      <c r="F13" s="16"/>
      <c r="G13" s="25"/>
      <c r="H13" s="25"/>
      <c r="I13" s="19" t="s">
        <v>19</v>
      </c>
      <c r="J13" s="16"/>
      <c r="K13" s="29"/>
    </row>
    <row r="14" spans="1:11" ht="14.25" customHeight="1">
      <c r="A14" s="23"/>
      <c r="B14" s="24"/>
      <c r="C14" s="25"/>
      <c r="D14" s="19" t="s">
        <v>22</v>
      </c>
      <c r="E14" s="25"/>
      <c r="F14" s="16" t="s">
        <v>39</v>
      </c>
      <c r="G14" s="25"/>
      <c r="H14" s="25"/>
      <c r="I14" s="19" t="s">
        <v>24</v>
      </c>
      <c r="J14" s="65">
        <f>'Rekapitulace stavby'!AN8</f>
        <v>0</v>
      </c>
      <c r="K14" s="29"/>
    </row>
    <row r="15" spans="1:11" ht="10.5" customHeight="1">
      <c r="A15" s="23"/>
      <c r="B15" s="24"/>
      <c r="C15" s="25"/>
      <c r="D15" s="25"/>
      <c r="E15" s="25"/>
      <c r="F15" s="25"/>
      <c r="G15" s="25"/>
      <c r="H15" s="25"/>
      <c r="I15" s="25"/>
      <c r="J15" s="25"/>
      <c r="K15" s="29"/>
    </row>
    <row r="16" spans="1:11" ht="14.25" customHeight="1">
      <c r="A16" s="23"/>
      <c r="B16" s="24"/>
      <c r="C16" s="25"/>
      <c r="D16" s="19" t="s">
        <v>32</v>
      </c>
      <c r="E16" s="25"/>
      <c r="F16" s="25"/>
      <c r="G16" s="25"/>
      <c r="H16" s="25"/>
      <c r="I16" s="19" t="s">
        <v>33</v>
      </c>
      <c r="J16" s="16">
        <f>IF('Rekapitulace stavby'!AN10="","",'Rekapitulace stavby'!AN10)</f>
        <v>0</v>
      </c>
      <c r="K16" s="29"/>
    </row>
    <row r="17" spans="1:11" ht="18" customHeight="1">
      <c r="A17" s="23"/>
      <c r="B17" s="24"/>
      <c r="C17" s="25"/>
      <c r="D17" s="25"/>
      <c r="E17" s="16">
        <f>IF('Rekapitulace stavby'!E11="","",'Rekapitulace stavby'!E11)</f>
        <v>0</v>
      </c>
      <c r="F17" s="25"/>
      <c r="G17" s="25"/>
      <c r="H17" s="25"/>
      <c r="I17" s="19" t="s">
        <v>36</v>
      </c>
      <c r="J17" s="16">
        <f>IF('Rekapitulace stavby'!AN11="","",'Rekapitulace stavby'!AN11)</f>
        <v>0</v>
      </c>
      <c r="K17" s="29"/>
    </row>
    <row r="18" spans="1:11" ht="6.75" customHeight="1">
      <c r="A18" s="23"/>
      <c r="B18" s="24"/>
      <c r="C18" s="25"/>
      <c r="D18" s="25"/>
      <c r="E18" s="25"/>
      <c r="F18" s="25"/>
      <c r="G18" s="25"/>
      <c r="H18" s="25"/>
      <c r="I18" s="25"/>
      <c r="J18" s="25"/>
      <c r="K18" s="29"/>
    </row>
    <row r="19" spans="1:11" ht="14.25" customHeight="1">
      <c r="A19" s="23"/>
      <c r="B19" s="24"/>
      <c r="C19" s="25"/>
      <c r="D19" s="19" t="s">
        <v>38</v>
      </c>
      <c r="E19" s="25"/>
      <c r="F19" s="25"/>
      <c r="G19" s="25"/>
      <c r="H19" s="25"/>
      <c r="I19" s="19" t="s">
        <v>33</v>
      </c>
      <c r="J19" s="16">
        <f>IF('Rekapitulace stavby'!AN13="Vyplň údaj","",IF('Rekapitulace stavby'!AN13="","",'Rekapitulace stavby'!AN13))</f>
        <v>0</v>
      </c>
      <c r="K19" s="29"/>
    </row>
    <row r="20" spans="1:11" ht="18" customHeight="1">
      <c r="A20" s="23"/>
      <c r="B20" s="24"/>
      <c r="C20" s="25"/>
      <c r="D20" s="25"/>
      <c r="E20" s="16">
        <f>IF('Rekapitulace stavby'!E14="Vyplň údaj","",IF('Rekapitulace stavby'!E14="","",'Rekapitulace stavby'!E14))</f>
        <v>0</v>
      </c>
      <c r="F20" s="25"/>
      <c r="G20" s="25"/>
      <c r="H20" s="25"/>
      <c r="I20" s="19" t="s">
        <v>36</v>
      </c>
      <c r="J20" s="16">
        <f>IF('Rekapitulace stavby'!AN14="Vyplň údaj","",IF('Rekapitulace stavby'!AN14="","",'Rekapitulace stavby'!AN14))</f>
        <v>0</v>
      </c>
      <c r="K20" s="29"/>
    </row>
    <row r="21" spans="1:11" ht="6.75" customHeight="1">
      <c r="A21" s="23"/>
      <c r="B21" s="24"/>
      <c r="C21" s="25"/>
      <c r="D21" s="25"/>
      <c r="E21" s="25"/>
      <c r="F21" s="25"/>
      <c r="G21" s="25"/>
      <c r="H21" s="25"/>
      <c r="I21" s="25"/>
      <c r="J21" s="25"/>
      <c r="K21" s="29"/>
    </row>
    <row r="22" spans="1:11" ht="14.25" customHeight="1">
      <c r="A22" s="23"/>
      <c r="B22" s="24"/>
      <c r="C22" s="25"/>
      <c r="D22" s="19" t="s">
        <v>40</v>
      </c>
      <c r="E22" s="25"/>
      <c r="F22" s="25"/>
      <c r="G22" s="25"/>
      <c r="H22" s="25"/>
      <c r="I22" s="19" t="s">
        <v>33</v>
      </c>
      <c r="J22" s="16">
        <f>IF('Rekapitulace stavby'!AN16="","",'Rekapitulace stavby'!AN16)</f>
        <v>0</v>
      </c>
      <c r="K22" s="29"/>
    </row>
    <row r="23" spans="1:11" ht="18" customHeight="1">
      <c r="A23" s="23"/>
      <c r="B23" s="24"/>
      <c r="C23" s="25"/>
      <c r="D23" s="25"/>
      <c r="E23" s="16">
        <f>IF('Rekapitulace stavby'!E17="","",'Rekapitulace stavby'!E17)</f>
        <v>0</v>
      </c>
      <c r="F23" s="25"/>
      <c r="G23" s="25"/>
      <c r="H23" s="25"/>
      <c r="I23" s="19" t="s">
        <v>36</v>
      </c>
      <c r="J23" s="16">
        <f>IF('Rekapitulace stavby'!AN17="","",'Rekapitulace stavby'!AN17)</f>
        <v>0</v>
      </c>
      <c r="K23" s="29"/>
    </row>
    <row r="24" spans="1:11" ht="6.75" customHeight="1">
      <c r="A24" s="23"/>
      <c r="B24" s="24"/>
      <c r="C24" s="25"/>
      <c r="D24" s="25"/>
      <c r="E24" s="25"/>
      <c r="F24" s="25"/>
      <c r="G24" s="25"/>
      <c r="H24" s="25"/>
      <c r="I24" s="25"/>
      <c r="J24" s="25"/>
      <c r="K24" s="29"/>
    </row>
    <row r="25" spans="1:11" ht="14.25" customHeight="1">
      <c r="A25" s="23"/>
      <c r="B25" s="24"/>
      <c r="C25" s="25"/>
      <c r="D25" s="19" t="s">
        <v>44</v>
      </c>
      <c r="E25" s="25"/>
      <c r="F25" s="25"/>
      <c r="G25" s="25"/>
      <c r="H25" s="25"/>
      <c r="I25" s="25"/>
      <c r="J25" s="25"/>
      <c r="K25" s="29"/>
    </row>
    <row r="26" spans="2:11" s="127" customFormat="1" ht="22.5" customHeight="1">
      <c r="B26" s="128"/>
      <c r="C26" s="129"/>
      <c r="D26" s="129"/>
      <c r="E26" s="21"/>
      <c r="F26" s="21"/>
      <c r="G26" s="21"/>
      <c r="H26" s="21"/>
      <c r="I26" s="129"/>
      <c r="J26" s="129"/>
      <c r="K26" s="130"/>
    </row>
    <row r="27" spans="2:11" s="23" customFormat="1" ht="6.75" customHeight="1">
      <c r="B27" s="24"/>
      <c r="C27" s="25"/>
      <c r="D27" s="25"/>
      <c r="E27" s="25"/>
      <c r="F27" s="25"/>
      <c r="G27" s="25"/>
      <c r="H27" s="25"/>
      <c r="I27" s="25"/>
      <c r="J27" s="25"/>
      <c r="K27" s="29"/>
    </row>
    <row r="28" spans="1:11" ht="6.75" customHeight="1">
      <c r="A28" s="23"/>
      <c r="B28" s="24"/>
      <c r="C28" s="25"/>
      <c r="D28" s="82"/>
      <c r="E28" s="82"/>
      <c r="F28" s="82"/>
      <c r="G28" s="82"/>
      <c r="H28" s="82"/>
      <c r="I28" s="82"/>
      <c r="J28" s="82"/>
      <c r="K28" s="131"/>
    </row>
    <row r="29" spans="1:11" ht="24.75" customHeight="1">
      <c r="A29" s="23"/>
      <c r="B29" s="24"/>
      <c r="C29" s="25"/>
      <c r="D29" s="132" t="s">
        <v>45</v>
      </c>
      <c r="E29" s="25"/>
      <c r="F29" s="25"/>
      <c r="G29" s="25"/>
      <c r="H29" s="25"/>
      <c r="I29" s="25"/>
      <c r="J29" s="87">
        <f>ROUND(J85,2)</f>
        <v>0</v>
      </c>
      <c r="K29" s="29"/>
    </row>
    <row r="30" spans="1:11" ht="6.75" customHeight="1">
      <c r="A30" s="23"/>
      <c r="B30" s="24"/>
      <c r="C30" s="25"/>
      <c r="D30" s="82"/>
      <c r="E30" s="82"/>
      <c r="F30" s="82"/>
      <c r="G30" s="82"/>
      <c r="H30" s="82"/>
      <c r="I30" s="82"/>
      <c r="J30" s="82"/>
      <c r="K30" s="131"/>
    </row>
    <row r="31" spans="1:11" ht="14.25" customHeight="1">
      <c r="A31" s="23"/>
      <c r="B31" s="24"/>
      <c r="C31" s="25"/>
      <c r="D31" s="25"/>
      <c r="E31" s="25"/>
      <c r="F31" s="30" t="s">
        <v>47</v>
      </c>
      <c r="G31" s="25"/>
      <c r="H31" s="25"/>
      <c r="I31" s="30" t="s">
        <v>46</v>
      </c>
      <c r="J31" s="30" t="s">
        <v>48</v>
      </c>
      <c r="K31" s="29"/>
    </row>
    <row r="32" spans="1:11" ht="14.25" customHeight="1">
      <c r="A32" s="23"/>
      <c r="B32" s="24"/>
      <c r="C32" s="25"/>
      <c r="D32" s="34" t="s">
        <v>49</v>
      </c>
      <c r="E32" s="34" t="s">
        <v>50</v>
      </c>
      <c r="F32" s="133">
        <f>ROUND(SUM(BE85:BE250),2)</f>
        <v>0</v>
      </c>
      <c r="G32" s="25"/>
      <c r="H32" s="25"/>
      <c r="I32" s="134">
        <v>0.21</v>
      </c>
      <c r="J32" s="133">
        <f>ROUND(ROUND((SUM(BE85:BE250)),2)*I32,2)</f>
        <v>0</v>
      </c>
      <c r="K32" s="29"/>
    </row>
    <row r="33" spans="1:11" ht="14.25" customHeight="1">
      <c r="A33" s="23"/>
      <c r="B33" s="24"/>
      <c r="C33" s="25"/>
      <c r="D33" s="25"/>
      <c r="E33" s="34" t="s">
        <v>51</v>
      </c>
      <c r="F33" s="133">
        <f>ROUND(SUM(BF85:BF250),2)</f>
        <v>0</v>
      </c>
      <c r="G33" s="25"/>
      <c r="H33" s="25"/>
      <c r="I33" s="134">
        <v>0.15</v>
      </c>
      <c r="J33" s="133">
        <f>ROUND(ROUND((SUM(BF85:BF250)),2)*I33,2)</f>
        <v>0</v>
      </c>
      <c r="K33" s="29"/>
    </row>
    <row r="34" spans="1:11" ht="14.25" customHeight="1" hidden="1">
      <c r="A34" s="23"/>
      <c r="B34" s="24"/>
      <c r="C34" s="25"/>
      <c r="D34" s="25"/>
      <c r="E34" s="34" t="s">
        <v>52</v>
      </c>
      <c r="F34" s="133">
        <f>ROUND(SUM(BG85:BG250),2)</f>
        <v>0</v>
      </c>
      <c r="G34" s="25"/>
      <c r="H34" s="25"/>
      <c r="I34" s="134">
        <v>0.21</v>
      </c>
      <c r="J34" s="133">
        <v>0</v>
      </c>
      <c r="K34" s="29"/>
    </row>
    <row r="35" spans="1:11" ht="14.25" customHeight="1" hidden="1">
      <c r="A35" s="23"/>
      <c r="B35" s="24"/>
      <c r="C35" s="25"/>
      <c r="D35" s="25"/>
      <c r="E35" s="34" t="s">
        <v>53</v>
      </c>
      <c r="F35" s="133">
        <f>ROUND(SUM(BH85:BH250),2)</f>
        <v>0</v>
      </c>
      <c r="G35" s="25"/>
      <c r="H35" s="25"/>
      <c r="I35" s="134">
        <v>0.15</v>
      </c>
      <c r="J35" s="133">
        <v>0</v>
      </c>
      <c r="K35" s="29"/>
    </row>
    <row r="36" spans="1:11" ht="14.25" customHeight="1" hidden="1">
      <c r="A36" s="23"/>
      <c r="B36" s="24"/>
      <c r="C36" s="25"/>
      <c r="D36" s="25"/>
      <c r="E36" s="34" t="s">
        <v>54</v>
      </c>
      <c r="F36" s="133">
        <f>ROUND(SUM(BI85:BI250),2)</f>
        <v>0</v>
      </c>
      <c r="G36" s="25"/>
      <c r="H36" s="25"/>
      <c r="I36" s="134">
        <v>0</v>
      </c>
      <c r="J36" s="133">
        <v>0</v>
      </c>
      <c r="K36" s="29"/>
    </row>
    <row r="37" spans="1:11" ht="6.75" customHeight="1">
      <c r="A37" s="23"/>
      <c r="B37" s="24"/>
      <c r="C37" s="25"/>
      <c r="D37" s="25"/>
      <c r="E37" s="25"/>
      <c r="F37" s="25"/>
      <c r="G37" s="25"/>
      <c r="H37" s="25"/>
      <c r="I37" s="25"/>
      <c r="J37" s="25"/>
      <c r="K37" s="29"/>
    </row>
    <row r="38" spans="1:11" ht="24.75" customHeight="1">
      <c r="A38" s="23"/>
      <c r="B38" s="24"/>
      <c r="C38" s="135"/>
      <c r="D38" s="136" t="s">
        <v>55</v>
      </c>
      <c r="E38" s="74"/>
      <c r="F38" s="74"/>
      <c r="G38" s="137" t="s">
        <v>56</v>
      </c>
      <c r="H38" s="138" t="s">
        <v>57</v>
      </c>
      <c r="I38" s="74"/>
      <c r="J38" s="139">
        <f>SUM(J29:J36)</f>
        <v>0</v>
      </c>
      <c r="K38" s="140"/>
    </row>
    <row r="39" spans="1:11" ht="14.25" customHeight="1">
      <c r="A39" s="23"/>
      <c r="B39" s="45"/>
      <c r="C39" s="46"/>
      <c r="D39" s="46"/>
      <c r="E39" s="46"/>
      <c r="F39" s="46"/>
      <c r="G39" s="46"/>
      <c r="H39" s="46"/>
      <c r="I39" s="46"/>
      <c r="J39" s="46"/>
      <c r="K39" s="47"/>
    </row>
    <row r="43" spans="2:11" s="23" customFormat="1" ht="6.75" customHeight="1">
      <c r="B43" s="141"/>
      <c r="C43" s="142"/>
      <c r="D43" s="142"/>
      <c r="E43" s="142"/>
      <c r="F43" s="142"/>
      <c r="G43" s="142"/>
      <c r="H43" s="142"/>
      <c r="I43" s="142"/>
      <c r="J43" s="142"/>
      <c r="K43" s="143"/>
    </row>
    <row r="44" spans="1:11" ht="36.75" customHeight="1">
      <c r="A44" s="23"/>
      <c r="B44" s="24"/>
      <c r="C44" s="12" t="s">
        <v>169</v>
      </c>
      <c r="D44" s="25"/>
      <c r="E44" s="25"/>
      <c r="F44" s="25"/>
      <c r="G44" s="25"/>
      <c r="H44" s="25"/>
      <c r="I44" s="25"/>
      <c r="J44" s="25"/>
      <c r="K44" s="29"/>
    </row>
    <row r="45" spans="1:11" ht="6.75" customHeight="1">
      <c r="A45" s="23"/>
      <c r="B45" s="24"/>
      <c r="C45" s="25"/>
      <c r="D45" s="25"/>
      <c r="E45" s="25"/>
      <c r="F45" s="25"/>
      <c r="G45" s="25"/>
      <c r="H45" s="25"/>
      <c r="I45" s="25"/>
      <c r="J45" s="25"/>
      <c r="K45" s="29"/>
    </row>
    <row r="46" spans="1:11" ht="14.25" customHeight="1">
      <c r="A46" s="23"/>
      <c r="B46" s="24"/>
      <c r="C46" s="19" t="s">
        <v>14</v>
      </c>
      <c r="D46" s="25"/>
      <c r="E46" s="25"/>
      <c r="F46" s="25"/>
      <c r="G46" s="25"/>
      <c r="H46" s="25"/>
      <c r="I46" s="25"/>
      <c r="J46" s="25"/>
      <c r="K46" s="29"/>
    </row>
    <row r="47" spans="1:11" ht="22.5" customHeight="1">
      <c r="A47" s="23"/>
      <c r="B47" s="24"/>
      <c r="C47" s="25"/>
      <c r="D47" s="25"/>
      <c r="E47" s="126">
        <f>E7</f>
        <v>0</v>
      </c>
      <c r="F47" s="126"/>
      <c r="G47" s="126"/>
      <c r="H47" s="126"/>
      <c r="I47" s="25"/>
      <c r="J47" s="25"/>
      <c r="K47" s="29"/>
    </row>
    <row r="48" spans="2:11" ht="15">
      <c r="B48" s="10"/>
      <c r="C48" s="19" t="s">
        <v>164</v>
      </c>
      <c r="D48" s="11"/>
      <c r="E48" s="11"/>
      <c r="F48" s="11"/>
      <c r="G48" s="11"/>
      <c r="H48" s="11"/>
      <c r="I48" s="11"/>
      <c r="J48" s="11"/>
      <c r="K48" s="13"/>
    </row>
    <row r="49" spans="2:11" s="23" customFormat="1" ht="22.5" customHeight="1">
      <c r="B49" s="24"/>
      <c r="C49" s="25"/>
      <c r="D49" s="25"/>
      <c r="E49" s="126" t="s">
        <v>1046</v>
      </c>
      <c r="F49" s="126"/>
      <c r="G49" s="126"/>
      <c r="H49" s="126"/>
      <c r="I49" s="25"/>
      <c r="J49" s="25"/>
      <c r="K49" s="29"/>
    </row>
    <row r="50" spans="1:11" ht="14.25" customHeight="1">
      <c r="A50" s="23"/>
      <c r="B50" s="24"/>
      <c r="C50" s="19" t="s">
        <v>489</v>
      </c>
      <c r="D50" s="25"/>
      <c r="E50" s="25"/>
      <c r="F50" s="25"/>
      <c r="G50" s="25"/>
      <c r="H50" s="25"/>
      <c r="I50" s="25"/>
      <c r="J50" s="25"/>
      <c r="K50" s="29"/>
    </row>
    <row r="51" spans="1:11" ht="23.25" customHeight="1">
      <c r="A51" s="23"/>
      <c r="B51" s="24"/>
      <c r="C51" s="25"/>
      <c r="D51" s="25"/>
      <c r="E51" s="62">
        <f>E11</f>
        <v>0</v>
      </c>
      <c r="F51" s="62"/>
      <c r="G51" s="62"/>
      <c r="H51" s="62"/>
      <c r="I51" s="25"/>
      <c r="J51" s="25"/>
      <c r="K51" s="29"/>
    </row>
    <row r="52" spans="1:11" ht="6.75" customHeight="1">
      <c r="A52" s="23"/>
      <c r="B52" s="24"/>
      <c r="C52" s="25"/>
      <c r="D52" s="25"/>
      <c r="E52" s="25"/>
      <c r="F52" s="25"/>
      <c r="G52" s="25"/>
      <c r="H52" s="25"/>
      <c r="I52" s="25"/>
      <c r="J52" s="25"/>
      <c r="K52" s="29"/>
    </row>
    <row r="53" spans="1:11" ht="18" customHeight="1">
      <c r="A53" s="23"/>
      <c r="B53" s="24"/>
      <c r="C53" s="19" t="s">
        <v>22</v>
      </c>
      <c r="D53" s="25"/>
      <c r="E53" s="25"/>
      <c r="F53" s="16">
        <f>F14</f>
        <v>0</v>
      </c>
      <c r="G53" s="25"/>
      <c r="H53" s="25"/>
      <c r="I53" s="19" t="s">
        <v>24</v>
      </c>
      <c r="J53" s="65">
        <f>IF(J14="","",J14)</f>
        <v>0</v>
      </c>
      <c r="K53" s="29"/>
    </row>
    <row r="54" spans="1:11" ht="6.75" customHeight="1">
      <c r="A54" s="23"/>
      <c r="B54" s="24"/>
      <c r="C54" s="25"/>
      <c r="D54" s="25"/>
      <c r="E54" s="25"/>
      <c r="F54" s="25"/>
      <c r="G54" s="25"/>
      <c r="H54" s="25"/>
      <c r="I54" s="25"/>
      <c r="J54" s="25"/>
      <c r="K54" s="29"/>
    </row>
    <row r="55" spans="1:11" ht="15">
      <c r="A55" s="23"/>
      <c r="B55" s="24"/>
      <c r="C55" s="19" t="s">
        <v>32</v>
      </c>
      <c r="D55" s="25"/>
      <c r="E55" s="25"/>
      <c r="F55" s="16">
        <f>E17</f>
        <v>0</v>
      </c>
      <c r="G55" s="25"/>
      <c r="H55" s="25"/>
      <c r="I55" s="19" t="s">
        <v>40</v>
      </c>
      <c r="J55" s="16">
        <f>E23</f>
        <v>0</v>
      </c>
      <c r="K55" s="29"/>
    </row>
    <row r="56" spans="1:11" ht="14.25" customHeight="1">
      <c r="A56" s="23"/>
      <c r="B56" s="24"/>
      <c r="C56" s="19" t="s">
        <v>38</v>
      </c>
      <c r="D56" s="25"/>
      <c r="E56" s="25"/>
      <c r="F56" s="16">
        <f>IF(E20="","",E20)</f>
        <v>0</v>
      </c>
      <c r="G56" s="25"/>
      <c r="H56" s="25"/>
      <c r="I56" s="25"/>
      <c r="J56" s="25"/>
      <c r="K56" s="29"/>
    </row>
    <row r="57" spans="1:11" ht="9.75" customHeight="1">
      <c r="A57" s="23"/>
      <c r="B57" s="24"/>
      <c r="C57" s="25"/>
      <c r="D57" s="25"/>
      <c r="E57" s="25"/>
      <c r="F57" s="25"/>
      <c r="G57" s="25"/>
      <c r="H57" s="25"/>
      <c r="I57" s="25"/>
      <c r="J57" s="25"/>
      <c r="K57" s="29"/>
    </row>
    <row r="58" spans="1:11" ht="29.25" customHeight="1">
      <c r="A58" s="23"/>
      <c r="B58" s="24"/>
      <c r="C58" s="144" t="s">
        <v>170</v>
      </c>
      <c r="D58" s="135"/>
      <c r="E58" s="135"/>
      <c r="F58" s="135"/>
      <c r="G58" s="135"/>
      <c r="H58" s="135"/>
      <c r="I58" s="135"/>
      <c r="J58" s="145" t="s">
        <v>171</v>
      </c>
      <c r="K58" s="146"/>
    </row>
    <row r="59" spans="1:11" ht="9.75" customHeight="1">
      <c r="A59" s="23"/>
      <c r="B59" s="24"/>
      <c r="C59" s="25"/>
      <c r="D59" s="25"/>
      <c r="E59" s="25"/>
      <c r="F59" s="25"/>
      <c r="G59" s="25"/>
      <c r="H59" s="25"/>
      <c r="I59" s="25"/>
      <c r="J59" s="25"/>
      <c r="K59" s="29"/>
    </row>
    <row r="60" spans="1:47" ht="29.25" customHeight="1">
      <c r="A60" s="23"/>
      <c r="B60" s="24"/>
      <c r="C60" s="147" t="s">
        <v>172</v>
      </c>
      <c r="D60" s="25"/>
      <c r="E60" s="25"/>
      <c r="F60" s="25"/>
      <c r="G60" s="25"/>
      <c r="H60" s="25"/>
      <c r="I60" s="25"/>
      <c r="J60" s="87">
        <f aca="true" t="shared" si="0" ref="J60:J61">J85</f>
        <v>0</v>
      </c>
      <c r="K60" s="29"/>
      <c r="AU60" s="6" t="s">
        <v>173</v>
      </c>
    </row>
    <row r="61" spans="2:11" s="148" customFormat="1" ht="24.75" customHeight="1">
      <c r="B61" s="149"/>
      <c r="C61" s="150"/>
      <c r="D61" s="151" t="s">
        <v>492</v>
      </c>
      <c r="E61" s="152"/>
      <c r="F61" s="152"/>
      <c r="G61" s="152"/>
      <c r="H61" s="152"/>
      <c r="I61" s="152"/>
      <c r="J61" s="153">
        <f t="shared" si="0"/>
        <v>0</v>
      </c>
      <c r="K61" s="154"/>
    </row>
    <row r="62" spans="2:11" s="148" customFormat="1" ht="24.75" customHeight="1">
      <c r="B62" s="149"/>
      <c r="C62" s="150"/>
      <c r="D62" s="151" t="s">
        <v>493</v>
      </c>
      <c r="E62" s="152"/>
      <c r="F62" s="152"/>
      <c r="G62" s="152"/>
      <c r="H62" s="152"/>
      <c r="I62" s="152"/>
      <c r="J62" s="153">
        <f>J111</f>
        <v>0</v>
      </c>
      <c r="K62" s="154"/>
    </row>
    <row r="63" spans="2:11" s="148" customFormat="1" ht="24.75" customHeight="1">
      <c r="B63" s="149"/>
      <c r="C63" s="150"/>
      <c r="D63" s="151" t="s">
        <v>494</v>
      </c>
      <c r="E63" s="152"/>
      <c r="F63" s="152"/>
      <c r="G63" s="152"/>
      <c r="H63" s="152"/>
      <c r="I63" s="152"/>
      <c r="J63" s="153">
        <f>J172</f>
        <v>0</v>
      </c>
      <c r="K63" s="154"/>
    </row>
    <row r="64" spans="2:11" s="23" customFormat="1" ht="21.75" customHeight="1">
      <c r="B64" s="24"/>
      <c r="C64" s="25"/>
      <c r="D64" s="25"/>
      <c r="E64" s="25"/>
      <c r="F64" s="25"/>
      <c r="G64" s="25"/>
      <c r="H64" s="25"/>
      <c r="I64" s="25"/>
      <c r="J64" s="25"/>
      <c r="K64" s="29"/>
    </row>
    <row r="65" spans="1:11" ht="6.75" customHeight="1">
      <c r="A65" s="23"/>
      <c r="B65" s="45"/>
      <c r="C65" s="46"/>
      <c r="D65" s="46"/>
      <c r="E65" s="46"/>
      <c r="F65" s="46"/>
      <c r="G65" s="46"/>
      <c r="H65" s="46"/>
      <c r="I65" s="46"/>
      <c r="J65" s="46"/>
      <c r="K65" s="47"/>
    </row>
    <row r="69" spans="2:12" s="23" customFormat="1" ht="6.75" customHeight="1">
      <c r="B69" s="48"/>
      <c r="C69" s="49"/>
      <c r="D69" s="49"/>
      <c r="E69" s="49"/>
      <c r="F69" s="49"/>
      <c r="G69" s="49"/>
      <c r="H69" s="49"/>
      <c r="I69" s="49"/>
      <c r="J69" s="49"/>
      <c r="K69" s="49"/>
      <c r="L69" s="50"/>
    </row>
    <row r="70" spans="1:12" ht="36.75" customHeight="1">
      <c r="A70" s="23"/>
      <c r="B70" s="24"/>
      <c r="C70" s="51" t="s">
        <v>175</v>
      </c>
      <c r="D70" s="52"/>
      <c r="E70" s="52"/>
      <c r="F70" s="52"/>
      <c r="G70" s="52"/>
      <c r="H70" s="52"/>
      <c r="I70" s="52"/>
      <c r="J70" s="52"/>
      <c r="K70" s="52"/>
      <c r="L70" s="50"/>
    </row>
    <row r="71" spans="1:12" ht="6.75" customHeight="1">
      <c r="A71" s="23"/>
      <c r="B71" s="24"/>
      <c r="C71" s="52"/>
      <c r="D71" s="52"/>
      <c r="E71" s="52"/>
      <c r="F71" s="52"/>
      <c r="G71" s="52"/>
      <c r="H71" s="52"/>
      <c r="I71" s="52"/>
      <c r="J71" s="52"/>
      <c r="K71" s="52"/>
      <c r="L71" s="50"/>
    </row>
    <row r="72" spans="1:12" ht="14.25" customHeight="1">
      <c r="A72" s="23"/>
      <c r="B72" s="24"/>
      <c r="C72" s="55" t="s">
        <v>14</v>
      </c>
      <c r="D72" s="52"/>
      <c r="E72" s="52"/>
      <c r="F72" s="52"/>
      <c r="G72" s="52"/>
      <c r="H72" s="52"/>
      <c r="I72" s="52"/>
      <c r="J72" s="52"/>
      <c r="K72" s="52"/>
      <c r="L72" s="50"/>
    </row>
    <row r="73" spans="1:12" ht="22.5" customHeight="1">
      <c r="A73" s="23"/>
      <c r="B73" s="24"/>
      <c r="C73" s="52"/>
      <c r="D73" s="52"/>
      <c r="E73" s="126">
        <f>E7</f>
        <v>0</v>
      </c>
      <c r="F73" s="126"/>
      <c r="G73" s="126"/>
      <c r="H73" s="126"/>
      <c r="I73" s="52"/>
      <c r="J73" s="52"/>
      <c r="K73" s="52"/>
      <c r="L73" s="50"/>
    </row>
    <row r="74" spans="2:12" ht="15">
      <c r="B74" s="10"/>
      <c r="C74" s="55" t="s">
        <v>164</v>
      </c>
      <c r="D74" s="266"/>
      <c r="E74" s="266"/>
      <c r="F74" s="266"/>
      <c r="G74" s="266"/>
      <c r="H74" s="266"/>
      <c r="I74" s="266"/>
      <c r="J74" s="266"/>
      <c r="K74" s="266"/>
      <c r="L74" s="267"/>
    </row>
    <row r="75" spans="2:12" s="23" customFormat="1" ht="22.5" customHeight="1">
      <c r="B75" s="24"/>
      <c r="C75" s="52"/>
      <c r="D75" s="52"/>
      <c r="E75" s="126" t="s">
        <v>1046</v>
      </c>
      <c r="F75" s="126"/>
      <c r="G75" s="126"/>
      <c r="H75" s="126"/>
      <c r="I75" s="52"/>
      <c r="J75" s="52"/>
      <c r="K75" s="52"/>
      <c r="L75" s="50"/>
    </row>
    <row r="76" spans="1:12" ht="14.25" customHeight="1">
      <c r="A76" s="23"/>
      <c r="B76" s="24"/>
      <c r="C76" s="55" t="s">
        <v>489</v>
      </c>
      <c r="D76" s="52"/>
      <c r="E76" s="52"/>
      <c r="F76" s="52"/>
      <c r="G76" s="52"/>
      <c r="H76" s="52"/>
      <c r="I76" s="52"/>
      <c r="J76" s="52"/>
      <c r="K76" s="52"/>
      <c r="L76" s="50"/>
    </row>
    <row r="77" spans="1:12" ht="23.25" customHeight="1">
      <c r="A77" s="23"/>
      <c r="B77" s="24"/>
      <c r="C77" s="52"/>
      <c r="D77" s="52"/>
      <c r="E77" s="62">
        <f>E11</f>
        <v>0</v>
      </c>
      <c r="F77" s="62"/>
      <c r="G77" s="62"/>
      <c r="H77" s="62"/>
      <c r="I77" s="52"/>
      <c r="J77" s="52"/>
      <c r="K77" s="52"/>
      <c r="L77" s="50"/>
    </row>
    <row r="78" spans="1:12" ht="6.75" customHeight="1">
      <c r="A78" s="23"/>
      <c r="B78" s="24"/>
      <c r="C78" s="52"/>
      <c r="D78" s="52"/>
      <c r="E78" s="52"/>
      <c r="F78" s="52"/>
      <c r="G78" s="52"/>
      <c r="H78" s="52"/>
      <c r="I78" s="52"/>
      <c r="J78" s="52"/>
      <c r="K78" s="52"/>
      <c r="L78" s="50"/>
    </row>
    <row r="79" spans="1:12" ht="18" customHeight="1">
      <c r="A79" s="23"/>
      <c r="B79" s="24"/>
      <c r="C79" s="55" t="s">
        <v>22</v>
      </c>
      <c r="D79" s="52"/>
      <c r="E79" s="52"/>
      <c r="F79" s="155">
        <f>F14</f>
        <v>0</v>
      </c>
      <c r="G79" s="52"/>
      <c r="H79" s="52"/>
      <c r="I79" s="55" t="s">
        <v>24</v>
      </c>
      <c r="J79" s="156">
        <f>IF(J14="","",J14)</f>
        <v>0</v>
      </c>
      <c r="K79" s="52"/>
      <c r="L79" s="50"/>
    </row>
    <row r="80" spans="1:12" ht="6.75" customHeight="1">
      <c r="A80" s="23"/>
      <c r="B80" s="24"/>
      <c r="C80" s="52"/>
      <c r="D80" s="52"/>
      <c r="E80" s="52"/>
      <c r="F80" s="52"/>
      <c r="G80" s="52"/>
      <c r="H80" s="52"/>
      <c r="I80" s="52"/>
      <c r="J80" s="52"/>
      <c r="K80" s="52"/>
      <c r="L80" s="50"/>
    </row>
    <row r="81" spans="1:12" ht="15">
      <c r="A81" s="23"/>
      <c r="B81" s="24"/>
      <c r="C81" s="55" t="s">
        <v>32</v>
      </c>
      <c r="D81" s="52"/>
      <c r="E81" s="52"/>
      <c r="F81" s="155">
        <f>E17</f>
        <v>0</v>
      </c>
      <c r="G81" s="52"/>
      <c r="H81" s="52"/>
      <c r="I81" s="55" t="s">
        <v>40</v>
      </c>
      <c r="J81" s="155">
        <f>E23</f>
        <v>0</v>
      </c>
      <c r="K81" s="52"/>
      <c r="L81" s="50"/>
    </row>
    <row r="82" spans="1:12" ht="14.25" customHeight="1">
      <c r="A82" s="23"/>
      <c r="B82" s="24"/>
      <c r="C82" s="55" t="s">
        <v>38</v>
      </c>
      <c r="D82" s="52"/>
      <c r="E82" s="52"/>
      <c r="F82" s="155">
        <f>IF(E20="","",E20)</f>
        <v>0</v>
      </c>
      <c r="G82" s="52"/>
      <c r="H82" s="52"/>
      <c r="I82" s="52"/>
      <c r="J82" s="52"/>
      <c r="K82" s="52"/>
      <c r="L82" s="50"/>
    </row>
    <row r="83" spans="1:12" ht="9.75" customHeight="1">
      <c r="A83" s="23"/>
      <c r="B83" s="24"/>
      <c r="C83" s="52"/>
      <c r="D83" s="52"/>
      <c r="E83" s="52"/>
      <c r="F83" s="52"/>
      <c r="G83" s="52"/>
      <c r="H83" s="52"/>
      <c r="I83" s="52"/>
      <c r="J83" s="52"/>
      <c r="K83" s="52"/>
      <c r="L83" s="50"/>
    </row>
    <row r="84" spans="2:20" s="157" customFormat="1" ht="29.25" customHeight="1">
      <c r="B84" s="158"/>
      <c r="C84" s="159" t="s">
        <v>176</v>
      </c>
      <c r="D84" s="160" t="s">
        <v>64</v>
      </c>
      <c r="E84" s="160" t="s">
        <v>60</v>
      </c>
      <c r="F84" s="160" t="s">
        <v>177</v>
      </c>
      <c r="G84" s="160" t="s">
        <v>178</v>
      </c>
      <c r="H84" s="160" t="s">
        <v>179</v>
      </c>
      <c r="I84" s="161" t="s">
        <v>180</v>
      </c>
      <c r="J84" s="160" t="s">
        <v>171</v>
      </c>
      <c r="K84" s="162" t="s">
        <v>181</v>
      </c>
      <c r="L84" s="163"/>
      <c r="M84" s="78" t="s">
        <v>182</v>
      </c>
      <c r="N84" s="79" t="s">
        <v>49</v>
      </c>
      <c r="O84" s="79" t="s">
        <v>183</v>
      </c>
      <c r="P84" s="79" t="s">
        <v>184</v>
      </c>
      <c r="Q84" s="79" t="s">
        <v>185</v>
      </c>
      <c r="R84" s="79" t="s">
        <v>186</v>
      </c>
      <c r="S84" s="79" t="s">
        <v>187</v>
      </c>
      <c r="T84" s="80" t="s">
        <v>188</v>
      </c>
    </row>
    <row r="85" spans="2:63" s="23" customFormat="1" ht="29.25" customHeight="1">
      <c r="B85" s="24"/>
      <c r="C85" s="84" t="s">
        <v>172</v>
      </c>
      <c r="D85" s="52"/>
      <c r="E85" s="52"/>
      <c r="F85" s="52"/>
      <c r="G85" s="52"/>
      <c r="H85" s="52"/>
      <c r="I85" s="52"/>
      <c r="J85" s="164">
        <f aca="true" t="shared" si="1" ref="J85:J86">BK85</f>
        <v>0</v>
      </c>
      <c r="K85" s="52"/>
      <c r="L85" s="50"/>
      <c r="M85" s="81"/>
      <c r="N85" s="82"/>
      <c r="O85" s="82"/>
      <c r="P85" s="165">
        <f>P86+P111+P172</f>
        <v>171.83960000000002</v>
      </c>
      <c r="Q85" s="82"/>
      <c r="R85" s="165">
        <f>R86+R111+R172</f>
        <v>962.2586</v>
      </c>
      <c r="S85" s="82"/>
      <c r="T85" s="166">
        <f>T86+T111+T172</f>
        <v>2535.076</v>
      </c>
      <c r="AT85" s="6" t="s">
        <v>78</v>
      </c>
      <c r="AU85" s="6" t="s">
        <v>173</v>
      </c>
      <c r="BK85" s="167">
        <f>BK86+BK111+BK172</f>
        <v>0</v>
      </c>
    </row>
    <row r="86" spans="2:63" s="168" customFormat="1" ht="36.75" customHeight="1">
      <c r="B86" s="169"/>
      <c r="C86" s="170"/>
      <c r="D86" s="171" t="s">
        <v>78</v>
      </c>
      <c r="E86" s="172" t="s">
        <v>21</v>
      </c>
      <c r="F86" s="172" t="s">
        <v>281</v>
      </c>
      <c r="G86" s="170"/>
      <c r="H86" s="170"/>
      <c r="I86" s="170"/>
      <c r="J86" s="173">
        <f t="shared" si="1"/>
        <v>0</v>
      </c>
      <c r="K86" s="170"/>
      <c r="L86" s="174"/>
      <c r="M86" s="175"/>
      <c r="N86" s="176"/>
      <c r="O86" s="176"/>
      <c r="P86" s="177">
        <f>SUM(P87:P110)</f>
        <v>4.8256</v>
      </c>
      <c r="Q86" s="176"/>
      <c r="R86" s="177">
        <f>SUM(R87:R110)</f>
        <v>0.47040000000000004</v>
      </c>
      <c r="S86" s="176"/>
      <c r="T86" s="178">
        <f>SUM(T87:T110)</f>
        <v>1890.816</v>
      </c>
      <c r="AR86" s="179" t="s">
        <v>191</v>
      </c>
      <c r="AT86" s="180" t="s">
        <v>78</v>
      </c>
      <c r="AU86" s="180" t="s">
        <v>79</v>
      </c>
      <c r="AY86" s="179" t="s">
        <v>192</v>
      </c>
      <c r="BK86" s="181">
        <f>SUM(BK87:BK110)</f>
        <v>0</v>
      </c>
    </row>
    <row r="87" spans="2:65" s="23" customFormat="1" ht="22.5" customHeight="1">
      <c r="B87" s="24"/>
      <c r="C87" s="182" t="s">
        <v>21</v>
      </c>
      <c r="D87" s="182" t="s">
        <v>193</v>
      </c>
      <c r="E87" s="183" t="s">
        <v>512</v>
      </c>
      <c r="F87" s="184" t="s">
        <v>513</v>
      </c>
      <c r="G87" s="185" t="s">
        <v>514</v>
      </c>
      <c r="H87" s="186">
        <v>1536</v>
      </c>
      <c r="I87" s="187"/>
      <c r="J87" s="187">
        <f>ROUND(I87*H87,2)</f>
        <v>0</v>
      </c>
      <c r="K87" s="184"/>
      <c r="L87" s="50"/>
      <c r="M87" s="188"/>
      <c r="N87" s="189" t="s">
        <v>50</v>
      </c>
      <c r="O87" s="190">
        <v>0</v>
      </c>
      <c r="P87" s="190">
        <f>O87*H87</f>
        <v>0</v>
      </c>
      <c r="Q87" s="190">
        <v>0</v>
      </c>
      <c r="R87" s="190">
        <f>Q87*H87</f>
        <v>0</v>
      </c>
      <c r="S87" s="190">
        <v>0.56</v>
      </c>
      <c r="T87" s="191">
        <f>S87*H87</f>
        <v>860.1600000000001</v>
      </c>
      <c r="AR87" s="6" t="s">
        <v>191</v>
      </c>
      <c r="AT87" s="6" t="s">
        <v>193</v>
      </c>
      <c r="AU87" s="6" t="s">
        <v>21</v>
      </c>
      <c r="AY87" s="6" t="s">
        <v>192</v>
      </c>
      <c r="BE87" s="192">
        <f>IF(N87="základní",J87,0)</f>
        <v>0</v>
      </c>
      <c r="BF87" s="192">
        <f>IF(N87="snížená",J87,0)</f>
        <v>0</v>
      </c>
      <c r="BG87" s="192">
        <f>IF(N87="zákl. přenesená",J87,0)</f>
        <v>0</v>
      </c>
      <c r="BH87" s="192">
        <f>IF(N87="sníž. přenesená",J87,0)</f>
        <v>0</v>
      </c>
      <c r="BI87" s="192">
        <f>IF(N87="nulová",J87,0)</f>
        <v>0</v>
      </c>
      <c r="BJ87" s="6" t="s">
        <v>21</v>
      </c>
      <c r="BK87" s="192">
        <f>ROUND(I87*H87,2)</f>
        <v>0</v>
      </c>
      <c r="BL87" s="6" t="s">
        <v>191</v>
      </c>
      <c r="BM87" s="6" t="s">
        <v>1048</v>
      </c>
    </row>
    <row r="88" spans="1:47" ht="34.5">
      <c r="A88" s="23"/>
      <c r="B88" s="24"/>
      <c r="C88" s="52"/>
      <c r="D88" s="196" t="s">
        <v>199</v>
      </c>
      <c r="E88" s="52"/>
      <c r="F88" s="197" t="s">
        <v>516</v>
      </c>
      <c r="G88" s="52"/>
      <c r="H88" s="52"/>
      <c r="I88" s="52"/>
      <c r="J88" s="52"/>
      <c r="K88" s="52"/>
      <c r="L88" s="50"/>
      <c r="M88" s="195"/>
      <c r="N88" s="25"/>
      <c r="O88" s="25"/>
      <c r="P88" s="25"/>
      <c r="Q88" s="25"/>
      <c r="R88" s="25"/>
      <c r="S88" s="25"/>
      <c r="T88" s="72"/>
      <c r="AT88" s="6" t="s">
        <v>199</v>
      </c>
      <c r="AU88" s="6" t="s">
        <v>21</v>
      </c>
    </row>
    <row r="89" spans="2:51" s="198" customFormat="1" ht="12.75">
      <c r="B89" s="199"/>
      <c r="C89" s="200"/>
      <c r="D89" s="196" t="s">
        <v>210</v>
      </c>
      <c r="E89" s="201"/>
      <c r="F89" s="202" t="s">
        <v>1049</v>
      </c>
      <c r="G89" s="200"/>
      <c r="H89" s="201"/>
      <c r="I89" s="200"/>
      <c r="J89" s="200"/>
      <c r="K89" s="200"/>
      <c r="L89" s="203"/>
      <c r="M89" s="204"/>
      <c r="N89" s="205"/>
      <c r="O89" s="205"/>
      <c r="P89" s="205"/>
      <c r="Q89" s="205"/>
      <c r="R89" s="205"/>
      <c r="S89" s="205"/>
      <c r="T89" s="206"/>
      <c r="AT89" s="207" t="s">
        <v>210</v>
      </c>
      <c r="AU89" s="207" t="s">
        <v>21</v>
      </c>
      <c r="AV89" s="198" t="s">
        <v>21</v>
      </c>
      <c r="AW89" s="198" t="s">
        <v>43</v>
      </c>
      <c r="AX89" s="198" t="s">
        <v>79</v>
      </c>
      <c r="AY89" s="207" t="s">
        <v>192</v>
      </c>
    </row>
    <row r="90" spans="2:51" s="208" customFormat="1" ht="12.75">
      <c r="B90" s="209"/>
      <c r="C90" s="210"/>
      <c r="D90" s="193" t="s">
        <v>210</v>
      </c>
      <c r="E90" s="211" t="s">
        <v>518</v>
      </c>
      <c r="F90" s="212" t="s">
        <v>1050</v>
      </c>
      <c r="G90" s="210"/>
      <c r="H90" s="213">
        <v>1536</v>
      </c>
      <c r="I90" s="210"/>
      <c r="J90" s="210"/>
      <c r="K90" s="210"/>
      <c r="L90" s="214"/>
      <c r="M90" s="215"/>
      <c r="N90" s="216"/>
      <c r="O90" s="216"/>
      <c r="P90" s="216"/>
      <c r="Q90" s="216"/>
      <c r="R90" s="216"/>
      <c r="S90" s="216"/>
      <c r="T90" s="217"/>
      <c r="AT90" s="218" t="s">
        <v>210</v>
      </c>
      <c r="AU90" s="218" t="s">
        <v>21</v>
      </c>
      <c r="AV90" s="208" t="s">
        <v>88</v>
      </c>
      <c r="AW90" s="208" t="s">
        <v>43</v>
      </c>
      <c r="AX90" s="208" t="s">
        <v>21</v>
      </c>
      <c r="AY90" s="218" t="s">
        <v>192</v>
      </c>
    </row>
    <row r="91" spans="2:65" s="23" customFormat="1" ht="22.5" customHeight="1">
      <c r="B91" s="24"/>
      <c r="C91" s="182" t="s">
        <v>88</v>
      </c>
      <c r="D91" s="182" t="s">
        <v>193</v>
      </c>
      <c r="E91" s="183" t="s">
        <v>524</v>
      </c>
      <c r="F91" s="184" t="s">
        <v>525</v>
      </c>
      <c r="G91" s="185" t="s">
        <v>514</v>
      </c>
      <c r="H91" s="186">
        <v>1536</v>
      </c>
      <c r="I91" s="187"/>
      <c r="J91" s="187">
        <f>ROUND(I91*H91,2)</f>
        <v>0</v>
      </c>
      <c r="K91" s="184"/>
      <c r="L91" s="50"/>
      <c r="M91" s="188"/>
      <c r="N91" s="189" t="s">
        <v>50</v>
      </c>
      <c r="O91" s="190">
        <v>0</v>
      </c>
      <c r="P91" s="190">
        <f>O91*H91</f>
        <v>0</v>
      </c>
      <c r="Q91" s="190">
        <v>0</v>
      </c>
      <c r="R91" s="190">
        <f>Q91*H91</f>
        <v>0</v>
      </c>
      <c r="S91" s="190">
        <v>0.181</v>
      </c>
      <c r="T91" s="191">
        <f>S91*H91</f>
        <v>278.01599999999996</v>
      </c>
      <c r="AR91" s="6" t="s">
        <v>191</v>
      </c>
      <c r="AT91" s="6" t="s">
        <v>193</v>
      </c>
      <c r="AU91" s="6" t="s">
        <v>21</v>
      </c>
      <c r="AY91" s="6" t="s">
        <v>192</v>
      </c>
      <c r="BE91" s="192">
        <f>IF(N91="základní",J91,0)</f>
        <v>0</v>
      </c>
      <c r="BF91" s="192">
        <f>IF(N91="snížená",J91,0)</f>
        <v>0</v>
      </c>
      <c r="BG91" s="192">
        <f>IF(N91="zákl. přenesená",J91,0)</f>
        <v>0</v>
      </c>
      <c r="BH91" s="192">
        <f>IF(N91="sníž. přenesená",J91,0)</f>
        <v>0</v>
      </c>
      <c r="BI91" s="192">
        <f>IF(N91="nulová",J91,0)</f>
        <v>0</v>
      </c>
      <c r="BJ91" s="6" t="s">
        <v>21</v>
      </c>
      <c r="BK91" s="192">
        <f>ROUND(I91*H91,2)</f>
        <v>0</v>
      </c>
      <c r="BL91" s="6" t="s">
        <v>191</v>
      </c>
      <c r="BM91" s="6" t="s">
        <v>1051</v>
      </c>
    </row>
    <row r="92" spans="1:47" ht="34.5">
      <c r="A92" s="23"/>
      <c r="B92" s="24"/>
      <c r="C92" s="52"/>
      <c r="D92" s="196" t="s">
        <v>199</v>
      </c>
      <c r="E92" s="52"/>
      <c r="F92" s="197" t="s">
        <v>527</v>
      </c>
      <c r="G92" s="52"/>
      <c r="H92" s="52"/>
      <c r="I92" s="52"/>
      <c r="J92" s="52"/>
      <c r="K92" s="52"/>
      <c r="L92" s="50"/>
      <c r="M92" s="195"/>
      <c r="N92" s="25"/>
      <c r="O92" s="25"/>
      <c r="P92" s="25"/>
      <c r="Q92" s="25"/>
      <c r="R92" s="25"/>
      <c r="S92" s="25"/>
      <c r="T92" s="72"/>
      <c r="AT92" s="6" t="s">
        <v>199</v>
      </c>
      <c r="AU92" s="6" t="s">
        <v>21</v>
      </c>
    </row>
    <row r="93" spans="2:51" s="198" customFormat="1" ht="12.75">
      <c r="B93" s="199"/>
      <c r="C93" s="200"/>
      <c r="D93" s="196" t="s">
        <v>210</v>
      </c>
      <c r="E93" s="201"/>
      <c r="F93" s="202" t="s">
        <v>1049</v>
      </c>
      <c r="G93" s="200"/>
      <c r="H93" s="201"/>
      <c r="I93" s="200"/>
      <c r="J93" s="200"/>
      <c r="K93" s="200"/>
      <c r="L93" s="203"/>
      <c r="M93" s="204"/>
      <c r="N93" s="205"/>
      <c r="O93" s="205"/>
      <c r="P93" s="205"/>
      <c r="Q93" s="205"/>
      <c r="R93" s="205"/>
      <c r="S93" s="205"/>
      <c r="T93" s="206"/>
      <c r="AT93" s="207" t="s">
        <v>210</v>
      </c>
      <c r="AU93" s="207" t="s">
        <v>21</v>
      </c>
      <c r="AV93" s="198" t="s">
        <v>21</v>
      </c>
      <c r="AW93" s="198" t="s">
        <v>43</v>
      </c>
      <c r="AX93" s="198" t="s">
        <v>79</v>
      </c>
      <c r="AY93" s="207" t="s">
        <v>192</v>
      </c>
    </row>
    <row r="94" spans="2:51" s="208" customFormat="1" ht="12.75">
      <c r="B94" s="209"/>
      <c r="C94" s="210"/>
      <c r="D94" s="193" t="s">
        <v>210</v>
      </c>
      <c r="E94" s="211" t="s">
        <v>528</v>
      </c>
      <c r="F94" s="212" t="s">
        <v>1050</v>
      </c>
      <c r="G94" s="210"/>
      <c r="H94" s="213">
        <v>1536</v>
      </c>
      <c r="I94" s="210"/>
      <c r="J94" s="210"/>
      <c r="K94" s="210"/>
      <c r="L94" s="214"/>
      <c r="M94" s="215"/>
      <c r="N94" s="216"/>
      <c r="O94" s="216"/>
      <c r="P94" s="216"/>
      <c r="Q94" s="216"/>
      <c r="R94" s="216"/>
      <c r="S94" s="216"/>
      <c r="T94" s="217"/>
      <c r="AT94" s="218" t="s">
        <v>210</v>
      </c>
      <c r="AU94" s="218" t="s">
        <v>21</v>
      </c>
      <c r="AV94" s="208" t="s">
        <v>88</v>
      </c>
      <c r="AW94" s="208" t="s">
        <v>43</v>
      </c>
      <c r="AX94" s="208" t="s">
        <v>21</v>
      </c>
      <c r="AY94" s="218" t="s">
        <v>192</v>
      </c>
    </row>
    <row r="95" spans="2:65" s="23" customFormat="1" ht="22.5" customHeight="1">
      <c r="B95" s="24"/>
      <c r="C95" s="182" t="s">
        <v>205</v>
      </c>
      <c r="D95" s="182" t="s">
        <v>193</v>
      </c>
      <c r="E95" s="183" t="s">
        <v>1052</v>
      </c>
      <c r="F95" s="184" t="s">
        <v>1053</v>
      </c>
      <c r="G95" s="185" t="s">
        <v>545</v>
      </c>
      <c r="H95" s="186">
        <v>12.8</v>
      </c>
      <c r="I95" s="187"/>
      <c r="J95" s="187">
        <f>ROUND(I95*H95,2)</f>
        <v>0</v>
      </c>
      <c r="K95" s="184" t="s">
        <v>197</v>
      </c>
      <c r="L95" s="50"/>
      <c r="M95" s="188"/>
      <c r="N95" s="189" t="s">
        <v>50</v>
      </c>
      <c r="O95" s="190">
        <v>0.368</v>
      </c>
      <c r="P95" s="190">
        <f>O95*H95</f>
        <v>4.7104</v>
      </c>
      <c r="Q95" s="190">
        <v>0</v>
      </c>
      <c r="R95" s="190">
        <f>Q95*H95</f>
        <v>0</v>
      </c>
      <c r="S95" s="190">
        <v>0</v>
      </c>
      <c r="T95" s="191">
        <f>S95*H95</f>
        <v>0</v>
      </c>
      <c r="AR95" s="6" t="s">
        <v>191</v>
      </c>
      <c r="AT95" s="6" t="s">
        <v>193</v>
      </c>
      <c r="AU95" s="6" t="s">
        <v>21</v>
      </c>
      <c r="AY95" s="6" t="s">
        <v>192</v>
      </c>
      <c r="BE95" s="192">
        <f>IF(N95="základní",J95,0)</f>
        <v>0</v>
      </c>
      <c r="BF95" s="192">
        <f>IF(N95="snížená",J95,0)</f>
        <v>0</v>
      </c>
      <c r="BG95" s="192">
        <f>IF(N95="zákl. přenesená",J95,0)</f>
        <v>0</v>
      </c>
      <c r="BH95" s="192">
        <f>IF(N95="sníž. přenesená",J95,0)</f>
        <v>0</v>
      </c>
      <c r="BI95" s="192">
        <f>IF(N95="nulová",J95,0)</f>
        <v>0</v>
      </c>
      <c r="BJ95" s="6" t="s">
        <v>21</v>
      </c>
      <c r="BK95" s="192">
        <f>ROUND(I95*H95,2)</f>
        <v>0</v>
      </c>
      <c r="BL95" s="6" t="s">
        <v>191</v>
      </c>
      <c r="BM95" s="6" t="s">
        <v>1054</v>
      </c>
    </row>
    <row r="96" spans="1:47" ht="23.25">
      <c r="A96" s="23"/>
      <c r="B96" s="24"/>
      <c r="C96" s="52"/>
      <c r="D96" s="196" t="s">
        <v>199</v>
      </c>
      <c r="E96" s="52"/>
      <c r="F96" s="197" t="s">
        <v>1055</v>
      </c>
      <c r="G96" s="52"/>
      <c r="H96" s="52"/>
      <c r="I96" s="52"/>
      <c r="J96" s="52"/>
      <c r="K96" s="52"/>
      <c r="L96" s="50"/>
      <c r="M96" s="195"/>
      <c r="N96" s="25"/>
      <c r="O96" s="25"/>
      <c r="P96" s="25"/>
      <c r="Q96" s="25"/>
      <c r="R96" s="25"/>
      <c r="S96" s="25"/>
      <c r="T96" s="72"/>
      <c r="AT96" s="6" t="s">
        <v>199</v>
      </c>
      <c r="AU96" s="6" t="s">
        <v>21</v>
      </c>
    </row>
    <row r="97" spans="2:51" s="198" customFormat="1" ht="12.75">
      <c r="B97" s="199"/>
      <c r="C97" s="200"/>
      <c r="D97" s="196" t="s">
        <v>210</v>
      </c>
      <c r="E97" s="201"/>
      <c r="F97" s="202" t="s">
        <v>1049</v>
      </c>
      <c r="G97" s="200"/>
      <c r="H97" s="201"/>
      <c r="I97" s="200"/>
      <c r="J97" s="200"/>
      <c r="K97" s="200"/>
      <c r="L97" s="203"/>
      <c r="M97" s="204"/>
      <c r="N97" s="205"/>
      <c r="O97" s="205"/>
      <c r="P97" s="205"/>
      <c r="Q97" s="205"/>
      <c r="R97" s="205"/>
      <c r="S97" s="205"/>
      <c r="T97" s="206"/>
      <c r="AT97" s="207" t="s">
        <v>210</v>
      </c>
      <c r="AU97" s="207" t="s">
        <v>21</v>
      </c>
      <c r="AV97" s="198" t="s">
        <v>21</v>
      </c>
      <c r="AW97" s="198" t="s">
        <v>43</v>
      </c>
      <c r="AX97" s="198" t="s">
        <v>79</v>
      </c>
      <c r="AY97" s="207" t="s">
        <v>192</v>
      </c>
    </row>
    <row r="98" spans="2:51" s="208" customFormat="1" ht="12.75">
      <c r="B98" s="209"/>
      <c r="C98" s="210"/>
      <c r="D98" s="193" t="s">
        <v>210</v>
      </c>
      <c r="E98" s="211"/>
      <c r="F98" s="212" t="s">
        <v>1056</v>
      </c>
      <c r="G98" s="210"/>
      <c r="H98" s="213">
        <v>12.8</v>
      </c>
      <c r="I98" s="210"/>
      <c r="J98" s="210"/>
      <c r="K98" s="210"/>
      <c r="L98" s="214"/>
      <c r="M98" s="215"/>
      <c r="N98" s="216"/>
      <c r="O98" s="216"/>
      <c r="P98" s="216"/>
      <c r="Q98" s="216"/>
      <c r="R98" s="216"/>
      <c r="S98" s="216"/>
      <c r="T98" s="217"/>
      <c r="AT98" s="218" t="s">
        <v>210</v>
      </c>
      <c r="AU98" s="218" t="s">
        <v>21</v>
      </c>
      <c r="AV98" s="208" t="s">
        <v>88</v>
      </c>
      <c r="AW98" s="208" t="s">
        <v>43</v>
      </c>
      <c r="AX98" s="208" t="s">
        <v>21</v>
      </c>
      <c r="AY98" s="218" t="s">
        <v>192</v>
      </c>
    </row>
    <row r="99" spans="2:65" s="23" customFormat="1" ht="22.5" customHeight="1">
      <c r="B99" s="24"/>
      <c r="C99" s="182" t="s">
        <v>191</v>
      </c>
      <c r="D99" s="182" t="s">
        <v>193</v>
      </c>
      <c r="E99" s="183" t="s">
        <v>560</v>
      </c>
      <c r="F99" s="184" t="s">
        <v>561</v>
      </c>
      <c r="G99" s="185" t="s">
        <v>545</v>
      </c>
      <c r="H99" s="186">
        <v>12.8</v>
      </c>
      <c r="I99" s="187"/>
      <c r="J99" s="187">
        <f>ROUND(I99*H99,2)</f>
        <v>0</v>
      </c>
      <c r="K99" s="184" t="s">
        <v>197</v>
      </c>
      <c r="L99" s="50"/>
      <c r="M99" s="188"/>
      <c r="N99" s="189" t="s">
        <v>50</v>
      </c>
      <c r="O99" s="190">
        <v>0.009000000000000001</v>
      </c>
      <c r="P99" s="190">
        <f>O99*H99</f>
        <v>0.11520000000000002</v>
      </c>
      <c r="Q99" s="190">
        <v>0</v>
      </c>
      <c r="R99" s="190">
        <f>Q99*H99</f>
        <v>0</v>
      </c>
      <c r="S99" s="190">
        <v>0</v>
      </c>
      <c r="T99" s="191">
        <f>S99*H99</f>
        <v>0</v>
      </c>
      <c r="AR99" s="6" t="s">
        <v>191</v>
      </c>
      <c r="AT99" s="6" t="s">
        <v>193</v>
      </c>
      <c r="AU99" s="6" t="s">
        <v>21</v>
      </c>
      <c r="AY99" s="6" t="s">
        <v>192</v>
      </c>
      <c r="BE99" s="192">
        <f>IF(N99="základní",J99,0)</f>
        <v>0</v>
      </c>
      <c r="BF99" s="192">
        <f>IF(N99="snížená",J99,0)</f>
        <v>0</v>
      </c>
      <c r="BG99" s="192">
        <f>IF(N99="zákl. přenesená",J99,0)</f>
        <v>0</v>
      </c>
      <c r="BH99" s="192">
        <f>IF(N99="sníž. přenesená",J99,0)</f>
        <v>0</v>
      </c>
      <c r="BI99" s="192">
        <f>IF(N99="nulová",J99,0)</f>
        <v>0</v>
      </c>
      <c r="BJ99" s="6" t="s">
        <v>21</v>
      </c>
      <c r="BK99" s="192">
        <f>ROUND(I99*H99,2)</f>
        <v>0</v>
      </c>
      <c r="BL99" s="6" t="s">
        <v>191</v>
      </c>
      <c r="BM99" s="6" t="s">
        <v>1057</v>
      </c>
    </row>
    <row r="100" spans="1:47" ht="12.75">
      <c r="A100" s="23"/>
      <c r="B100" s="24"/>
      <c r="C100" s="52"/>
      <c r="D100" s="196" t="s">
        <v>199</v>
      </c>
      <c r="E100" s="52"/>
      <c r="F100" s="197" t="s">
        <v>561</v>
      </c>
      <c r="G100" s="52"/>
      <c r="H100" s="52"/>
      <c r="I100" s="52"/>
      <c r="J100" s="52"/>
      <c r="K100" s="52"/>
      <c r="L100" s="50"/>
      <c r="M100" s="195"/>
      <c r="N100" s="25"/>
      <c r="O100" s="25"/>
      <c r="P100" s="25"/>
      <c r="Q100" s="25"/>
      <c r="R100" s="25"/>
      <c r="S100" s="25"/>
      <c r="T100" s="72"/>
      <c r="AT100" s="6" t="s">
        <v>199</v>
      </c>
      <c r="AU100" s="6" t="s">
        <v>21</v>
      </c>
    </row>
    <row r="101" spans="2:51" s="198" customFormat="1" ht="12.75">
      <c r="B101" s="199"/>
      <c r="C101" s="200"/>
      <c r="D101" s="196" t="s">
        <v>210</v>
      </c>
      <c r="E101" s="201"/>
      <c r="F101" s="202" t="s">
        <v>1049</v>
      </c>
      <c r="G101" s="200"/>
      <c r="H101" s="201"/>
      <c r="I101" s="200"/>
      <c r="J101" s="200"/>
      <c r="K101" s="200"/>
      <c r="L101" s="203"/>
      <c r="M101" s="204"/>
      <c r="N101" s="205"/>
      <c r="O101" s="205"/>
      <c r="P101" s="205"/>
      <c r="Q101" s="205"/>
      <c r="R101" s="205"/>
      <c r="S101" s="205"/>
      <c r="T101" s="206"/>
      <c r="AT101" s="207" t="s">
        <v>210</v>
      </c>
      <c r="AU101" s="207" t="s">
        <v>21</v>
      </c>
      <c r="AV101" s="198" t="s">
        <v>21</v>
      </c>
      <c r="AW101" s="198" t="s">
        <v>43</v>
      </c>
      <c r="AX101" s="198" t="s">
        <v>79</v>
      </c>
      <c r="AY101" s="207" t="s">
        <v>192</v>
      </c>
    </row>
    <row r="102" spans="2:51" s="208" customFormat="1" ht="12.75">
      <c r="B102" s="209"/>
      <c r="C102" s="210"/>
      <c r="D102" s="193" t="s">
        <v>210</v>
      </c>
      <c r="E102" s="211"/>
      <c r="F102" s="212" t="s">
        <v>1058</v>
      </c>
      <c r="G102" s="210"/>
      <c r="H102" s="213">
        <v>12.8</v>
      </c>
      <c r="I102" s="210"/>
      <c r="J102" s="210"/>
      <c r="K102" s="210"/>
      <c r="L102" s="214"/>
      <c r="M102" s="215"/>
      <c r="N102" s="216"/>
      <c r="O102" s="216"/>
      <c r="P102" s="216"/>
      <c r="Q102" s="216"/>
      <c r="R102" s="216"/>
      <c r="S102" s="216"/>
      <c r="T102" s="217"/>
      <c r="AT102" s="218" t="s">
        <v>210</v>
      </c>
      <c r="AU102" s="218" t="s">
        <v>21</v>
      </c>
      <c r="AV102" s="208" t="s">
        <v>88</v>
      </c>
      <c r="AW102" s="208" t="s">
        <v>43</v>
      </c>
      <c r="AX102" s="208" t="s">
        <v>21</v>
      </c>
      <c r="AY102" s="218" t="s">
        <v>192</v>
      </c>
    </row>
    <row r="103" spans="2:65" s="23" customFormat="1" ht="22.5" customHeight="1">
      <c r="B103" s="24"/>
      <c r="C103" s="182" t="s">
        <v>217</v>
      </c>
      <c r="D103" s="182" t="s">
        <v>193</v>
      </c>
      <c r="E103" s="183" t="s">
        <v>570</v>
      </c>
      <c r="F103" s="184" t="s">
        <v>571</v>
      </c>
      <c r="G103" s="185" t="s">
        <v>514</v>
      </c>
      <c r="H103" s="186">
        <v>1536</v>
      </c>
      <c r="I103" s="187"/>
      <c r="J103" s="187">
        <f>ROUND(I103*H103,2)</f>
        <v>0</v>
      </c>
      <c r="K103" s="184"/>
      <c r="L103" s="50"/>
      <c r="M103" s="188"/>
      <c r="N103" s="189" t="s">
        <v>50</v>
      </c>
      <c r="O103" s="190">
        <v>0</v>
      </c>
      <c r="P103" s="190">
        <f>O103*H103</f>
        <v>0</v>
      </c>
      <c r="Q103" s="190">
        <v>0</v>
      </c>
      <c r="R103" s="190">
        <f>Q103*H103</f>
        <v>0</v>
      </c>
      <c r="S103" s="190">
        <v>0</v>
      </c>
      <c r="T103" s="191">
        <f>S103*H103</f>
        <v>0</v>
      </c>
      <c r="AR103" s="6" t="s">
        <v>191</v>
      </c>
      <c r="AT103" s="6" t="s">
        <v>193</v>
      </c>
      <c r="AU103" s="6" t="s">
        <v>21</v>
      </c>
      <c r="AY103" s="6" t="s">
        <v>192</v>
      </c>
      <c r="BE103" s="192">
        <f>IF(N103="základní",J103,0)</f>
        <v>0</v>
      </c>
      <c r="BF103" s="192">
        <f>IF(N103="snížená",J103,0)</f>
        <v>0</v>
      </c>
      <c r="BG103" s="192">
        <f>IF(N103="zákl. přenesená",J103,0)</f>
        <v>0</v>
      </c>
      <c r="BH103" s="192">
        <f>IF(N103="sníž. přenesená",J103,0)</f>
        <v>0</v>
      </c>
      <c r="BI103" s="192">
        <f>IF(N103="nulová",J103,0)</f>
        <v>0</v>
      </c>
      <c r="BJ103" s="6" t="s">
        <v>21</v>
      </c>
      <c r="BK103" s="192">
        <f>ROUND(I103*H103,2)</f>
        <v>0</v>
      </c>
      <c r="BL103" s="6" t="s">
        <v>191</v>
      </c>
      <c r="BM103" s="6" t="s">
        <v>1059</v>
      </c>
    </row>
    <row r="104" spans="1:47" ht="12.75">
      <c r="A104" s="23"/>
      <c r="B104" s="24"/>
      <c r="C104" s="52"/>
      <c r="D104" s="196" t="s">
        <v>199</v>
      </c>
      <c r="E104" s="52"/>
      <c r="F104" s="197" t="s">
        <v>573</v>
      </c>
      <c r="G104" s="52"/>
      <c r="H104" s="52"/>
      <c r="I104" s="52"/>
      <c r="J104" s="52"/>
      <c r="K104" s="52"/>
      <c r="L104" s="50"/>
      <c r="M104" s="195"/>
      <c r="N104" s="25"/>
      <c r="O104" s="25"/>
      <c r="P104" s="25"/>
      <c r="Q104" s="25"/>
      <c r="R104" s="25"/>
      <c r="S104" s="25"/>
      <c r="T104" s="72"/>
      <c r="AT104" s="6" t="s">
        <v>199</v>
      </c>
      <c r="AU104" s="6" t="s">
        <v>21</v>
      </c>
    </row>
    <row r="105" spans="2:51" s="198" customFormat="1" ht="12.75">
      <c r="B105" s="199"/>
      <c r="C105" s="200"/>
      <c r="D105" s="196" t="s">
        <v>210</v>
      </c>
      <c r="E105" s="201"/>
      <c r="F105" s="202" t="s">
        <v>1049</v>
      </c>
      <c r="G105" s="200"/>
      <c r="H105" s="201"/>
      <c r="I105" s="200"/>
      <c r="J105" s="200"/>
      <c r="K105" s="200"/>
      <c r="L105" s="203"/>
      <c r="M105" s="204"/>
      <c r="N105" s="205"/>
      <c r="O105" s="205"/>
      <c r="P105" s="205"/>
      <c r="Q105" s="205"/>
      <c r="R105" s="205"/>
      <c r="S105" s="205"/>
      <c r="T105" s="206"/>
      <c r="AT105" s="207" t="s">
        <v>210</v>
      </c>
      <c r="AU105" s="207" t="s">
        <v>21</v>
      </c>
      <c r="AV105" s="198" t="s">
        <v>21</v>
      </c>
      <c r="AW105" s="198" t="s">
        <v>43</v>
      </c>
      <c r="AX105" s="198" t="s">
        <v>79</v>
      </c>
      <c r="AY105" s="207" t="s">
        <v>192</v>
      </c>
    </row>
    <row r="106" spans="2:51" s="208" customFormat="1" ht="12.75">
      <c r="B106" s="209"/>
      <c r="C106" s="210"/>
      <c r="D106" s="193" t="s">
        <v>210</v>
      </c>
      <c r="E106" s="211" t="s">
        <v>574</v>
      </c>
      <c r="F106" s="212" t="s">
        <v>1050</v>
      </c>
      <c r="G106" s="210"/>
      <c r="H106" s="213">
        <v>1536</v>
      </c>
      <c r="I106" s="210"/>
      <c r="J106" s="210"/>
      <c r="K106" s="210"/>
      <c r="L106" s="214"/>
      <c r="M106" s="215"/>
      <c r="N106" s="216"/>
      <c r="O106" s="216"/>
      <c r="P106" s="216"/>
      <c r="Q106" s="216"/>
      <c r="R106" s="216"/>
      <c r="S106" s="216"/>
      <c r="T106" s="217"/>
      <c r="AT106" s="218" t="s">
        <v>210</v>
      </c>
      <c r="AU106" s="218" t="s">
        <v>21</v>
      </c>
      <c r="AV106" s="208" t="s">
        <v>88</v>
      </c>
      <c r="AW106" s="208" t="s">
        <v>43</v>
      </c>
      <c r="AX106" s="208" t="s">
        <v>21</v>
      </c>
      <c r="AY106" s="218" t="s">
        <v>192</v>
      </c>
    </row>
    <row r="107" spans="2:65" s="23" customFormat="1" ht="22.5" customHeight="1">
      <c r="B107" s="24"/>
      <c r="C107" s="182" t="s">
        <v>223</v>
      </c>
      <c r="D107" s="182" t="s">
        <v>193</v>
      </c>
      <c r="E107" s="183" t="s">
        <v>1060</v>
      </c>
      <c r="F107" s="184" t="s">
        <v>1061</v>
      </c>
      <c r="G107" s="185" t="s">
        <v>514</v>
      </c>
      <c r="H107" s="186">
        <v>2940</v>
      </c>
      <c r="I107" s="187"/>
      <c r="J107" s="187">
        <f>ROUND(I107*H107,2)</f>
        <v>0</v>
      </c>
      <c r="K107" s="184"/>
      <c r="L107" s="50"/>
      <c r="M107" s="188"/>
      <c r="N107" s="189" t="s">
        <v>50</v>
      </c>
      <c r="O107" s="190">
        <v>0</v>
      </c>
      <c r="P107" s="190">
        <f>O107*H107</f>
        <v>0</v>
      </c>
      <c r="Q107" s="190">
        <v>0.00016</v>
      </c>
      <c r="R107" s="190">
        <f>Q107*H107</f>
        <v>0.47040000000000004</v>
      </c>
      <c r="S107" s="190">
        <v>0.256</v>
      </c>
      <c r="T107" s="191">
        <f>S107*H107</f>
        <v>752.64</v>
      </c>
      <c r="AR107" s="6" t="s">
        <v>191</v>
      </c>
      <c r="AT107" s="6" t="s">
        <v>193</v>
      </c>
      <c r="AU107" s="6" t="s">
        <v>21</v>
      </c>
      <c r="AY107" s="6" t="s">
        <v>192</v>
      </c>
      <c r="BE107" s="192">
        <f>IF(N107="základní",J107,0)</f>
        <v>0</v>
      </c>
      <c r="BF107" s="192">
        <f>IF(N107="snížená",J107,0)</f>
        <v>0</v>
      </c>
      <c r="BG107" s="192">
        <f>IF(N107="zákl. přenesená",J107,0)</f>
        <v>0</v>
      </c>
      <c r="BH107" s="192">
        <f>IF(N107="sníž. přenesená",J107,0)</f>
        <v>0</v>
      </c>
      <c r="BI107" s="192">
        <f>IF(N107="nulová",J107,0)</f>
        <v>0</v>
      </c>
      <c r="BJ107" s="6" t="s">
        <v>21</v>
      </c>
      <c r="BK107" s="192">
        <f>ROUND(I107*H107,2)</f>
        <v>0</v>
      </c>
      <c r="BL107" s="6" t="s">
        <v>191</v>
      </c>
      <c r="BM107" s="6" t="s">
        <v>1062</v>
      </c>
    </row>
    <row r="108" spans="1:47" ht="23.25">
      <c r="A108" s="23"/>
      <c r="B108" s="24"/>
      <c r="C108" s="52"/>
      <c r="D108" s="196" t="s">
        <v>199</v>
      </c>
      <c r="E108" s="52"/>
      <c r="F108" s="197" t="s">
        <v>1063</v>
      </c>
      <c r="G108" s="52"/>
      <c r="H108" s="52"/>
      <c r="I108" s="52"/>
      <c r="J108" s="52"/>
      <c r="K108" s="52"/>
      <c r="L108" s="50"/>
      <c r="M108" s="195"/>
      <c r="N108" s="25"/>
      <c r="O108" s="25"/>
      <c r="P108" s="25"/>
      <c r="Q108" s="25"/>
      <c r="R108" s="25"/>
      <c r="S108" s="25"/>
      <c r="T108" s="72"/>
      <c r="AT108" s="6" t="s">
        <v>199</v>
      </c>
      <c r="AU108" s="6" t="s">
        <v>21</v>
      </c>
    </row>
    <row r="109" spans="2:51" s="198" customFormat="1" ht="12.75">
      <c r="B109" s="199"/>
      <c r="C109" s="200"/>
      <c r="D109" s="196" t="s">
        <v>210</v>
      </c>
      <c r="E109" s="201"/>
      <c r="F109" s="202" t="s">
        <v>1049</v>
      </c>
      <c r="G109" s="200"/>
      <c r="H109" s="201"/>
      <c r="I109" s="200"/>
      <c r="J109" s="200"/>
      <c r="K109" s="200"/>
      <c r="L109" s="203"/>
      <c r="M109" s="204"/>
      <c r="N109" s="205"/>
      <c r="O109" s="205"/>
      <c r="P109" s="205"/>
      <c r="Q109" s="205"/>
      <c r="R109" s="205"/>
      <c r="S109" s="205"/>
      <c r="T109" s="206"/>
      <c r="AT109" s="207" t="s">
        <v>210</v>
      </c>
      <c r="AU109" s="207" t="s">
        <v>21</v>
      </c>
      <c r="AV109" s="198" t="s">
        <v>21</v>
      </c>
      <c r="AW109" s="198" t="s">
        <v>43</v>
      </c>
      <c r="AX109" s="198" t="s">
        <v>79</v>
      </c>
      <c r="AY109" s="207" t="s">
        <v>192</v>
      </c>
    </row>
    <row r="110" spans="2:51" s="208" customFormat="1" ht="12.75">
      <c r="B110" s="209"/>
      <c r="C110" s="210"/>
      <c r="D110" s="196" t="s">
        <v>210</v>
      </c>
      <c r="E110" s="234"/>
      <c r="F110" s="235" t="s">
        <v>1064</v>
      </c>
      <c r="G110" s="210"/>
      <c r="H110" s="236">
        <v>2940</v>
      </c>
      <c r="I110" s="210"/>
      <c r="J110" s="210"/>
      <c r="K110" s="210"/>
      <c r="L110" s="214"/>
      <c r="M110" s="215"/>
      <c r="N110" s="216"/>
      <c r="O110" s="216"/>
      <c r="P110" s="216"/>
      <c r="Q110" s="216"/>
      <c r="R110" s="216"/>
      <c r="S110" s="216"/>
      <c r="T110" s="217"/>
      <c r="AT110" s="218" t="s">
        <v>210</v>
      </c>
      <c r="AU110" s="218" t="s">
        <v>21</v>
      </c>
      <c r="AV110" s="208" t="s">
        <v>88</v>
      </c>
      <c r="AW110" s="208" t="s">
        <v>43</v>
      </c>
      <c r="AX110" s="208" t="s">
        <v>21</v>
      </c>
      <c r="AY110" s="218" t="s">
        <v>192</v>
      </c>
    </row>
    <row r="111" spans="2:63" s="168" customFormat="1" ht="36.75" customHeight="1">
      <c r="B111" s="169"/>
      <c r="C111" s="170"/>
      <c r="D111" s="171" t="s">
        <v>78</v>
      </c>
      <c r="E111" s="172" t="s">
        <v>217</v>
      </c>
      <c r="F111" s="172" t="s">
        <v>577</v>
      </c>
      <c r="G111" s="170"/>
      <c r="H111" s="170"/>
      <c r="I111" s="170"/>
      <c r="J111" s="173">
        <f>BK111</f>
        <v>0</v>
      </c>
      <c r="K111" s="170"/>
      <c r="L111" s="174"/>
      <c r="M111" s="175"/>
      <c r="N111" s="176"/>
      <c r="O111" s="176"/>
      <c r="P111" s="177">
        <f>SUM(P112:P171)</f>
        <v>0.9880000000000001</v>
      </c>
      <c r="Q111" s="176"/>
      <c r="R111" s="177">
        <f>SUM(R112:R171)</f>
        <v>876.889</v>
      </c>
      <c r="S111" s="176"/>
      <c r="T111" s="178">
        <f>SUM(T112:T171)</f>
        <v>193.536</v>
      </c>
      <c r="AR111" s="179" t="s">
        <v>191</v>
      </c>
      <c r="AT111" s="180" t="s">
        <v>78</v>
      </c>
      <c r="AU111" s="180" t="s">
        <v>79</v>
      </c>
      <c r="AY111" s="179" t="s">
        <v>192</v>
      </c>
      <c r="BK111" s="181">
        <f>SUM(BK112:BK171)</f>
        <v>0</v>
      </c>
    </row>
    <row r="112" spans="2:65" s="23" customFormat="1" ht="22.5" customHeight="1">
      <c r="B112" s="24"/>
      <c r="C112" s="182" t="s">
        <v>229</v>
      </c>
      <c r="D112" s="182" t="s">
        <v>193</v>
      </c>
      <c r="E112" s="183" t="s">
        <v>1065</v>
      </c>
      <c r="F112" s="184" t="s">
        <v>1066</v>
      </c>
      <c r="G112" s="185" t="s">
        <v>267</v>
      </c>
      <c r="H112" s="186">
        <v>38</v>
      </c>
      <c r="I112" s="187"/>
      <c r="J112" s="187">
        <f>ROUND(I112*H112,2)</f>
        <v>0</v>
      </c>
      <c r="K112" s="184" t="s">
        <v>197</v>
      </c>
      <c r="L112" s="50"/>
      <c r="M112" s="188"/>
      <c r="N112" s="189" t="s">
        <v>50</v>
      </c>
      <c r="O112" s="190">
        <v>0.026000000000000002</v>
      </c>
      <c r="P112" s="190">
        <f>O112*H112</f>
        <v>0.9880000000000001</v>
      </c>
      <c r="Q112" s="190">
        <v>0</v>
      </c>
      <c r="R112" s="190">
        <f>Q112*H112</f>
        <v>0</v>
      </c>
      <c r="S112" s="190">
        <v>0</v>
      </c>
      <c r="T112" s="191">
        <f>S112*H112</f>
        <v>0</v>
      </c>
      <c r="AR112" s="6" t="s">
        <v>191</v>
      </c>
      <c r="AT112" s="6" t="s">
        <v>193</v>
      </c>
      <c r="AU112" s="6" t="s">
        <v>21</v>
      </c>
      <c r="AY112" s="6" t="s">
        <v>192</v>
      </c>
      <c r="BE112" s="192">
        <f>IF(N112="základní",J112,0)</f>
        <v>0</v>
      </c>
      <c r="BF112" s="192">
        <f>IF(N112="snížená",J112,0)</f>
        <v>0</v>
      </c>
      <c r="BG112" s="192">
        <f>IF(N112="zákl. přenesená",J112,0)</f>
        <v>0</v>
      </c>
      <c r="BH112" s="192">
        <f>IF(N112="sníž. přenesená",J112,0)</f>
        <v>0</v>
      </c>
      <c r="BI112" s="192">
        <f>IF(N112="nulová",J112,0)</f>
        <v>0</v>
      </c>
      <c r="BJ112" s="6" t="s">
        <v>21</v>
      </c>
      <c r="BK112" s="192">
        <f>ROUND(I112*H112,2)</f>
        <v>0</v>
      </c>
      <c r="BL112" s="6" t="s">
        <v>191</v>
      </c>
      <c r="BM112" s="6" t="s">
        <v>1067</v>
      </c>
    </row>
    <row r="113" spans="1:47" ht="23.25">
      <c r="A113" s="23"/>
      <c r="B113" s="24"/>
      <c r="C113" s="52"/>
      <c r="D113" s="196" t="s">
        <v>199</v>
      </c>
      <c r="E113" s="52"/>
      <c r="F113" s="197" t="s">
        <v>1068</v>
      </c>
      <c r="G113" s="52"/>
      <c r="H113" s="52"/>
      <c r="I113" s="52"/>
      <c r="J113" s="52"/>
      <c r="K113" s="52"/>
      <c r="L113" s="50"/>
      <c r="M113" s="195"/>
      <c r="N113" s="25"/>
      <c r="O113" s="25"/>
      <c r="P113" s="25"/>
      <c r="Q113" s="25"/>
      <c r="R113" s="25"/>
      <c r="S113" s="25"/>
      <c r="T113" s="72"/>
      <c r="AT113" s="6" t="s">
        <v>199</v>
      </c>
      <c r="AU113" s="6" t="s">
        <v>21</v>
      </c>
    </row>
    <row r="114" spans="2:51" s="198" customFormat="1" ht="12.75">
      <c r="B114" s="199"/>
      <c r="C114" s="200"/>
      <c r="D114" s="196" t="s">
        <v>210</v>
      </c>
      <c r="E114" s="201"/>
      <c r="F114" s="202" t="s">
        <v>1049</v>
      </c>
      <c r="G114" s="200"/>
      <c r="H114" s="201"/>
      <c r="I114" s="200"/>
      <c r="J114" s="200"/>
      <c r="K114" s="200"/>
      <c r="L114" s="203"/>
      <c r="M114" s="204"/>
      <c r="N114" s="205"/>
      <c r="O114" s="205"/>
      <c r="P114" s="205"/>
      <c r="Q114" s="205"/>
      <c r="R114" s="205"/>
      <c r="S114" s="205"/>
      <c r="T114" s="206"/>
      <c r="AT114" s="207" t="s">
        <v>210</v>
      </c>
      <c r="AU114" s="207" t="s">
        <v>21</v>
      </c>
      <c r="AV114" s="198" t="s">
        <v>21</v>
      </c>
      <c r="AW114" s="198" t="s">
        <v>43</v>
      </c>
      <c r="AX114" s="198" t="s">
        <v>79</v>
      </c>
      <c r="AY114" s="207" t="s">
        <v>192</v>
      </c>
    </row>
    <row r="115" spans="2:51" s="198" customFormat="1" ht="12.75">
      <c r="B115" s="199"/>
      <c r="C115" s="200"/>
      <c r="D115" s="196" t="s">
        <v>210</v>
      </c>
      <c r="E115" s="201"/>
      <c r="F115" s="202" t="s">
        <v>1069</v>
      </c>
      <c r="G115" s="200"/>
      <c r="H115" s="201"/>
      <c r="I115" s="200"/>
      <c r="J115" s="200"/>
      <c r="K115" s="200"/>
      <c r="L115" s="203"/>
      <c r="M115" s="204"/>
      <c r="N115" s="205"/>
      <c r="O115" s="205"/>
      <c r="P115" s="205"/>
      <c r="Q115" s="205"/>
      <c r="R115" s="205"/>
      <c r="S115" s="205"/>
      <c r="T115" s="206"/>
      <c r="AT115" s="207" t="s">
        <v>210</v>
      </c>
      <c r="AU115" s="207" t="s">
        <v>21</v>
      </c>
      <c r="AV115" s="198" t="s">
        <v>21</v>
      </c>
      <c r="AW115" s="198" t="s">
        <v>43</v>
      </c>
      <c r="AX115" s="198" t="s">
        <v>79</v>
      </c>
      <c r="AY115" s="207" t="s">
        <v>192</v>
      </c>
    </row>
    <row r="116" spans="2:51" s="208" customFormat="1" ht="12.75">
      <c r="B116" s="209"/>
      <c r="C116" s="210"/>
      <c r="D116" s="193" t="s">
        <v>210</v>
      </c>
      <c r="E116" s="211"/>
      <c r="F116" s="212" t="s">
        <v>1070</v>
      </c>
      <c r="G116" s="210"/>
      <c r="H116" s="213">
        <v>38</v>
      </c>
      <c r="I116" s="210"/>
      <c r="J116" s="210"/>
      <c r="K116" s="210"/>
      <c r="L116" s="214"/>
      <c r="M116" s="215"/>
      <c r="N116" s="216"/>
      <c r="O116" s="216"/>
      <c r="P116" s="216"/>
      <c r="Q116" s="216"/>
      <c r="R116" s="216"/>
      <c r="S116" s="216"/>
      <c r="T116" s="217"/>
      <c r="AT116" s="218" t="s">
        <v>210</v>
      </c>
      <c r="AU116" s="218" t="s">
        <v>21</v>
      </c>
      <c r="AV116" s="208" t="s">
        <v>88</v>
      </c>
      <c r="AW116" s="208" t="s">
        <v>43</v>
      </c>
      <c r="AX116" s="208" t="s">
        <v>21</v>
      </c>
      <c r="AY116" s="218" t="s">
        <v>192</v>
      </c>
    </row>
    <row r="117" spans="2:65" s="23" customFormat="1" ht="22.5" customHeight="1">
      <c r="B117" s="24"/>
      <c r="C117" s="182" t="s">
        <v>323</v>
      </c>
      <c r="D117" s="182" t="s">
        <v>193</v>
      </c>
      <c r="E117" s="183" t="s">
        <v>578</v>
      </c>
      <c r="F117" s="184" t="s">
        <v>579</v>
      </c>
      <c r="G117" s="185" t="s">
        <v>514</v>
      </c>
      <c r="H117" s="186">
        <v>768</v>
      </c>
      <c r="I117" s="187"/>
      <c r="J117" s="187">
        <f>ROUND(I117*H117,2)</f>
        <v>0</v>
      </c>
      <c r="K117" s="184"/>
      <c r="L117" s="50"/>
      <c r="M117" s="188"/>
      <c r="N117" s="189" t="s">
        <v>50</v>
      </c>
      <c r="O117" s="190">
        <v>0</v>
      </c>
      <c r="P117" s="190">
        <f>O117*H117</f>
        <v>0</v>
      </c>
      <c r="Q117" s="190">
        <v>0.324</v>
      </c>
      <c r="R117" s="190">
        <f>Q117*H117</f>
        <v>248.832</v>
      </c>
      <c r="S117" s="190">
        <v>0</v>
      </c>
      <c r="T117" s="191">
        <f>S117*H117</f>
        <v>0</v>
      </c>
      <c r="AR117" s="6" t="s">
        <v>191</v>
      </c>
      <c r="AT117" s="6" t="s">
        <v>193</v>
      </c>
      <c r="AU117" s="6" t="s">
        <v>21</v>
      </c>
      <c r="AY117" s="6" t="s">
        <v>192</v>
      </c>
      <c r="BE117" s="192">
        <f>IF(N117="základní",J117,0)</f>
        <v>0</v>
      </c>
      <c r="BF117" s="192">
        <f>IF(N117="snížená",J117,0)</f>
        <v>0</v>
      </c>
      <c r="BG117" s="192">
        <f>IF(N117="zákl. přenesená",J117,0)</f>
        <v>0</v>
      </c>
      <c r="BH117" s="192">
        <f>IF(N117="sníž. přenesená",J117,0)</f>
        <v>0</v>
      </c>
      <c r="BI117" s="192">
        <f>IF(N117="nulová",J117,0)</f>
        <v>0</v>
      </c>
      <c r="BJ117" s="6" t="s">
        <v>21</v>
      </c>
      <c r="BK117" s="192">
        <f>ROUND(I117*H117,2)</f>
        <v>0</v>
      </c>
      <c r="BL117" s="6" t="s">
        <v>191</v>
      </c>
      <c r="BM117" s="6" t="s">
        <v>1071</v>
      </c>
    </row>
    <row r="118" spans="1:47" ht="23.25">
      <c r="A118" s="23"/>
      <c r="B118" s="24"/>
      <c r="C118" s="52"/>
      <c r="D118" s="196" t="s">
        <v>199</v>
      </c>
      <c r="E118" s="52"/>
      <c r="F118" s="197" t="s">
        <v>581</v>
      </c>
      <c r="G118" s="52"/>
      <c r="H118" s="52"/>
      <c r="I118" s="52"/>
      <c r="J118" s="52"/>
      <c r="K118" s="52"/>
      <c r="L118" s="50"/>
      <c r="M118" s="195"/>
      <c r="N118" s="25"/>
      <c r="O118" s="25"/>
      <c r="P118" s="25"/>
      <c r="Q118" s="25"/>
      <c r="R118" s="25"/>
      <c r="S118" s="25"/>
      <c r="T118" s="72"/>
      <c r="AT118" s="6" t="s">
        <v>199</v>
      </c>
      <c r="AU118" s="6" t="s">
        <v>21</v>
      </c>
    </row>
    <row r="119" spans="2:51" s="198" customFormat="1" ht="12.75">
      <c r="B119" s="199"/>
      <c r="C119" s="200"/>
      <c r="D119" s="196" t="s">
        <v>210</v>
      </c>
      <c r="E119" s="201"/>
      <c r="F119" s="202" t="s">
        <v>1049</v>
      </c>
      <c r="G119" s="200"/>
      <c r="H119" s="201"/>
      <c r="I119" s="200"/>
      <c r="J119" s="200"/>
      <c r="K119" s="200"/>
      <c r="L119" s="203"/>
      <c r="M119" s="204"/>
      <c r="N119" s="205"/>
      <c r="O119" s="205"/>
      <c r="P119" s="205"/>
      <c r="Q119" s="205"/>
      <c r="R119" s="205"/>
      <c r="S119" s="205"/>
      <c r="T119" s="206"/>
      <c r="AT119" s="207" t="s">
        <v>210</v>
      </c>
      <c r="AU119" s="207" t="s">
        <v>21</v>
      </c>
      <c r="AV119" s="198" t="s">
        <v>21</v>
      </c>
      <c r="AW119" s="198" t="s">
        <v>43</v>
      </c>
      <c r="AX119" s="198" t="s">
        <v>79</v>
      </c>
      <c r="AY119" s="207" t="s">
        <v>192</v>
      </c>
    </row>
    <row r="120" spans="2:51" s="208" customFormat="1" ht="12.75">
      <c r="B120" s="209"/>
      <c r="C120" s="210"/>
      <c r="D120" s="193" t="s">
        <v>210</v>
      </c>
      <c r="E120" s="211" t="s">
        <v>1014</v>
      </c>
      <c r="F120" s="212" t="s">
        <v>1072</v>
      </c>
      <c r="G120" s="210"/>
      <c r="H120" s="213">
        <v>768</v>
      </c>
      <c r="I120" s="210"/>
      <c r="J120" s="210"/>
      <c r="K120" s="210"/>
      <c r="L120" s="214"/>
      <c r="M120" s="215"/>
      <c r="N120" s="216"/>
      <c r="O120" s="216"/>
      <c r="P120" s="216"/>
      <c r="Q120" s="216"/>
      <c r="R120" s="216"/>
      <c r="S120" s="216"/>
      <c r="T120" s="217"/>
      <c r="AT120" s="218" t="s">
        <v>210</v>
      </c>
      <c r="AU120" s="218" t="s">
        <v>21</v>
      </c>
      <c r="AV120" s="208" t="s">
        <v>88</v>
      </c>
      <c r="AW120" s="208" t="s">
        <v>43</v>
      </c>
      <c r="AX120" s="208" t="s">
        <v>21</v>
      </c>
      <c r="AY120" s="218" t="s">
        <v>192</v>
      </c>
    </row>
    <row r="121" spans="2:65" s="23" customFormat="1" ht="22.5" customHeight="1">
      <c r="B121" s="24"/>
      <c r="C121" s="182" t="s">
        <v>329</v>
      </c>
      <c r="D121" s="182" t="s">
        <v>193</v>
      </c>
      <c r="E121" s="183" t="s">
        <v>674</v>
      </c>
      <c r="F121" s="184" t="s">
        <v>675</v>
      </c>
      <c r="G121" s="185" t="s">
        <v>514</v>
      </c>
      <c r="H121" s="186">
        <v>1536</v>
      </c>
      <c r="I121" s="187"/>
      <c r="J121" s="187">
        <f>ROUND(I121*H121,2)</f>
        <v>0</v>
      </c>
      <c r="K121" s="184"/>
      <c r="L121" s="50"/>
      <c r="M121" s="188"/>
      <c r="N121" s="189" t="s">
        <v>50</v>
      </c>
      <c r="O121" s="190">
        <v>0</v>
      </c>
      <c r="P121" s="190">
        <f>O121*H121</f>
        <v>0</v>
      </c>
      <c r="Q121" s="190">
        <v>0</v>
      </c>
      <c r="R121" s="190">
        <f>Q121*H121</f>
        <v>0</v>
      </c>
      <c r="S121" s="190">
        <v>0</v>
      </c>
      <c r="T121" s="191">
        <f>S121*H121</f>
        <v>0</v>
      </c>
      <c r="AR121" s="6" t="s">
        <v>191</v>
      </c>
      <c r="AT121" s="6" t="s">
        <v>193</v>
      </c>
      <c r="AU121" s="6" t="s">
        <v>21</v>
      </c>
      <c r="AY121" s="6" t="s">
        <v>192</v>
      </c>
      <c r="BE121" s="192">
        <f>IF(N121="základní",J121,0)</f>
        <v>0</v>
      </c>
      <c r="BF121" s="192">
        <f>IF(N121="snížená",J121,0)</f>
        <v>0</v>
      </c>
      <c r="BG121" s="192">
        <f>IF(N121="zákl. přenesená",J121,0)</f>
        <v>0</v>
      </c>
      <c r="BH121" s="192">
        <f>IF(N121="sníž. přenesená",J121,0)</f>
        <v>0</v>
      </c>
      <c r="BI121" s="192">
        <f>IF(N121="nulová",J121,0)</f>
        <v>0</v>
      </c>
      <c r="BJ121" s="6" t="s">
        <v>21</v>
      </c>
      <c r="BK121" s="192">
        <f>ROUND(I121*H121,2)</f>
        <v>0</v>
      </c>
      <c r="BL121" s="6" t="s">
        <v>191</v>
      </c>
      <c r="BM121" s="6" t="s">
        <v>1073</v>
      </c>
    </row>
    <row r="122" spans="1:47" ht="12.75">
      <c r="A122" s="23"/>
      <c r="B122" s="24"/>
      <c r="C122" s="52"/>
      <c r="D122" s="196" t="s">
        <v>199</v>
      </c>
      <c r="E122" s="52"/>
      <c r="F122" s="197" t="s">
        <v>677</v>
      </c>
      <c r="G122" s="52"/>
      <c r="H122" s="52"/>
      <c r="I122" s="52"/>
      <c r="J122" s="52"/>
      <c r="K122" s="52"/>
      <c r="L122" s="50"/>
      <c r="M122" s="195"/>
      <c r="N122" s="25"/>
      <c r="O122" s="25"/>
      <c r="P122" s="25"/>
      <c r="Q122" s="25"/>
      <c r="R122" s="25"/>
      <c r="S122" s="25"/>
      <c r="T122" s="72"/>
      <c r="AT122" s="6" t="s">
        <v>199</v>
      </c>
      <c r="AU122" s="6" t="s">
        <v>21</v>
      </c>
    </row>
    <row r="123" spans="2:51" s="198" customFormat="1" ht="12.75">
      <c r="B123" s="199"/>
      <c r="C123" s="200"/>
      <c r="D123" s="196" t="s">
        <v>210</v>
      </c>
      <c r="E123" s="201"/>
      <c r="F123" s="202" t="s">
        <v>1049</v>
      </c>
      <c r="G123" s="200"/>
      <c r="H123" s="201"/>
      <c r="I123" s="200"/>
      <c r="J123" s="200"/>
      <c r="K123" s="200"/>
      <c r="L123" s="203"/>
      <c r="M123" s="204"/>
      <c r="N123" s="205"/>
      <c r="O123" s="205"/>
      <c r="P123" s="205"/>
      <c r="Q123" s="205"/>
      <c r="R123" s="205"/>
      <c r="S123" s="205"/>
      <c r="T123" s="206"/>
      <c r="AT123" s="207" t="s">
        <v>210</v>
      </c>
      <c r="AU123" s="207" t="s">
        <v>21</v>
      </c>
      <c r="AV123" s="198" t="s">
        <v>21</v>
      </c>
      <c r="AW123" s="198" t="s">
        <v>43</v>
      </c>
      <c r="AX123" s="198" t="s">
        <v>79</v>
      </c>
      <c r="AY123" s="207" t="s">
        <v>192</v>
      </c>
    </row>
    <row r="124" spans="2:51" s="208" customFormat="1" ht="12.75">
      <c r="B124" s="209"/>
      <c r="C124" s="210"/>
      <c r="D124" s="193" t="s">
        <v>210</v>
      </c>
      <c r="E124" s="211" t="s">
        <v>584</v>
      </c>
      <c r="F124" s="212" t="s">
        <v>1050</v>
      </c>
      <c r="G124" s="210"/>
      <c r="H124" s="213">
        <v>1536</v>
      </c>
      <c r="I124" s="210"/>
      <c r="J124" s="210"/>
      <c r="K124" s="210"/>
      <c r="L124" s="214"/>
      <c r="M124" s="215"/>
      <c r="N124" s="216"/>
      <c r="O124" s="216"/>
      <c r="P124" s="216"/>
      <c r="Q124" s="216"/>
      <c r="R124" s="216"/>
      <c r="S124" s="216"/>
      <c r="T124" s="217"/>
      <c r="AT124" s="218" t="s">
        <v>210</v>
      </c>
      <c r="AU124" s="218" t="s">
        <v>21</v>
      </c>
      <c r="AV124" s="208" t="s">
        <v>88</v>
      </c>
      <c r="AW124" s="208" t="s">
        <v>43</v>
      </c>
      <c r="AX124" s="208" t="s">
        <v>21</v>
      </c>
      <c r="AY124" s="218" t="s">
        <v>192</v>
      </c>
    </row>
    <row r="125" spans="2:65" s="23" customFormat="1" ht="22.5" customHeight="1">
      <c r="B125" s="24"/>
      <c r="C125" s="182" t="s">
        <v>26</v>
      </c>
      <c r="D125" s="182" t="s">
        <v>193</v>
      </c>
      <c r="E125" s="183" t="s">
        <v>680</v>
      </c>
      <c r="F125" s="184" t="s">
        <v>675</v>
      </c>
      <c r="G125" s="185" t="s">
        <v>514</v>
      </c>
      <c r="H125" s="186">
        <v>1536</v>
      </c>
      <c r="I125" s="187"/>
      <c r="J125" s="187">
        <f>ROUND(I125*H125,2)</f>
        <v>0</v>
      </c>
      <c r="K125" s="184"/>
      <c r="L125" s="50"/>
      <c r="M125" s="188"/>
      <c r="N125" s="189" t="s">
        <v>50</v>
      </c>
      <c r="O125" s="190">
        <v>0</v>
      </c>
      <c r="P125" s="190">
        <f>O125*H125</f>
        <v>0</v>
      </c>
      <c r="Q125" s="190">
        <v>0</v>
      </c>
      <c r="R125" s="190">
        <f>Q125*H125</f>
        <v>0</v>
      </c>
      <c r="S125" s="190">
        <v>0</v>
      </c>
      <c r="T125" s="191">
        <f>S125*H125</f>
        <v>0</v>
      </c>
      <c r="AR125" s="6" t="s">
        <v>191</v>
      </c>
      <c r="AT125" s="6" t="s">
        <v>193</v>
      </c>
      <c r="AU125" s="6" t="s">
        <v>21</v>
      </c>
      <c r="AY125" s="6" t="s">
        <v>192</v>
      </c>
      <c r="BE125" s="192">
        <f>IF(N125="základní",J125,0)</f>
        <v>0</v>
      </c>
      <c r="BF125" s="192">
        <f>IF(N125="snížená",J125,0)</f>
        <v>0</v>
      </c>
      <c r="BG125" s="192">
        <f>IF(N125="zákl. přenesená",J125,0)</f>
        <v>0</v>
      </c>
      <c r="BH125" s="192">
        <f>IF(N125="sníž. přenesená",J125,0)</f>
        <v>0</v>
      </c>
      <c r="BI125" s="192">
        <f>IF(N125="nulová",J125,0)</f>
        <v>0</v>
      </c>
      <c r="BJ125" s="6" t="s">
        <v>21</v>
      </c>
      <c r="BK125" s="192">
        <f>ROUND(I125*H125,2)</f>
        <v>0</v>
      </c>
      <c r="BL125" s="6" t="s">
        <v>191</v>
      </c>
      <c r="BM125" s="6" t="s">
        <v>1074</v>
      </c>
    </row>
    <row r="126" spans="1:47" ht="12.75">
      <c r="A126" s="23"/>
      <c r="B126" s="24"/>
      <c r="C126" s="52"/>
      <c r="D126" s="196" t="s">
        <v>199</v>
      </c>
      <c r="E126" s="52"/>
      <c r="F126" s="197" t="s">
        <v>677</v>
      </c>
      <c r="G126" s="52"/>
      <c r="H126" s="52"/>
      <c r="I126" s="52"/>
      <c r="J126" s="52"/>
      <c r="K126" s="52"/>
      <c r="L126" s="50"/>
      <c r="M126" s="195"/>
      <c r="N126" s="25"/>
      <c r="O126" s="25"/>
      <c r="P126" s="25"/>
      <c r="Q126" s="25"/>
      <c r="R126" s="25"/>
      <c r="S126" s="25"/>
      <c r="T126" s="72"/>
      <c r="AT126" s="6" t="s">
        <v>199</v>
      </c>
      <c r="AU126" s="6" t="s">
        <v>21</v>
      </c>
    </row>
    <row r="127" spans="2:51" s="198" customFormat="1" ht="12.75">
      <c r="B127" s="199"/>
      <c r="C127" s="200"/>
      <c r="D127" s="196" t="s">
        <v>210</v>
      </c>
      <c r="E127" s="201"/>
      <c r="F127" s="202" t="s">
        <v>1049</v>
      </c>
      <c r="G127" s="200"/>
      <c r="H127" s="201"/>
      <c r="I127" s="200"/>
      <c r="J127" s="200"/>
      <c r="K127" s="200"/>
      <c r="L127" s="203"/>
      <c r="M127" s="204"/>
      <c r="N127" s="205"/>
      <c r="O127" s="205"/>
      <c r="P127" s="205"/>
      <c r="Q127" s="205"/>
      <c r="R127" s="205"/>
      <c r="S127" s="205"/>
      <c r="T127" s="206"/>
      <c r="AT127" s="207" t="s">
        <v>210</v>
      </c>
      <c r="AU127" s="207" t="s">
        <v>21</v>
      </c>
      <c r="AV127" s="198" t="s">
        <v>21</v>
      </c>
      <c r="AW127" s="198" t="s">
        <v>43</v>
      </c>
      <c r="AX127" s="198" t="s">
        <v>79</v>
      </c>
      <c r="AY127" s="207" t="s">
        <v>192</v>
      </c>
    </row>
    <row r="128" spans="2:51" s="208" customFormat="1" ht="12.75">
      <c r="B128" s="209"/>
      <c r="C128" s="210"/>
      <c r="D128" s="193" t="s">
        <v>210</v>
      </c>
      <c r="E128" s="211" t="s">
        <v>212</v>
      </c>
      <c r="F128" s="212" t="s">
        <v>1050</v>
      </c>
      <c r="G128" s="210"/>
      <c r="H128" s="213">
        <v>1536</v>
      </c>
      <c r="I128" s="210"/>
      <c r="J128" s="210"/>
      <c r="K128" s="210"/>
      <c r="L128" s="214"/>
      <c r="M128" s="215"/>
      <c r="N128" s="216"/>
      <c r="O128" s="216"/>
      <c r="P128" s="216"/>
      <c r="Q128" s="216"/>
      <c r="R128" s="216"/>
      <c r="S128" s="216"/>
      <c r="T128" s="217"/>
      <c r="AT128" s="218" t="s">
        <v>210</v>
      </c>
      <c r="AU128" s="218" t="s">
        <v>21</v>
      </c>
      <c r="AV128" s="208" t="s">
        <v>88</v>
      </c>
      <c r="AW128" s="208" t="s">
        <v>43</v>
      </c>
      <c r="AX128" s="208" t="s">
        <v>21</v>
      </c>
      <c r="AY128" s="218" t="s">
        <v>192</v>
      </c>
    </row>
    <row r="129" spans="2:65" s="23" customFormat="1" ht="31.5" customHeight="1">
      <c r="B129" s="24"/>
      <c r="C129" s="182" t="s">
        <v>339</v>
      </c>
      <c r="D129" s="182" t="s">
        <v>193</v>
      </c>
      <c r="E129" s="183" t="s">
        <v>1075</v>
      </c>
      <c r="F129" s="184" t="s">
        <v>1076</v>
      </c>
      <c r="G129" s="185" t="s">
        <v>514</v>
      </c>
      <c r="H129" s="186">
        <v>3284.8</v>
      </c>
      <c r="I129" s="187"/>
      <c r="J129" s="187">
        <f>ROUND(I129*H129,2)</f>
        <v>0</v>
      </c>
      <c r="K129" s="184"/>
      <c r="L129" s="50"/>
      <c r="M129" s="188"/>
      <c r="N129" s="189" t="s">
        <v>50</v>
      </c>
      <c r="O129" s="190">
        <v>0</v>
      </c>
      <c r="P129" s="190">
        <f>O129*H129</f>
        <v>0</v>
      </c>
      <c r="Q129" s="190">
        <v>0</v>
      </c>
      <c r="R129" s="190">
        <f>Q129*H129</f>
        <v>0</v>
      </c>
      <c r="S129" s="190">
        <v>0</v>
      </c>
      <c r="T129" s="191">
        <f>S129*H129</f>
        <v>0</v>
      </c>
      <c r="AR129" s="6" t="s">
        <v>191</v>
      </c>
      <c r="AT129" s="6" t="s">
        <v>193</v>
      </c>
      <c r="AU129" s="6" t="s">
        <v>21</v>
      </c>
      <c r="AY129" s="6" t="s">
        <v>192</v>
      </c>
      <c r="BE129" s="192">
        <f>IF(N129="základní",J129,0)</f>
        <v>0</v>
      </c>
      <c r="BF129" s="192">
        <f>IF(N129="snížená",J129,0)</f>
        <v>0</v>
      </c>
      <c r="BG129" s="192">
        <f>IF(N129="zákl. přenesená",J129,0)</f>
        <v>0</v>
      </c>
      <c r="BH129" s="192">
        <f>IF(N129="sníž. přenesená",J129,0)</f>
        <v>0</v>
      </c>
      <c r="BI129" s="192">
        <f>IF(N129="nulová",J129,0)</f>
        <v>0</v>
      </c>
      <c r="BJ129" s="6" t="s">
        <v>21</v>
      </c>
      <c r="BK129" s="192">
        <f>ROUND(I129*H129,2)</f>
        <v>0</v>
      </c>
      <c r="BL129" s="6" t="s">
        <v>191</v>
      </c>
      <c r="BM129" s="6" t="s">
        <v>1077</v>
      </c>
    </row>
    <row r="130" spans="1:47" ht="23.25">
      <c r="A130" s="23"/>
      <c r="B130" s="24"/>
      <c r="C130" s="52"/>
      <c r="D130" s="196" t="s">
        <v>199</v>
      </c>
      <c r="E130" s="52"/>
      <c r="F130" s="197" t="s">
        <v>1078</v>
      </c>
      <c r="G130" s="52"/>
      <c r="H130" s="52"/>
      <c r="I130" s="52"/>
      <c r="J130" s="52"/>
      <c r="K130" s="52"/>
      <c r="L130" s="50"/>
      <c r="M130" s="195"/>
      <c r="N130" s="25"/>
      <c r="O130" s="25"/>
      <c r="P130" s="25"/>
      <c r="Q130" s="25"/>
      <c r="R130" s="25"/>
      <c r="S130" s="25"/>
      <c r="T130" s="72"/>
      <c r="AT130" s="6" t="s">
        <v>199</v>
      </c>
      <c r="AU130" s="6" t="s">
        <v>21</v>
      </c>
    </row>
    <row r="131" spans="2:51" s="198" customFormat="1" ht="12.75">
      <c r="B131" s="199"/>
      <c r="C131" s="200"/>
      <c r="D131" s="196" t="s">
        <v>210</v>
      </c>
      <c r="E131" s="201"/>
      <c r="F131" s="202" t="s">
        <v>1049</v>
      </c>
      <c r="G131" s="200"/>
      <c r="H131" s="201"/>
      <c r="I131" s="200"/>
      <c r="J131" s="200"/>
      <c r="K131" s="200"/>
      <c r="L131" s="203"/>
      <c r="M131" s="204"/>
      <c r="N131" s="205"/>
      <c r="O131" s="205"/>
      <c r="P131" s="205"/>
      <c r="Q131" s="205"/>
      <c r="R131" s="205"/>
      <c r="S131" s="205"/>
      <c r="T131" s="206"/>
      <c r="AT131" s="207" t="s">
        <v>210</v>
      </c>
      <c r="AU131" s="207" t="s">
        <v>21</v>
      </c>
      <c r="AV131" s="198" t="s">
        <v>21</v>
      </c>
      <c r="AW131" s="198" t="s">
        <v>43</v>
      </c>
      <c r="AX131" s="198" t="s">
        <v>79</v>
      </c>
      <c r="AY131" s="207" t="s">
        <v>192</v>
      </c>
    </row>
    <row r="132" spans="2:51" s="208" customFormat="1" ht="12.75">
      <c r="B132" s="209"/>
      <c r="C132" s="210"/>
      <c r="D132" s="196" t="s">
        <v>210</v>
      </c>
      <c r="E132" s="234" t="s">
        <v>222</v>
      </c>
      <c r="F132" s="235" t="s">
        <v>1079</v>
      </c>
      <c r="G132" s="210"/>
      <c r="H132" s="236">
        <v>3080</v>
      </c>
      <c r="I132" s="210"/>
      <c r="J132" s="210"/>
      <c r="K132" s="210"/>
      <c r="L132" s="214"/>
      <c r="M132" s="215"/>
      <c r="N132" s="216"/>
      <c r="O132" s="216"/>
      <c r="P132" s="216"/>
      <c r="Q132" s="216"/>
      <c r="R132" s="216"/>
      <c r="S132" s="216"/>
      <c r="T132" s="217"/>
      <c r="AT132" s="218" t="s">
        <v>210</v>
      </c>
      <c r="AU132" s="218" t="s">
        <v>21</v>
      </c>
      <c r="AV132" s="208" t="s">
        <v>88</v>
      </c>
      <c r="AW132" s="208" t="s">
        <v>43</v>
      </c>
      <c r="AX132" s="208" t="s">
        <v>79</v>
      </c>
      <c r="AY132" s="218" t="s">
        <v>192</v>
      </c>
    </row>
    <row r="133" spans="2:51" s="208" customFormat="1" ht="12.75">
      <c r="B133" s="209"/>
      <c r="C133" s="210"/>
      <c r="D133" s="196" t="s">
        <v>210</v>
      </c>
      <c r="E133" s="234" t="s">
        <v>1044</v>
      </c>
      <c r="F133" s="235" t="s">
        <v>1080</v>
      </c>
      <c r="G133" s="210"/>
      <c r="H133" s="236">
        <v>204.8</v>
      </c>
      <c r="I133" s="210"/>
      <c r="J133" s="210"/>
      <c r="K133" s="210"/>
      <c r="L133" s="214"/>
      <c r="M133" s="215"/>
      <c r="N133" s="216"/>
      <c r="O133" s="216"/>
      <c r="P133" s="216"/>
      <c r="Q133" s="216"/>
      <c r="R133" s="216"/>
      <c r="S133" s="216"/>
      <c r="T133" s="217"/>
      <c r="AT133" s="218" t="s">
        <v>210</v>
      </c>
      <c r="AU133" s="218" t="s">
        <v>21</v>
      </c>
      <c r="AV133" s="208" t="s">
        <v>88</v>
      </c>
      <c r="AW133" s="208" t="s">
        <v>43</v>
      </c>
      <c r="AX133" s="208" t="s">
        <v>79</v>
      </c>
      <c r="AY133" s="218" t="s">
        <v>192</v>
      </c>
    </row>
    <row r="134" spans="1:51" ht="12.75">
      <c r="A134" s="208"/>
      <c r="B134" s="209"/>
      <c r="C134" s="210"/>
      <c r="D134" s="193" t="s">
        <v>210</v>
      </c>
      <c r="E134" s="211" t="s">
        <v>1081</v>
      </c>
      <c r="F134" s="212" t="s">
        <v>1082</v>
      </c>
      <c r="G134" s="210"/>
      <c r="H134" s="213">
        <v>3284.8</v>
      </c>
      <c r="I134" s="210"/>
      <c r="J134" s="210"/>
      <c r="K134" s="210"/>
      <c r="L134" s="214"/>
      <c r="M134" s="215"/>
      <c r="N134" s="216"/>
      <c r="O134" s="216"/>
      <c r="P134" s="216"/>
      <c r="Q134" s="216"/>
      <c r="R134" s="216"/>
      <c r="S134" s="216"/>
      <c r="T134" s="217"/>
      <c r="AT134" s="218" t="s">
        <v>210</v>
      </c>
      <c r="AU134" s="218" t="s">
        <v>21</v>
      </c>
      <c r="AV134" s="208" t="s">
        <v>88</v>
      </c>
      <c r="AW134" s="208" t="s">
        <v>43</v>
      </c>
      <c r="AX134" s="208" t="s">
        <v>21</v>
      </c>
      <c r="AY134" s="218" t="s">
        <v>192</v>
      </c>
    </row>
    <row r="135" spans="2:65" s="23" customFormat="1" ht="22.5" customHeight="1">
      <c r="B135" s="24"/>
      <c r="C135" s="182" t="s">
        <v>344</v>
      </c>
      <c r="D135" s="182" t="s">
        <v>193</v>
      </c>
      <c r="E135" s="183" t="s">
        <v>719</v>
      </c>
      <c r="F135" s="184" t="s">
        <v>720</v>
      </c>
      <c r="G135" s="185" t="s">
        <v>480</v>
      </c>
      <c r="H135" s="186">
        <v>23.654</v>
      </c>
      <c r="I135" s="187"/>
      <c r="J135" s="187">
        <f>ROUND(I135*H135,2)</f>
        <v>0</v>
      </c>
      <c r="K135" s="184"/>
      <c r="L135" s="50"/>
      <c r="M135" s="188"/>
      <c r="N135" s="189" t="s">
        <v>50</v>
      </c>
      <c r="O135" s="190">
        <v>0</v>
      </c>
      <c r="P135" s="190">
        <f>O135*H135</f>
        <v>0</v>
      </c>
      <c r="Q135" s="190">
        <v>1</v>
      </c>
      <c r="R135" s="190">
        <f>Q135*H135</f>
        <v>23.654</v>
      </c>
      <c r="S135" s="190">
        <v>0</v>
      </c>
      <c r="T135" s="191">
        <f>S135*H135</f>
        <v>0</v>
      </c>
      <c r="AR135" s="6" t="s">
        <v>191</v>
      </c>
      <c r="AT135" s="6" t="s">
        <v>193</v>
      </c>
      <c r="AU135" s="6" t="s">
        <v>21</v>
      </c>
      <c r="AY135" s="6" t="s">
        <v>192</v>
      </c>
      <c r="BE135" s="192">
        <f>IF(N135="základní",J135,0)</f>
        <v>0</v>
      </c>
      <c r="BF135" s="192">
        <f>IF(N135="snížená",J135,0)</f>
        <v>0</v>
      </c>
      <c r="BG135" s="192">
        <f>IF(N135="zákl. přenesená",J135,0)</f>
        <v>0</v>
      </c>
      <c r="BH135" s="192">
        <f>IF(N135="sníž. přenesená",J135,0)</f>
        <v>0</v>
      </c>
      <c r="BI135" s="192">
        <f>IF(N135="nulová",J135,0)</f>
        <v>0</v>
      </c>
      <c r="BJ135" s="6" t="s">
        <v>21</v>
      </c>
      <c r="BK135" s="192">
        <f>ROUND(I135*H135,2)</f>
        <v>0</v>
      </c>
      <c r="BL135" s="6" t="s">
        <v>191</v>
      </c>
      <c r="BM135" s="6" t="s">
        <v>1083</v>
      </c>
    </row>
    <row r="136" spans="1:47" ht="12.75">
      <c r="A136" s="23"/>
      <c r="B136" s="24"/>
      <c r="C136" s="52"/>
      <c r="D136" s="196" t="s">
        <v>199</v>
      </c>
      <c r="E136" s="52"/>
      <c r="F136" s="197" t="s">
        <v>722</v>
      </c>
      <c r="G136" s="52"/>
      <c r="H136" s="52"/>
      <c r="I136" s="52"/>
      <c r="J136" s="52"/>
      <c r="K136" s="52"/>
      <c r="L136" s="50"/>
      <c r="M136" s="195"/>
      <c r="N136" s="25"/>
      <c r="O136" s="25"/>
      <c r="P136" s="25"/>
      <c r="Q136" s="25"/>
      <c r="R136" s="25"/>
      <c r="S136" s="25"/>
      <c r="T136" s="72"/>
      <c r="AT136" s="6" t="s">
        <v>199</v>
      </c>
      <c r="AU136" s="6" t="s">
        <v>21</v>
      </c>
    </row>
    <row r="137" spans="1:47" ht="23.25">
      <c r="A137" s="23"/>
      <c r="B137" s="24"/>
      <c r="C137" s="52"/>
      <c r="D137" s="196" t="s">
        <v>723</v>
      </c>
      <c r="E137" s="52"/>
      <c r="F137" s="268" t="s">
        <v>724</v>
      </c>
      <c r="G137" s="52"/>
      <c r="H137" s="52"/>
      <c r="I137" s="52"/>
      <c r="J137" s="52"/>
      <c r="K137" s="52"/>
      <c r="L137" s="50"/>
      <c r="M137" s="195"/>
      <c r="N137" s="25"/>
      <c r="O137" s="25"/>
      <c r="P137" s="25"/>
      <c r="Q137" s="25"/>
      <c r="R137" s="25"/>
      <c r="S137" s="25"/>
      <c r="T137" s="72"/>
      <c r="AT137" s="6" t="s">
        <v>723</v>
      </c>
      <c r="AU137" s="6" t="s">
        <v>21</v>
      </c>
    </row>
    <row r="138" spans="2:51" s="198" customFormat="1" ht="12.75">
      <c r="B138" s="199"/>
      <c r="C138" s="200"/>
      <c r="D138" s="196" t="s">
        <v>210</v>
      </c>
      <c r="E138" s="201"/>
      <c r="F138" s="202" t="s">
        <v>1049</v>
      </c>
      <c r="G138" s="200"/>
      <c r="H138" s="201"/>
      <c r="I138" s="200"/>
      <c r="J138" s="200"/>
      <c r="K138" s="200"/>
      <c r="L138" s="203"/>
      <c r="M138" s="204"/>
      <c r="N138" s="205"/>
      <c r="O138" s="205"/>
      <c r="P138" s="205"/>
      <c r="Q138" s="205"/>
      <c r="R138" s="205"/>
      <c r="S138" s="205"/>
      <c r="T138" s="206"/>
      <c r="AT138" s="207" t="s">
        <v>210</v>
      </c>
      <c r="AU138" s="207" t="s">
        <v>21</v>
      </c>
      <c r="AV138" s="198" t="s">
        <v>21</v>
      </c>
      <c r="AW138" s="198" t="s">
        <v>43</v>
      </c>
      <c r="AX138" s="198" t="s">
        <v>79</v>
      </c>
      <c r="AY138" s="207" t="s">
        <v>192</v>
      </c>
    </row>
    <row r="139" spans="2:51" s="208" customFormat="1" ht="12.75">
      <c r="B139" s="209"/>
      <c r="C139" s="210"/>
      <c r="D139" s="193" t="s">
        <v>210</v>
      </c>
      <c r="E139" s="211" t="s">
        <v>738</v>
      </c>
      <c r="F139" s="212" t="s">
        <v>1084</v>
      </c>
      <c r="G139" s="210"/>
      <c r="H139" s="213">
        <v>23.654</v>
      </c>
      <c r="I139" s="210"/>
      <c r="J139" s="210"/>
      <c r="K139" s="210"/>
      <c r="L139" s="214"/>
      <c r="M139" s="215"/>
      <c r="N139" s="216"/>
      <c r="O139" s="216"/>
      <c r="P139" s="216"/>
      <c r="Q139" s="216"/>
      <c r="R139" s="216"/>
      <c r="S139" s="216"/>
      <c r="T139" s="217"/>
      <c r="AT139" s="218" t="s">
        <v>210</v>
      </c>
      <c r="AU139" s="218" t="s">
        <v>21</v>
      </c>
      <c r="AV139" s="208" t="s">
        <v>88</v>
      </c>
      <c r="AW139" s="208" t="s">
        <v>43</v>
      </c>
      <c r="AX139" s="208" t="s">
        <v>21</v>
      </c>
      <c r="AY139" s="218" t="s">
        <v>192</v>
      </c>
    </row>
    <row r="140" spans="2:65" s="23" customFormat="1" ht="22.5" customHeight="1">
      <c r="B140" s="24"/>
      <c r="C140" s="182" t="s">
        <v>349</v>
      </c>
      <c r="D140" s="182" t="s">
        <v>193</v>
      </c>
      <c r="E140" s="183" t="s">
        <v>685</v>
      </c>
      <c r="F140" s="184" t="s">
        <v>686</v>
      </c>
      <c r="G140" s="185" t="s">
        <v>514</v>
      </c>
      <c r="H140" s="186">
        <v>6467.2</v>
      </c>
      <c r="I140" s="187"/>
      <c r="J140" s="187">
        <f>ROUND(I140*H140,2)</f>
        <v>0</v>
      </c>
      <c r="K140" s="184"/>
      <c r="L140" s="50"/>
      <c r="M140" s="188"/>
      <c r="N140" s="189" t="s">
        <v>50</v>
      </c>
      <c r="O140" s="190">
        <v>0</v>
      </c>
      <c r="P140" s="190">
        <f>O140*H140</f>
        <v>0</v>
      </c>
      <c r="Q140" s="190">
        <v>0</v>
      </c>
      <c r="R140" s="190">
        <f>Q140*H140</f>
        <v>0</v>
      </c>
      <c r="S140" s="190">
        <v>0</v>
      </c>
      <c r="T140" s="191">
        <f>S140*H140</f>
        <v>0</v>
      </c>
      <c r="AR140" s="6" t="s">
        <v>191</v>
      </c>
      <c r="AT140" s="6" t="s">
        <v>193</v>
      </c>
      <c r="AU140" s="6" t="s">
        <v>21</v>
      </c>
      <c r="AY140" s="6" t="s">
        <v>192</v>
      </c>
      <c r="BE140" s="192">
        <f>IF(N140="základní",J140,0)</f>
        <v>0</v>
      </c>
      <c r="BF140" s="192">
        <f>IF(N140="snížená",J140,0)</f>
        <v>0</v>
      </c>
      <c r="BG140" s="192">
        <f>IF(N140="zákl. přenesená",J140,0)</f>
        <v>0</v>
      </c>
      <c r="BH140" s="192">
        <f>IF(N140="sníž. přenesená",J140,0)</f>
        <v>0</v>
      </c>
      <c r="BI140" s="192">
        <f>IF(N140="nulová",J140,0)</f>
        <v>0</v>
      </c>
      <c r="BJ140" s="6" t="s">
        <v>21</v>
      </c>
      <c r="BK140" s="192">
        <f>ROUND(I140*H140,2)</f>
        <v>0</v>
      </c>
      <c r="BL140" s="6" t="s">
        <v>191</v>
      </c>
      <c r="BM140" s="6" t="s">
        <v>1085</v>
      </c>
    </row>
    <row r="141" spans="1:47" ht="12.75">
      <c r="A141" s="23"/>
      <c r="B141" s="24"/>
      <c r="C141" s="52"/>
      <c r="D141" s="196" t="s">
        <v>199</v>
      </c>
      <c r="E141" s="52"/>
      <c r="F141" s="197" t="s">
        <v>688</v>
      </c>
      <c r="G141" s="52"/>
      <c r="H141" s="52"/>
      <c r="I141" s="52"/>
      <c r="J141" s="52"/>
      <c r="K141" s="52"/>
      <c r="L141" s="50"/>
      <c r="M141" s="195"/>
      <c r="N141" s="25"/>
      <c r="O141" s="25"/>
      <c r="P141" s="25"/>
      <c r="Q141" s="25"/>
      <c r="R141" s="25"/>
      <c r="S141" s="25"/>
      <c r="T141" s="72"/>
      <c r="AT141" s="6" t="s">
        <v>199</v>
      </c>
      <c r="AU141" s="6" t="s">
        <v>21</v>
      </c>
    </row>
    <row r="142" spans="2:51" s="198" customFormat="1" ht="12.75">
      <c r="B142" s="199"/>
      <c r="C142" s="200"/>
      <c r="D142" s="196" t="s">
        <v>210</v>
      </c>
      <c r="E142" s="201"/>
      <c r="F142" s="202" t="s">
        <v>1049</v>
      </c>
      <c r="G142" s="200"/>
      <c r="H142" s="201"/>
      <c r="I142" s="200"/>
      <c r="J142" s="200"/>
      <c r="K142" s="200"/>
      <c r="L142" s="203"/>
      <c r="M142" s="204"/>
      <c r="N142" s="205"/>
      <c r="O142" s="205"/>
      <c r="P142" s="205"/>
      <c r="Q142" s="205"/>
      <c r="R142" s="205"/>
      <c r="S142" s="205"/>
      <c r="T142" s="206"/>
      <c r="AT142" s="207" t="s">
        <v>210</v>
      </c>
      <c r="AU142" s="207" t="s">
        <v>21</v>
      </c>
      <c r="AV142" s="198" t="s">
        <v>21</v>
      </c>
      <c r="AW142" s="198" t="s">
        <v>43</v>
      </c>
      <c r="AX142" s="198" t="s">
        <v>79</v>
      </c>
      <c r="AY142" s="207" t="s">
        <v>192</v>
      </c>
    </row>
    <row r="143" spans="2:51" s="208" customFormat="1" ht="12.75">
      <c r="B143" s="209"/>
      <c r="C143" s="210"/>
      <c r="D143" s="196" t="s">
        <v>210</v>
      </c>
      <c r="E143" s="234" t="s">
        <v>228</v>
      </c>
      <c r="F143" s="235" t="s">
        <v>1086</v>
      </c>
      <c r="G143" s="210"/>
      <c r="H143" s="236">
        <v>6467.2</v>
      </c>
      <c r="I143" s="210"/>
      <c r="J143" s="210"/>
      <c r="K143" s="210"/>
      <c r="L143" s="214"/>
      <c r="M143" s="215"/>
      <c r="N143" s="216"/>
      <c r="O143" s="216"/>
      <c r="P143" s="216"/>
      <c r="Q143" s="216"/>
      <c r="R143" s="216"/>
      <c r="S143" s="216"/>
      <c r="T143" s="217"/>
      <c r="AT143" s="218" t="s">
        <v>210</v>
      </c>
      <c r="AU143" s="218" t="s">
        <v>21</v>
      </c>
      <c r="AV143" s="208" t="s">
        <v>88</v>
      </c>
      <c r="AW143" s="208" t="s">
        <v>43</v>
      </c>
      <c r="AX143" s="208" t="s">
        <v>79</v>
      </c>
      <c r="AY143" s="218" t="s">
        <v>192</v>
      </c>
    </row>
    <row r="144" spans="1:51" ht="12.75">
      <c r="A144" s="208"/>
      <c r="B144" s="209"/>
      <c r="C144" s="210"/>
      <c r="D144" s="193" t="s">
        <v>210</v>
      </c>
      <c r="E144" s="211" t="s">
        <v>708</v>
      </c>
      <c r="F144" s="212" t="s">
        <v>1087</v>
      </c>
      <c r="G144" s="210"/>
      <c r="H144" s="213">
        <v>6467.2</v>
      </c>
      <c r="I144" s="210"/>
      <c r="J144" s="210"/>
      <c r="K144" s="210"/>
      <c r="L144" s="214"/>
      <c r="M144" s="215"/>
      <c r="N144" s="216"/>
      <c r="O144" s="216"/>
      <c r="P144" s="216"/>
      <c r="Q144" s="216"/>
      <c r="R144" s="216"/>
      <c r="S144" s="216"/>
      <c r="T144" s="217"/>
      <c r="AT144" s="218" t="s">
        <v>210</v>
      </c>
      <c r="AU144" s="218" t="s">
        <v>21</v>
      </c>
      <c r="AV144" s="208" t="s">
        <v>88</v>
      </c>
      <c r="AW144" s="208" t="s">
        <v>43</v>
      </c>
      <c r="AX144" s="208" t="s">
        <v>21</v>
      </c>
      <c r="AY144" s="218" t="s">
        <v>192</v>
      </c>
    </row>
    <row r="145" spans="2:65" s="23" customFormat="1" ht="31.5" customHeight="1">
      <c r="B145" s="24"/>
      <c r="C145" s="182" t="s">
        <v>354</v>
      </c>
      <c r="D145" s="182" t="s">
        <v>193</v>
      </c>
      <c r="E145" s="183" t="s">
        <v>697</v>
      </c>
      <c r="F145" s="184" t="s">
        <v>698</v>
      </c>
      <c r="G145" s="185" t="s">
        <v>514</v>
      </c>
      <c r="H145" s="186">
        <v>3080</v>
      </c>
      <c r="I145" s="187"/>
      <c r="J145" s="187">
        <f>ROUND(I145*H145,2)</f>
        <v>0</v>
      </c>
      <c r="K145" s="184"/>
      <c r="L145" s="50"/>
      <c r="M145" s="188"/>
      <c r="N145" s="189" t="s">
        <v>50</v>
      </c>
      <c r="O145" s="190">
        <v>0</v>
      </c>
      <c r="P145" s="190">
        <f>O145*H145</f>
        <v>0</v>
      </c>
      <c r="Q145" s="190">
        <v>0</v>
      </c>
      <c r="R145" s="190">
        <f>Q145*H145</f>
        <v>0</v>
      </c>
      <c r="S145" s="190">
        <v>0</v>
      </c>
      <c r="T145" s="191">
        <f>S145*H145</f>
        <v>0</v>
      </c>
      <c r="AR145" s="6" t="s">
        <v>191</v>
      </c>
      <c r="AT145" s="6" t="s">
        <v>193</v>
      </c>
      <c r="AU145" s="6" t="s">
        <v>21</v>
      </c>
      <c r="AY145" s="6" t="s">
        <v>192</v>
      </c>
      <c r="BE145" s="192">
        <f>IF(N145="základní",J145,0)</f>
        <v>0</v>
      </c>
      <c r="BF145" s="192">
        <f>IF(N145="snížená",J145,0)</f>
        <v>0</v>
      </c>
      <c r="BG145" s="192">
        <f>IF(N145="zákl. přenesená",J145,0)</f>
        <v>0</v>
      </c>
      <c r="BH145" s="192">
        <f>IF(N145="sníž. přenesená",J145,0)</f>
        <v>0</v>
      </c>
      <c r="BI145" s="192">
        <f>IF(N145="nulová",J145,0)</f>
        <v>0</v>
      </c>
      <c r="BJ145" s="6" t="s">
        <v>21</v>
      </c>
      <c r="BK145" s="192">
        <f>ROUND(I145*H145,2)</f>
        <v>0</v>
      </c>
      <c r="BL145" s="6" t="s">
        <v>191</v>
      </c>
      <c r="BM145" s="6" t="s">
        <v>1088</v>
      </c>
    </row>
    <row r="146" spans="1:47" ht="23.25">
      <c r="A146" s="23"/>
      <c r="B146" s="24"/>
      <c r="C146" s="52"/>
      <c r="D146" s="196" t="s">
        <v>199</v>
      </c>
      <c r="E146" s="52"/>
      <c r="F146" s="197" t="s">
        <v>700</v>
      </c>
      <c r="G146" s="52"/>
      <c r="H146" s="52"/>
      <c r="I146" s="52"/>
      <c r="J146" s="52"/>
      <c r="K146" s="52"/>
      <c r="L146" s="50"/>
      <c r="M146" s="195"/>
      <c r="N146" s="25"/>
      <c r="O146" s="25"/>
      <c r="P146" s="25"/>
      <c r="Q146" s="25"/>
      <c r="R146" s="25"/>
      <c r="S146" s="25"/>
      <c r="T146" s="72"/>
      <c r="AT146" s="6" t="s">
        <v>199</v>
      </c>
      <c r="AU146" s="6" t="s">
        <v>21</v>
      </c>
    </row>
    <row r="147" spans="2:51" s="198" customFormat="1" ht="12.75">
      <c r="B147" s="199"/>
      <c r="C147" s="200"/>
      <c r="D147" s="196" t="s">
        <v>210</v>
      </c>
      <c r="E147" s="201"/>
      <c r="F147" s="202" t="s">
        <v>1049</v>
      </c>
      <c r="G147" s="200"/>
      <c r="H147" s="201"/>
      <c r="I147" s="200"/>
      <c r="J147" s="200"/>
      <c r="K147" s="200"/>
      <c r="L147" s="203"/>
      <c r="M147" s="204"/>
      <c r="N147" s="205"/>
      <c r="O147" s="205"/>
      <c r="P147" s="205"/>
      <c r="Q147" s="205"/>
      <c r="R147" s="205"/>
      <c r="S147" s="205"/>
      <c r="T147" s="206"/>
      <c r="AT147" s="207" t="s">
        <v>210</v>
      </c>
      <c r="AU147" s="207" t="s">
        <v>21</v>
      </c>
      <c r="AV147" s="198" t="s">
        <v>21</v>
      </c>
      <c r="AW147" s="198" t="s">
        <v>43</v>
      </c>
      <c r="AX147" s="198" t="s">
        <v>79</v>
      </c>
      <c r="AY147" s="207" t="s">
        <v>192</v>
      </c>
    </row>
    <row r="148" spans="2:51" s="198" customFormat="1" ht="12.75">
      <c r="B148" s="199"/>
      <c r="C148" s="200"/>
      <c r="D148" s="196" t="s">
        <v>210</v>
      </c>
      <c r="E148" s="201"/>
      <c r="F148" s="202" t="s">
        <v>1089</v>
      </c>
      <c r="G148" s="200"/>
      <c r="H148" s="201"/>
      <c r="I148" s="200"/>
      <c r="J148" s="200"/>
      <c r="K148" s="200"/>
      <c r="L148" s="203"/>
      <c r="M148" s="204"/>
      <c r="N148" s="205"/>
      <c r="O148" s="205"/>
      <c r="P148" s="205"/>
      <c r="Q148" s="205"/>
      <c r="R148" s="205"/>
      <c r="S148" s="205"/>
      <c r="T148" s="206"/>
      <c r="AT148" s="207" t="s">
        <v>210</v>
      </c>
      <c r="AU148" s="207" t="s">
        <v>21</v>
      </c>
      <c r="AV148" s="198" t="s">
        <v>21</v>
      </c>
      <c r="AW148" s="198" t="s">
        <v>43</v>
      </c>
      <c r="AX148" s="198" t="s">
        <v>79</v>
      </c>
      <c r="AY148" s="207" t="s">
        <v>192</v>
      </c>
    </row>
    <row r="149" spans="2:51" s="198" customFormat="1" ht="12.75">
      <c r="B149" s="199"/>
      <c r="C149" s="200"/>
      <c r="D149" s="196" t="s">
        <v>210</v>
      </c>
      <c r="E149" s="201"/>
      <c r="F149" s="202" t="s">
        <v>1090</v>
      </c>
      <c r="G149" s="200"/>
      <c r="H149" s="201"/>
      <c r="I149" s="200"/>
      <c r="J149" s="200"/>
      <c r="K149" s="200"/>
      <c r="L149" s="203"/>
      <c r="M149" s="204"/>
      <c r="N149" s="205"/>
      <c r="O149" s="205"/>
      <c r="P149" s="205"/>
      <c r="Q149" s="205"/>
      <c r="R149" s="205"/>
      <c r="S149" s="205"/>
      <c r="T149" s="206"/>
      <c r="AT149" s="207" t="s">
        <v>210</v>
      </c>
      <c r="AU149" s="207" t="s">
        <v>21</v>
      </c>
      <c r="AV149" s="198" t="s">
        <v>21</v>
      </c>
      <c r="AW149" s="198" t="s">
        <v>43</v>
      </c>
      <c r="AX149" s="198" t="s">
        <v>79</v>
      </c>
      <c r="AY149" s="207" t="s">
        <v>192</v>
      </c>
    </row>
    <row r="150" spans="2:51" s="208" customFormat="1" ht="12.75">
      <c r="B150" s="209"/>
      <c r="C150" s="210"/>
      <c r="D150" s="196" t="s">
        <v>210</v>
      </c>
      <c r="E150" s="234" t="s">
        <v>716</v>
      </c>
      <c r="F150" s="235" t="s">
        <v>1079</v>
      </c>
      <c r="G150" s="210"/>
      <c r="H150" s="236">
        <v>3080</v>
      </c>
      <c r="I150" s="210"/>
      <c r="J150" s="210"/>
      <c r="K150" s="210"/>
      <c r="L150" s="214"/>
      <c r="M150" s="215"/>
      <c r="N150" s="216"/>
      <c r="O150" s="216"/>
      <c r="P150" s="216"/>
      <c r="Q150" s="216"/>
      <c r="R150" s="216"/>
      <c r="S150" s="216"/>
      <c r="T150" s="217"/>
      <c r="AT150" s="218" t="s">
        <v>210</v>
      </c>
      <c r="AU150" s="218" t="s">
        <v>21</v>
      </c>
      <c r="AV150" s="208" t="s">
        <v>88</v>
      </c>
      <c r="AW150" s="208" t="s">
        <v>43</v>
      </c>
      <c r="AX150" s="208" t="s">
        <v>79</v>
      </c>
      <c r="AY150" s="218" t="s">
        <v>192</v>
      </c>
    </row>
    <row r="151" spans="1:51" ht="12.75">
      <c r="A151" s="208"/>
      <c r="B151" s="209"/>
      <c r="C151" s="210"/>
      <c r="D151" s="193" t="s">
        <v>210</v>
      </c>
      <c r="E151" s="211" t="s">
        <v>717</v>
      </c>
      <c r="F151" s="212" t="s">
        <v>1091</v>
      </c>
      <c r="G151" s="210"/>
      <c r="H151" s="213">
        <v>3080</v>
      </c>
      <c r="I151" s="210"/>
      <c r="J151" s="210"/>
      <c r="K151" s="210"/>
      <c r="L151" s="214"/>
      <c r="M151" s="215"/>
      <c r="N151" s="216"/>
      <c r="O151" s="216"/>
      <c r="P151" s="216"/>
      <c r="Q151" s="216"/>
      <c r="R151" s="216"/>
      <c r="S151" s="216"/>
      <c r="T151" s="217"/>
      <c r="AT151" s="218" t="s">
        <v>210</v>
      </c>
      <c r="AU151" s="218" t="s">
        <v>21</v>
      </c>
      <c r="AV151" s="208" t="s">
        <v>88</v>
      </c>
      <c r="AW151" s="208" t="s">
        <v>43</v>
      </c>
      <c r="AX151" s="208" t="s">
        <v>21</v>
      </c>
      <c r="AY151" s="218" t="s">
        <v>192</v>
      </c>
    </row>
    <row r="152" spans="2:65" s="23" customFormat="1" ht="22.5" customHeight="1">
      <c r="B152" s="24"/>
      <c r="C152" s="182" t="s">
        <v>8</v>
      </c>
      <c r="D152" s="182" t="s">
        <v>193</v>
      </c>
      <c r="E152" s="183" t="s">
        <v>702</v>
      </c>
      <c r="F152" s="184" t="s">
        <v>703</v>
      </c>
      <c r="G152" s="185" t="s">
        <v>514</v>
      </c>
      <c r="H152" s="186">
        <v>3182.4</v>
      </c>
      <c r="I152" s="187"/>
      <c r="J152" s="187">
        <f>ROUND(I152*H152,2)</f>
        <v>0</v>
      </c>
      <c r="K152" s="184"/>
      <c r="L152" s="50"/>
      <c r="M152" s="188"/>
      <c r="N152" s="189" t="s">
        <v>50</v>
      </c>
      <c r="O152" s="190">
        <v>0</v>
      </c>
      <c r="P152" s="190">
        <f>O152*H152</f>
        <v>0</v>
      </c>
      <c r="Q152" s="190">
        <v>0</v>
      </c>
      <c r="R152" s="190">
        <f>Q152*H152</f>
        <v>0</v>
      </c>
      <c r="S152" s="190">
        <v>0</v>
      </c>
      <c r="T152" s="191">
        <f>S152*H152</f>
        <v>0</v>
      </c>
      <c r="AR152" s="6" t="s">
        <v>191</v>
      </c>
      <c r="AT152" s="6" t="s">
        <v>193</v>
      </c>
      <c r="AU152" s="6" t="s">
        <v>21</v>
      </c>
      <c r="AY152" s="6" t="s">
        <v>192</v>
      </c>
      <c r="BE152" s="192">
        <f>IF(N152="základní",J152,0)</f>
        <v>0</v>
      </c>
      <c r="BF152" s="192">
        <f>IF(N152="snížená",J152,0)</f>
        <v>0</v>
      </c>
      <c r="BG152" s="192">
        <f>IF(N152="zákl. přenesená",J152,0)</f>
        <v>0</v>
      </c>
      <c r="BH152" s="192">
        <f>IF(N152="sníž. přenesená",J152,0)</f>
        <v>0</v>
      </c>
      <c r="BI152" s="192">
        <f>IF(N152="nulová",J152,0)</f>
        <v>0</v>
      </c>
      <c r="BJ152" s="6" t="s">
        <v>21</v>
      </c>
      <c r="BK152" s="192">
        <f>ROUND(I152*H152,2)</f>
        <v>0</v>
      </c>
      <c r="BL152" s="6" t="s">
        <v>191</v>
      </c>
      <c r="BM152" s="6" t="s">
        <v>1092</v>
      </c>
    </row>
    <row r="153" spans="1:47" ht="23.25">
      <c r="A153" s="23"/>
      <c r="B153" s="24"/>
      <c r="C153" s="52"/>
      <c r="D153" s="196" t="s">
        <v>199</v>
      </c>
      <c r="E153" s="52"/>
      <c r="F153" s="197" t="s">
        <v>705</v>
      </c>
      <c r="G153" s="52"/>
      <c r="H153" s="52"/>
      <c r="I153" s="52"/>
      <c r="J153" s="52"/>
      <c r="K153" s="52"/>
      <c r="L153" s="50"/>
      <c r="M153" s="195"/>
      <c r="N153" s="25"/>
      <c r="O153" s="25"/>
      <c r="P153" s="25"/>
      <c r="Q153" s="25"/>
      <c r="R153" s="25"/>
      <c r="S153" s="25"/>
      <c r="T153" s="72"/>
      <c r="AT153" s="6" t="s">
        <v>199</v>
      </c>
      <c r="AU153" s="6" t="s">
        <v>21</v>
      </c>
    </row>
    <row r="154" spans="2:51" s="198" customFormat="1" ht="12.75">
      <c r="B154" s="199"/>
      <c r="C154" s="200"/>
      <c r="D154" s="196" t="s">
        <v>210</v>
      </c>
      <c r="E154" s="201"/>
      <c r="F154" s="202" t="s">
        <v>1049</v>
      </c>
      <c r="G154" s="200"/>
      <c r="H154" s="201"/>
      <c r="I154" s="200"/>
      <c r="J154" s="200"/>
      <c r="K154" s="200"/>
      <c r="L154" s="203"/>
      <c r="M154" s="204"/>
      <c r="N154" s="205"/>
      <c r="O154" s="205"/>
      <c r="P154" s="205"/>
      <c r="Q154" s="205"/>
      <c r="R154" s="205"/>
      <c r="S154" s="205"/>
      <c r="T154" s="206"/>
      <c r="AT154" s="207" t="s">
        <v>210</v>
      </c>
      <c r="AU154" s="207" t="s">
        <v>21</v>
      </c>
      <c r="AV154" s="198" t="s">
        <v>21</v>
      </c>
      <c r="AW154" s="198" t="s">
        <v>43</v>
      </c>
      <c r="AX154" s="198" t="s">
        <v>79</v>
      </c>
      <c r="AY154" s="207" t="s">
        <v>192</v>
      </c>
    </row>
    <row r="155" spans="2:51" s="208" customFormat="1" ht="12.75">
      <c r="B155" s="209"/>
      <c r="C155" s="210"/>
      <c r="D155" s="196" t="s">
        <v>210</v>
      </c>
      <c r="E155" s="234" t="s">
        <v>725</v>
      </c>
      <c r="F155" s="235" t="s">
        <v>1079</v>
      </c>
      <c r="G155" s="210"/>
      <c r="H155" s="236">
        <v>3080</v>
      </c>
      <c r="I155" s="210"/>
      <c r="J155" s="210"/>
      <c r="K155" s="210"/>
      <c r="L155" s="214"/>
      <c r="M155" s="215"/>
      <c r="N155" s="216"/>
      <c r="O155" s="216"/>
      <c r="P155" s="216"/>
      <c r="Q155" s="216"/>
      <c r="R155" s="216"/>
      <c r="S155" s="216"/>
      <c r="T155" s="217"/>
      <c r="AT155" s="218" t="s">
        <v>210</v>
      </c>
      <c r="AU155" s="218" t="s">
        <v>21</v>
      </c>
      <c r="AV155" s="208" t="s">
        <v>88</v>
      </c>
      <c r="AW155" s="208" t="s">
        <v>43</v>
      </c>
      <c r="AX155" s="208" t="s">
        <v>79</v>
      </c>
      <c r="AY155" s="218" t="s">
        <v>192</v>
      </c>
    </row>
    <row r="156" spans="2:51" s="208" customFormat="1" ht="12.75">
      <c r="B156" s="209"/>
      <c r="C156" s="210"/>
      <c r="D156" s="196" t="s">
        <v>210</v>
      </c>
      <c r="E156" s="234" t="s">
        <v>987</v>
      </c>
      <c r="F156" s="235" t="s">
        <v>1093</v>
      </c>
      <c r="G156" s="210"/>
      <c r="H156" s="236">
        <v>102.4</v>
      </c>
      <c r="I156" s="210"/>
      <c r="J156" s="210"/>
      <c r="K156" s="210"/>
      <c r="L156" s="214"/>
      <c r="M156" s="215"/>
      <c r="N156" s="216"/>
      <c r="O156" s="216"/>
      <c r="P156" s="216"/>
      <c r="Q156" s="216"/>
      <c r="R156" s="216"/>
      <c r="S156" s="216"/>
      <c r="T156" s="217"/>
      <c r="AT156" s="218" t="s">
        <v>210</v>
      </c>
      <c r="AU156" s="218" t="s">
        <v>21</v>
      </c>
      <c r="AV156" s="208" t="s">
        <v>88</v>
      </c>
      <c r="AW156" s="208" t="s">
        <v>43</v>
      </c>
      <c r="AX156" s="208" t="s">
        <v>79</v>
      </c>
      <c r="AY156" s="218" t="s">
        <v>192</v>
      </c>
    </row>
    <row r="157" spans="1:51" ht="12.75">
      <c r="A157" s="208"/>
      <c r="B157" s="209"/>
      <c r="C157" s="210"/>
      <c r="D157" s="193" t="s">
        <v>210</v>
      </c>
      <c r="E157" s="211" t="s">
        <v>1025</v>
      </c>
      <c r="F157" s="212" t="s">
        <v>1026</v>
      </c>
      <c r="G157" s="210"/>
      <c r="H157" s="213">
        <v>3182.4</v>
      </c>
      <c r="I157" s="210"/>
      <c r="J157" s="210"/>
      <c r="K157" s="210"/>
      <c r="L157" s="214"/>
      <c r="M157" s="215"/>
      <c r="N157" s="216"/>
      <c r="O157" s="216"/>
      <c r="P157" s="216"/>
      <c r="Q157" s="216"/>
      <c r="R157" s="216"/>
      <c r="S157" s="216"/>
      <c r="T157" s="217"/>
      <c r="AT157" s="218" t="s">
        <v>210</v>
      </c>
      <c r="AU157" s="218" t="s">
        <v>21</v>
      </c>
      <c r="AV157" s="208" t="s">
        <v>88</v>
      </c>
      <c r="AW157" s="208" t="s">
        <v>43</v>
      </c>
      <c r="AX157" s="208" t="s">
        <v>21</v>
      </c>
      <c r="AY157" s="218" t="s">
        <v>192</v>
      </c>
    </row>
    <row r="158" spans="2:65" s="23" customFormat="1" ht="31.5" customHeight="1">
      <c r="B158" s="24"/>
      <c r="C158" s="182" t="s">
        <v>365</v>
      </c>
      <c r="D158" s="182" t="s">
        <v>193</v>
      </c>
      <c r="E158" s="183" t="s">
        <v>727</v>
      </c>
      <c r="F158" s="184" t="s">
        <v>728</v>
      </c>
      <c r="G158" s="185" t="s">
        <v>514</v>
      </c>
      <c r="H158" s="186">
        <v>3284.8</v>
      </c>
      <c r="I158" s="187"/>
      <c r="J158" s="187">
        <f>ROUND(I158*H158,2)</f>
        <v>0</v>
      </c>
      <c r="K158" s="184"/>
      <c r="L158" s="50"/>
      <c r="M158" s="188"/>
      <c r="N158" s="189" t="s">
        <v>50</v>
      </c>
      <c r="O158" s="190">
        <v>0</v>
      </c>
      <c r="P158" s="190">
        <f>O158*H158</f>
        <v>0</v>
      </c>
      <c r="Q158" s="190">
        <v>0</v>
      </c>
      <c r="R158" s="190">
        <f>Q158*H158</f>
        <v>0</v>
      </c>
      <c r="S158" s="190">
        <v>0</v>
      </c>
      <c r="T158" s="191">
        <f>S158*H158</f>
        <v>0</v>
      </c>
      <c r="AR158" s="6" t="s">
        <v>191</v>
      </c>
      <c r="AT158" s="6" t="s">
        <v>193</v>
      </c>
      <c r="AU158" s="6" t="s">
        <v>21</v>
      </c>
      <c r="AY158" s="6" t="s">
        <v>192</v>
      </c>
      <c r="BE158" s="192">
        <f>IF(N158="základní",J158,0)</f>
        <v>0</v>
      </c>
      <c r="BF158" s="192">
        <f>IF(N158="snížená",J158,0)</f>
        <v>0</v>
      </c>
      <c r="BG158" s="192">
        <f>IF(N158="zákl. přenesená",J158,0)</f>
        <v>0</v>
      </c>
      <c r="BH158" s="192">
        <f>IF(N158="sníž. přenesená",J158,0)</f>
        <v>0</v>
      </c>
      <c r="BI158" s="192">
        <f>IF(N158="nulová",J158,0)</f>
        <v>0</v>
      </c>
      <c r="BJ158" s="6" t="s">
        <v>21</v>
      </c>
      <c r="BK158" s="192">
        <f>ROUND(I158*H158,2)</f>
        <v>0</v>
      </c>
      <c r="BL158" s="6" t="s">
        <v>191</v>
      </c>
      <c r="BM158" s="6" t="s">
        <v>1094</v>
      </c>
    </row>
    <row r="159" spans="1:47" ht="34.5">
      <c r="A159" s="23"/>
      <c r="B159" s="24"/>
      <c r="C159" s="52"/>
      <c r="D159" s="196" t="s">
        <v>199</v>
      </c>
      <c r="E159" s="52"/>
      <c r="F159" s="197" t="s">
        <v>730</v>
      </c>
      <c r="G159" s="52"/>
      <c r="H159" s="52"/>
      <c r="I159" s="52"/>
      <c r="J159" s="52"/>
      <c r="K159" s="52"/>
      <c r="L159" s="50"/>
      <c r="M159" s="195"/>
      <c r="N159" s="25"/>
      <c r="O159" s="25"/>
      <c r="P159" s="25"/>
      <c r="Q159" s="25"/>
      <c r="R159" s="25"/>
      <c r="S159" s="25"/>
      <c r="T159" s="72"/>
      <c r="AT159" s="6" t="s">
        <v>199</v>
      </c>
      <c r="AU159" s="6" t="s">
        <v>21</v>
      </c>
    </row>
    <row r="160" spans="2:51" s="198" customFormat="1" ht="12.75">
      <c r="B160" s="199"/>
      <c r="C160" s="200"/>
      <c r="D160" s="196" t="s">
        <v>210</v>
      </c>
      <c r="E160" s="201"/>
      <c r="F160" s="202" t="s">
        <v>1049</v>
      </c>
      <c r="G160" s="200"/>
      <c r="H160" s="201"/>
      <c r="I160" s="200"/>
      <c r="J160" s="200"/>
      <c r="K160" s="200"/>
      <c r="L160" s="203"/>
      <c r="M160" s="204"/>
      <c r="N160" s="205"/>
      <c r="O160" s="205"/>
      <c r="P160" s="205"/>
      <c r="Q160" s="205"/>
      <c r="R160" s="205"/>
      <c r="S160" s="205"/>
      <c r="T160" s="206"/>
      <c r="AT160" s="207" t="s">
        <v>210</v>
      </c>
      <c r="AU160" s="207" t="s">
        <v>21</v>
      </c>
      <c r="AV160" s="198" t="s">
        <v>21</v>
      </c>
      <c r="AW160" s="198" t="s">
        <v>43</v>
      </c>
      <c r="AX160" s="198" t="s">
        <v>79</v>
      </c>
      <c r="AY160" s="207" t="s">
        <v>192</v>
      </c>
    </row>
    <row r="161" spans="2:51" s="208" customFormat="1" ht="12.75">
      <c r="B161" s="209"/>
      <c r="C161" s="210"/>
      <c r="D161" s="196" t="s">
        <v>210</v>
      </c>
      <c r="E161" s="234" t="s">
        <v>689</v>
      </c>
      <c r="F161" s="235" t="s">
        <v>1079</v>
      </c>
      <c r="G161" s="210"/>
      <c r="H161" s="236">
        <v>3080</v>
      </c>
      <c r="I161" s="210"/>
      <c r="J161" s="210"/>
      <c r="K161" s="210"/>
      <c r="L161" s="214"/>
      <c r="M161" s="215"/>
      <c r="N161" s="216"/>
      <c r="O161" s="216"/>
      <c r="P161" s="216"/>
      <c r="Q161" s="216"/>
      <c r="R161" s="216"/>
      <c r="S161" s="216"/>
      <c r="T161" s="217"/>
      <c r="AT161" s="218" t="s">
        <v>210</v>
      </c>
      <c r="AU161" s="218" t="s">
        <v>21</v>
      </c>
      <c r="AV161" s="208" t="s">
        <v>88</v>
      </c>
      <c r="AW161" s="208" t="s">
        <v>43</v>
      </c>
      <c r="AX161" s="208" t="s">
        <v>79</v>
      </c>
      <c r="AY161" s="218" t="s">
        <v>192</v>
      </c>
    </row>
    <row r="162" spans="2:51" s="208" customFormat="1" ht="12.75">
      <c r="B162" s="209"/>
      <c r="C162" s="210"/>
      <c r="D162" s="196" t="s">
        <v>210</v>
      </c>
      <c r="E162" s="234" t="s">
        <v>691</v>
      </c>
      <c r="F162" s="235" t="s">
        <v>1080</v>
      </c>
      <c r="G162" s="210"/>
      <c r="H162" s="236">
        <v>204.8</v>
      </c>
      <c r="I162" s="210"/>
      <c r="J162" s="210"/>
      <c r="K162" s="210"/>
      <c r="L162" s="214"/>
      <c r="M162" s="215"/>
      <c r="N162" s="216"/>
      <c r="O162" s="216"/>
      <c r="P162" s="216"/>
      <c r="Q162" s="216"/>
      <c r="R162" s="216"/>
      <c r="S162" s="216"/>
      <c r="T162" s="217"/>
      <c r="AT162" s="218" t="s">
        <v>210</v>
      </c>
      <c r="AU162" s="218" t="s">
        <v>21</v>
      </c>
      <c r="AV162" s="208" t="s">
        <v>88</v>
      </c>
      <c r="AW162" s="208" t="s">
        <v>43</v>
      </c>
      <c r="AX162" s="208" t="s">
        <v>79</v>
      </c>
      <c r="AY162" s="218" t="s">
        <v>192</v>
      </c>
    </row>
    <row r="163" spans="1:51" ht="12.75">
      <c r="A163" s="208"/>
      <c r="B163" s="209"/>
      <c r="C163" s="210"/>
      <c r="D163" s="193" t="s">
        <v>210</v>
      </c>
      <c r="E163" s="211" t="s">
        <v>693</v>
      </c>
      <c r="F163" s="212" t="s">
        <v>1095</v>
      </c>
      <c r="G163" s="210"/>
      <c r="H163" s="213">
        <v>3284.8</v>
      </c>
      <c r="I163" s="210"/>
      <c r="J163" s="210"/>
      <c r="K163" s="210"/>
      <c r="L163" s="214"/>
      <c r="M163" s="215"/>
      <c r="N163" s="216"/>
      <c r="O163" s="216"/>
      <c r="P163" s="216"/>
      <c r="Q163" s="216"/>
      <c r="R163" s="216"/>
      <c r="S163" s="216"/>
      <c r="T163" s="217"/>
      <c r="AT163" s="218" t="s">
        <v>210</v>
      </c>
      <c r="AU163" s="218" t="s">
        <v>21</v>
      </c>
      <c r="AV163" s="208" t="s">
        <v>88</v>
      </c>
      <c r="AW163" s="208" t="s">
        <v>43</v>
      </c>
      <c r="AX163" s="208" t="s">
        <v>21</v>
      </c>
      <c r="AY163" s="218" t="s">
        <v>192</v>
      </c>
    </row>
    <row r="164" spans="2:65" s="23" customFormat="1" ht="22.5" customHeight="1">
      <c r="B164" s="24"/>
      <c r="C164" s="182" t="s">
        <v>370</v>
      </c>
      <c r="D164" s="182" t="s">
        <v>193</v>
      </c>
      <c r="E164" s="183" t="s">
        <v>734</v>
      </c>
      <c r="F164" s="184" t="s">
        <v>735</v>
      </c>
      <c r="G164" s="185" t="s">
        <v>480</v>
      </c>
      <c r="H164" s="186">
        <v>604.403</v>
      </c>
      <c r="I164" s="187"/>
      <c r="J164" s="187">
        <f>ROUND(I164*H164,2)</f>
        <v>0</v>
      </c>
      <c r="K164" s="184"/>
      <c r="L164" s="50"/>
      <c r="M164" s="188"/>
      <c r="N164" s="189" t="s">
        <v>50</v>
      </c>
      <c r="O164" s="190">
        <v>0</v>
      </c>
      <c r="P164" s="190">
        <f>O164*H164</f>
        <v>0</v>
      </c>
      <c r="Q164" s="190">
        <v>1</v>
      </c>
      <c r="R164" s="190">
        <f>Q164*H164</f>
        <v>604.403</v>
      </c>
      <c r="S164" s="190">
        <v>0</v>
      </c>
      <c r="T164" s="191">
        <f>S164*H164</f>
        <v>0</v>
      </c>
      <c r="AR164" s="6" t="s">
        <v>191</v>
      </c>
      <c r="AT164" s="6" t="s">
        <v>193</v>
      </c>
      <c r="AU164" s="6" t="s">
        <v>21</v>
      </c>
      <c r="AY164" s="6" t="s">
        <v>192</v>
      </c>
      <c r="BE164" s="192">
        <f>IF(N164="základní",J164,0)</f>
        <v>0</v>
      </c>
      <c r="BF164" s="192">
        <f>IF(N164="snížená",J164,0)</f>
        <v>0</v>
      </c>
      <c r="BG164" s="192">
        <f>IF(N164="zákl. přenesená",J164,0)</f>
        <v>0</v>
      </c>
      <c r="BH164" s="192">
        <f>IF(N164="sníž. přenesená",J164,0)</f>
        <v>0</v>
      </c>
      <c r="BI164" s="192">
        <f>IF(N164="nulová",J164,0)</f>
        <v>0</v>
      </c>
      <c r="BJ164" s="6" t="s">
        <v>21</v>
      </c>
      <c r="BK164" s="192">
        <f>ROUND(I164*H164,2)</f>
        <v>0</v>
      </c>
      <c r="BL164" s="6" t="s">
        <v>191</v>
      </c>
      <c r="BM164" s="6" t="s">
        <v>1096</v>
      </c>
    </row>
    <row r="165" spans="1:47" ht="12.75">
      <c r="A165" s="23"/>
      <c r="B165" s="24"/>
      <c r="C165" s="52"/>
      <c r="D165" s="196" t="s">
        <v>199</v>
      </c>
      <c r="E165" s="52"/>
      <c r="F165" s="197" t="s">
        <v>737</v>
      </c>
      <c r="G165" s="52"/>
      <c r="H165" s="52"/>
      <c r="I165" s="52"/>
      <c r="J165" s="52"/>
      <c r="K165" s="52"/>
      <c r="L165" s="50"/>
      <c r="M165" s="195"/>
      <c r="N165" s="25"/>
      <c r="O165" s="25"/>
      <c r="P165" s="25"/>
      <c r="Q165" s="25"/>
      <c r="R165" s="25"/>
      <c r="S165" s="25"/>
      <c r="T165" s="72"/>
      <c r="AT165" s="6" t="s">
        <v>199</v>
      </c>
      <c r="AU165" s="6" t="s">
        <v>21</v>
      </c>
    </row>
    <row r="166" spans="2:51" s="198" customFormat="1" ht="12.75">
      <c r="B166" s="199"/>
      <c r="C166" s="200"/>
      <c r="D166" s="196" t="s">
        <v>210</v>
      </c>
      <c r="E166" s="201"/>
      <c r="F166" s="202" t="s">
        <v>1049</v>
      </c>
      <c r="G166" s="200"/>
      <c r="H166" s="201"/>
      <c r="I166" s="200"/>
      <c r="J166" s="200"/>
      <c r="K166" s="200"/>
      <c r="L166" s="203"/>
      <c r="M166" s="204"/>
      <c r="N166" s="205"/>
      <c r="O166" s="205"/>
      <c r="P166" s="205"/>
      <c r="Q166" s="205"/>
      <c r="R166" s="205"/>
      <c r="S166" s="205"/>
      <c r="T166" s="206"/>
      <c r="AT166" s="207" t="s">
        <v>210</v>
      </c>
      <c r="AU166" s="207" t="s">
        <v>21</v>
      </c>
      <c r="AV166" s="198" t="s">
        <v>21</v>
      </c>
      <c r="AW166" s="198" t="s">
        <v>43</v>
      </c>
      <c r="AX166" s="198" t="s">
        <v>79</v>
      </c>
      <c r="AY166" s="207" t="s">
        <v>192</v>
      </c>
    </row>
    <row r="167" spans="2:51" s="208" customFormat="1" ht="12.75">
      <c r="B167" s="209"/>
      <c r="C167" s="210"/>
      <c r="D167" s="193" t="s">
        <v>210</v>
      </c>
      <c r="E167" s="211" t="s">
        <v>731</v>
      </c>
      <c r="F167" s="212" t="s">
        <v>1097</v>
      </c>
      <c r="G167" s="210"/>
      <c r="H167" s="213">
        <v>604.403</v>
      </c>
      <c r="I167" s="210"/>
      <c r="J167" s="210"/>
      <c r="K167" s="210"/>
      <c r="L167" s="214"/>
      <c r="M167" s="215"/>
      <c r="N167" s="216"/>
      <c r="O167" s="216"/>
      <c r="P167" s="216"/>
      <c r="Q167" s="216"/>
      <c r="R167" s="216"/>
      <c r="S167" s="216"/>
      <c r="T167" s="217"/>
      <c r="AT167" s="218" t="s">
        <v>210</v>
      </c>
      <c r="AU167" s="218" t="s">
        <v>21</v>
      </c>
      <c r="AV167" s="208" t="s">
        <v>88</v>
      </c>
      <c r="AW167" s="208" t="s">
        <v>43</v>
      </c>
      <c r="AX167" s="208" t="s">
        <v>21</v>
      </c>
      <c r="AY167" s="218" t="s">
        <v>192</v>
      </c>
    </row>
    <row r="168" spans="2:65" s="23" customFormat="1" ht="22.5" customHeight="1">
      <c r="B168" s="24"/>
      <c r="C168" s="182" t="s">
        <v>322</v>
      </c>
      <c r="D168" s="182" t="s">
        <v>193</v>
      </c>
      <c r="E168" s="183" t="s">
        <v>1098</v>
      </c>
      <c r="F168" s="184" t="s">
        <v>1099</v>
      </c>
      <c r="G168" s="185" t="s">
        <v>514</v>
      </c>
      <c r="H168" s="186">
        <v>768</v>
      </c>
      <c r="I168" s="187"/>
      <c r="J168" s="187">
        <f>ROUND(I168*H168,2)</f>
        <v>0</v>
      </c>
      <c r="K168" s="184"/>
      <c r="L168" s="50"/>
      <c r="M168" s="188"/>
      <c r="N168" s="189" t="s">
        <v>50</v>
      </c>
      <c r="O168" s="190">
        <v>0</v>
      </c>
      <c r="P168" s="190">
        <f>O168*H168</f>
        <v>0</v>
      </c>
      <c r="Q168" s="190">
        <v>0</v>
      </c>
      <c r="R168" s="190">
        <f>Q168*H168</f>
        <v>0</v>
      </c>
      <c r="S168" s="190">
        <v>0.252</v>
      </c>
      <c r="T168" s="191">
        <f>S168*H168</f>
        <v>193.536</v>
      </c>
      <c r="AR168" s="6" t="s">
        <v>191</v>
      </c>
      <c r="AT168" s="6" t="s">
        <v>193</v>
      </c>
      <c r="AU168" s="6" t="s">
        <v>21</v>
      </c>
      <c r="AY168" s="6" t="s">
        <v>192</v>
      </c>
      <c r="BE168" s="192">
        <f>IF(N168="základní",J168,0)</f>
        <v>0</v>
      </c>
      <c r="BF168" s="192">
        <f>IF(N168="snížená",J168,0)</f>
        <v>0</v>
      </c>
      <c r="BG168" s="192">
        <f>IF(N168="zákl. přenesená",J168,0)</f>
        <v>0</v>
      </c>
      <c r="BH168" s="192">
        <f>IF(N168="sníž. přenesená",J168,0)</f>
        <v>0</v>
      </c>
      <c r="BI168" s="192">
        <f>IF(N168="nulová",J168,0)</f>
        <v>0</v>
      </c>
      <c r="BJ168" s="6" t="s">
        <v>21</v>
      </c>
      <c r="BK168" s="192">
        <f>ROUND(I168*H168,2)</f>
        <v>0</v>
      </c>
      <c r="BL168" s="6" t="s">
        <v>191</v>
      </c>
      <c r="BM168" s="6" t="s">
        <v>1100</v>
      </c>
    </row>
    <row r="169" spans="1:47" ht="34.5">
      <c r="A169" s="23"/>
      <c r="B169" s="24"/>
      <c r="C169" s="52"/>
      <c r="D169" s="196" t="s">
        <v>199</v>
      </c>
      <c r="E169" s="52"/>
      <c r="F169" s="197" t="s">
        <v>1101</v>
      </c>
      <c r="G169" s="52"/>
      <c r="H169" s="52"/>
      <c r="I169" s="52"/>
      <c r="J169" s="52"/>
      <c r="K169" s="52"/>
      <c r="L169" s="50"/>
      <c r="M169" s="195"/>
      <c r="N169" s="25"/>
      <c r="O169" s="25"/>
      <c r="P169" s="25"/>
      <c r="Q169" s="25"/>
      <c r="R169" s="25"/>
      <c r="S169" s="25"/>
      <c r="T169" s="72"/>
      <c r="AT169" s="6" t="s">
        <v>199</v>
      </c>
      <c r="AU169" s="6" t="s">
        <v>21</v>
      </c>
    </row>
    <row r="170" spans="2:51" s="198" customFormat="1" ht="12.75">
      <c r="B170" s="199"/>
      <c r="C170" s="200"/>
      <c r="D170" s="196" t="s">
        <v>210</v>
      </c>
      <c r="E170" s="201"/>
      <c r="F170" s="202" t="s">
        <v>1049</v>
      </c>
      <c r="G170" s="200"/>
      <c r="H170" s="201"/>
      <c r="I170" s="200"/>
      <c r="J170" s="200"/>
      <c r="K170" s="200"/>
      <c r="L170" s="203"/>
      <c r="M170" s="204"/>
      <c r="N170" s="205"/>
      <c r="O170" s="205"/>
      <c r="P170" s="205"/>
      <c r="Q170" s="205"/>
      <c r="R170" s="205"/>
      <c r="S170" s="205"/>
      <c r="T170" s="206"/>
      <c r="AT170" s="207" t="s">
        <v>210</v>
      </c>
      <c r="AU170" s="207" t="s">
        <v>21</v>
      </c>
      <c r="AV170" s="198" t="s">
        <v>21</v>
      </c>
      <c r="AW170" s="198" t="s">
        <v>43</v>
      </c>
      <c r="AX170" s="198" t="s">
        <v>79</v>
      </c>
      <c r="AY170" s="207" t="s">
        <v>192</v>
      </c>
    </row>
    <row r="171" spans="2:51" s="208" customFormat="1" ht="12.75">
      <c r="B171" s="209"/>
      <c r="C171" s="210"/>
      <c r="D171" s="196" t="s">
        <v>210</v>
      </c>
      <c r="E171" s="234" t="s">
        <v>1102</v>
      </c>
      <c r="F171" s="235" t="s">
        <v>1103</v>
      </c>
      <c r="G171" s="210"/>
      <c r="H171" s="236">
        <v>768</v>
      </c>
      <c r="I171" s="210"/>
      <c r="J171" s="210"/>
      <c r="K171" s="210"/>
      <c r="L171" s="214"/>
      <c r="M171" s="215"/>
      <c r="N171" s="216"/>
      <c r="O171" s="216"/>
      <c r="P171" s="216"/>
      <c r="Q171" s="216"/>
      <c r="R171" s="216"/>
      <c r="S171" s="216"/>
      <c r="T171" s="217"/>
      <c r="AT171" s="218" t="s">
        <v>210</v>
      </c>
      <c r="AU171" s="218" t="s">
        <v>21</v>
      </c>
      <c r="AV171" s="208" t="s">
        <v>88</v>
      </c>
      <c r="AW171" s="208" t="s">
        <v>43</v>
      </c>
      <c r="AX171" s="208" t="s">
        <v>21</v>
      </c>
      <c r="AY171" s="218" t="s">
        <v>192</v>
      </c>
    </row>
    <row r="172" spans="2:63" s="168" customFormat="1" ht="36.75" customHeight="1">
      <c r="B172" s="169"/>
      <c r="C172" s="170"/>
      <c r="D172" s="171" t="s">
        <v>78</v>
      </c>
      <c r="E172" s="172" t="s">
        <v>329</v>
      </c>
      <c r="F172" s="172" t="s">
        <v>740</v>
      </c>
      <c r="G172" s="170"/>
      <c r="H172" s="170"/>
      <c r="I172" s="170"/>
      <c r="J172" s="173">
        <f>BK172</f>
        <v>0</v>
      </c>
      <c r="K172" s="170"/>
      <c r="L172" s="174"/>
      <c r="M172" s="175"/>
      <c r="N172" s="176"/>
      <c r="O172" s="176"/>
      <c r="P172" s="177">
        <f>SUM(P173:P250)</f>
        <v>166.026</v>
      </c>
      <c r="Q172" s="176"/>
      <c r="R172" s="177">
        <f>SUM(R173:R250)</f>
        <v>84.8992</v>
      </c>
      <c r="S172" s="176"/>
      <c r="T172" s="178">
        <f>SUM(T173:T250)</f>
        <v>450.724</v>
      </c>
      <c r="AR172" s="179" t="s">
        <v>191</v>
      </c>
      <c r="AT172" s="180" t="s">
        <v>78</v>
      </c>
      <c r="AU172" s="180" t="s">
        <v>79</v>
      </c>
      <c r="AY172" s="179" t="s">
        <v>192</v>
      </c>
      <c r="BK172" s="181">
        <f>SUM(BK173:BK250)</f>
        <v>0</v>
      </c>
    </row>
    <row r="173" spans="2:65" s="23" customFormat="1" ht="22.5" customHeight="1">
      <c r="B173" s="24"/>
      <c r="C173" s="182" t="s">
        <v>379</v>
      </c>
      <c r="D173" s="182" t="s">
        <v>193</v>
      </c>
      <c r="E173" s="183" t="s">
        <v>1104</v>
      </c>
      <c r="F173" s="184" t="s">
        <v>1105</v>
      </c>
      <c r="G173" s="185" t="s">
        <v>284</v>
      </c>
      <c r="H173" s="186">
        <v>4</v>
      </c>
      <c r="I173" s="187"/>
      <c r="J173" s="187">
        <f>ROUND(I173*H173,2)</f>
        <v>0</v>
      </c>
      <c r="K173" s="184" t="s">
        <v>197</v>
      </c>
      <c r="L173" s="50"/>
      <c r="M173" s="188"/>
      <c r="N173" s="189" t="s">
        <v>50</v>
      </c>
      <c r="O173" s="190">
        <v>0.23</v>
      </c>
      <c r="P173" s="190">
        <f>O173*H173</f>
        <v>0.92</v>
      </c>
      <c r="Q173" s="190">
        <v>0</v>
      </c>
      <c r="R173" s="190">
        <f>Q173*H173</f>
        <v>0</v>
      </c>
      <c r="S173" s="190">
        <v>0</v>
      </c>
      <c r="T173" s="191">
        <f>S173*H173</f>
        <v>0</v>
      </c>
      <c r="AR173" s="6" t="s">
        <v>191</v>
      </c>
      <c r="AT173" s="6" t="s">
        <v>193</v>
      </c>
      <c r="AU173" s="6" t="s">
        <v>21</v>
      </c>
      <c r="AY173" s="6" t="s">
        <v>192</v>
      </c>
      <c r="BE173" s="192">
        <f>IF(N173="základní",J173,0)</f>
        <v>0</v>
      </c>
      <c r="BF173" s="192">
        <f>IF(N173="snížená",J173,0)</f>
        <v>0</v>
      </c>
      <c r="BG173" s="192">
        <f>IF(N173="zákl. přenesená",J173,0)</f>
        <v>0</v>
      </c>
      <c r="BH173" s="192">
        <f>IF(N173="sníž. přenesená",J173,0)</f>
        <v>0</v>
      </c>
      <c r="BI173" s="192">
        <f>IF(N173="nulová",J173,0)</f>
        <v>0</v>
      </c>
      <c r="BJ173" s="6" t="s">
        <v>21</v>
      </c>
      <c r="BK173" s="192">
        <f>ROUND(I173*H173,2)</f>
        <v>0</v>
      </c>
      <c r="BL173" s="6" t="s">
        <v>191</v>
      </c>
      <c r="BM173" s="6" t="s">
        <v>1106</v>
      </c>
    </row>
    <row r="174" spans="1:47" ht="12.75">
      <c r="A174" s="23"/>
      <c r="B174" s="24"/>
      <c r="C174" s="52"/>
      <c r="D174" s="196" t="s">
        <v>199</v>
      </c>
      <c r="E174" s="52"/>
      <c r="F174" s="197" t="s">
        <v>1107</v>
      </c>
      <c r="G174" s="52"/>
      <c r="H174" s="52"/>
      <c r="I174" s="52"/>
      <c r="J174" s="52"/>
      <c r="K174" s="52"/>
      <c r="L174" s="50"/>
      <c r="M174" s="195"/>
      <c r="N174" s="25"/>
      <c r="O174" s="25"/>
      <c r="P174" s="25"/>
      <c r="Q174" s="25"/>
      <c r="R174" s="25"/>
      <c r="S174" s="25"/>
      <c r="T174" s="72"/>
      <c r="AT174" s="6" t="s">
        <v>199</v>
      </c>
      <c r="AU174" s="6" t="s">
        <v>21</v>
      </c>
    </row>
    <row r="175" spans="2:51" s="198" customFormat="1" ht="12.75">
      <c r="B175" s="199"/>
      <c r="C175" s="200"/>
      <c r="D175" s="196" t="s">
        <v>210</v>
      </c>
      <c r="E175" s="201"/>
      <c r="F175" s="202" t="s">
        <v>1049</v>
      </c>
      <c r="G175" s="200"/>
      <c r="H175" s="201"/>
      <c r="I175" s="200"/>
      <c r="J175" s="200"/>
      <c r="K175" s="200"/>
      <c r="L175" s="203"/>
      <c r="M175" s="204"/>
      <c r="N175" s="205"/>
      <c r="O175" s="205"/>
      <c r="P175" s="205"/>
      <c r="Q175" s="205"/>
      <c r="R175" s="205"/>
      <c r="S175" s="205"/>
      <c r="T175" s="206"/>
      <c r="AT175" s="207" t="s">
        <v>210</v>
      </c>
      <c r="AU175" s="207" t="s">
        <v>21</v>
      </c>
      <c r="AV175" s="198" t="s">
        <v>21</v>
      </c>
      <c r="AW175" s="198" t="s">
        <v>43</v>
      </c>
      <c r="AX175" s="198" t="s">
        <v>79</v>
      </c>
      <c r="AY175" s="207" t="s">
        <v>192</v>
      </c>
    </row>
    <row r="176" spans="2:51" s="208" customFormat="1" ht="12.75">
      <c r="B176" s="209"/>
      <c r="C176" s="210"/>
      <c r="D176" s="193" t="s">
        <v>210</v>
      </c>
      <c r="E176" s="211"/>
      <c r="F176" s="212" t="s">
        <v>191</v>
      </c>
      <c r="G176" s="210"/>
      <c r="H176" s="213">
        <v>4</v>
      </c>
      <c r="I176" s="210"/>
      <c r="J176" s="210"/>
      <c r="K176" s="210"/>
      <c r="L176" s="214"/>
      <c r="M176" s="215"/>
      <c r="N176" s="216"/>
      <c r="O176" s="216"/>
      <c r="P176" s="216"/>
      <c r="Q176" s="216"/>
      <c r="R176" s="216"/>
      <c r="S176" s="216"/>
      <c r="T176" s="217"/>
      <c r="AT176" s="218" t="s">
        <v>210</v>
      </c>
      <c r="AU176" s="218" t="s">
        <v>21</v>
      </c>
      <c r="AV176" s="208" t="s">
        <v>88</v>
      </c>
      <c r="AW176" s="208" t="s">
        <v>43</v>
      </c>
      <c r="AX176" s="208" t="s">
        <v>21</v>
      </c>
      <c r="AY176" s="218" t="s">
        <v>192</v>
      </c>
    </row>
    <row r="177" spans="2:65" s="23" customFormat="1" ht="22.5" customHeight="1">
      <c r="B177" s="24"/>
      <c r="C177" s="254" t="s">
        <v>384</v>
      </c>
      <c r="D177" s="254" t="s">
        <v>467</v>
      </c>
      <c r="E177" s="255" t="s">
        <v>1108</v>
      </c>
      <c r="F177" s="256" t="s">
        <v>1109</v>
      </c>
      <c r="G177" s="257" t="s">
        <v>284</v>
      </c>
      <c r="H177" s="258">
        <v>4</v>
      </c>
      <c r="I177" s="259"/>
      <c r="J177" s="259">
        <f>ROUND(I177*H177,2)</f>
        <v>0</v>
      </c>
      <c r="K177" s="256" t="s">
        <v>197</v>
      </c>
      <c r="L177" s="260"/>
      <c r="M177" s="261"/>
      <c r="N177" s="262" t="s">
        <v>50</v>
      </c>
      <c r="O177" s="190">
        <v>0</v>
      </c>
      <c r="P177" s="190">
        <f>O177*H177</f>
        <v>0</v>
      </c>
      <c r="Q177" s="190">
        <v>0.0014500000000000001</v>
      </c>
      <c r="R177" s="190">
        <f>Q177*H177</f>
        <v>0.0058000000000000005</v>
      </c>
      <c r="S177" s="190">
        <v>0</v>
      </c>
      <c r="T177" s="191">
        <f>S177*H177</f>
        <v>0</v>
      </c>
      <c r="AR177" s="6" t="s">
        <v>323</v>
      </c>
      <c r="AT177" s="6" t="s">
        <v>467</v>
      </c>
      <c r="AU177" s="6" t="s">
        <v>21</v>
      </c>
      <c r="AY177" s="6" t="s">
        <v>192</v>
      </c>
      <c r="BE177" s="192">
        <f>IF(N177="základní",J177,0)</f>
        <v>0</v>
      </c>
      <c r="BF177" s="192">
        <f>IF(N177="snížená",J177,0)</f>
        <v>0</v>
      </c>
      <c r="BG177" s="192">
        <f>IF(N177="zákl. přenesená",J177,0)</f>
        <v>0</v>
      </c>
      <c r="BH177" s="192">
        <f>IF(N177="sníž. přenesená",J177,0)</f>
        <v>0</v>
      </c>
      <c r="BI177" s="192">
        <f>IF(N177="nulová",J177,0)</f>
        <v>0</v>
      </c>
      <c r="BJ177" s="6" t="s">
        <v>21</v>
      </c>
      <c r="BK177" s="192">
        <f>ROUND(I177*H177,2)</f>
        <v>0</v>
      </c>
      <c r="BL177" s="6" t="s">
        <v>191</v>
      </c>
      <c r="BM177" s="6" t="s">
        <v>1110</v>
      </c>
    </row>
    <row r="178" spans="1:47" ht="12.75">
      <c r="A178" s="23"/>
      <c r="B178" s="24"/>
      <c r="C178" s="52"/>
      <c r="D178" s="196" t="s">
        <v>199</v>
      </c>
      <c r="E178" s="52"/>
      <c r="F178" s="197" t="s">
        <v>1111</v>
      </c>
      <c r="G178" s="52"/>
      <c r="H178" s="52"/>
      <c r="I178" s="52"/>
      <c r="J178" s="52"/>
      <c r="K178" s="52"/>
      <c r="L178" s="50"/>
      <c r="M178" s="195"/>
      <c r="N178" s="25"/>
      <c r="O178" s="25"/>
      <c r="P178" s="25"/>
      <c r="Q178" s="25"/>
      <c r="R178" s="25"/>
      <c r="S178" s="25"/>
      <c r="T178" s="72"/>
      <c r="AT178" s="6" t="s">
        <v>199</v>
      </c>
      <c r="AU178" s="6" t="s">
        <v>21</v>
      </c>
    </row>
    <row r="179" spans="2:51" s="198" customFormat="1" ht="12.75">
      <c r="B179" s="199"/>
      <c r="C179" s="200"/>
      <c r="D179" s="196" t="s">
        <v>210</v>
      </c>
      <c r="E179" s="201"/>
      <c r="F179" s="202" t="s">
        <v>1049</v>
      </c>
      <c r="G179" s="200"/>
      <c r="H179" s="201"/>
      <c r="I179" s="200"/>
      <c r="J179" s="200"/>
      <c r="K179" s="200"/>
      <c r="L179" s="203"/>
      <c r="M179" s="204"/>
      <c r="N179" s="205"/>
      <c r="O179" s="205"/>
      <c r="P179" s="205"/>
      <c r="Q179" s="205"/>
      <c r="R179" s="205"/>
      <c r="S179" s="205"/>
      <c r="T179" s="206"/>
      <c r="AT179" s="207" t="s">
        <v>210</v>
      </c>
      <c r="AU179" s="207" t="s">
        <v>21</v>
      </c>
      <c r="AV179" s="198" t="s">
        <v>21</v>
      </c>
      <c r="AW179" s="198" t="s">
        <v>43</v>
      </c>
      <c r="AX179" s="198" t="s">
        <v>79</v>
      </c>
      <c r="AY179" s="207" t="s">
        <v>192</v>
      </c>
    </row>
    <row r="180" spans="2:51" s="208" customFormat="1" ht="12.75">
      <c r="B180" s="209"/>
      <c r="C180" s="210"/>
      <c r="D180" s="193" t="s">
        <v>210</v>
      </c>
      <c r="E180" s="211"/>
      <c r="F180" s="212" t="s">
        <v>191</v>
      </c>
      <c r="G180" s="210"/>
      <c r="H180" s="213">
        <v>4</v>
      </c>
      <c r="I180" s="210"/>
      <c r="J180" s="210"/>
      <c r="K180" s="210"/>
      <c r="L180" s="214"/>
      <c r="M180" s="215"/>
      <c r="N180" s="216"/>
      <c r="O180" s="216"/>
      <c r="P180" s="216"/>
      <c r="Q180" s="216"/>
      <c r="R180" s="216"/>
      <c r="S180" s="216"/>
      <c r="T180" s="217"/>
      <c r="AT180" s="218" t="s">
        <v>210</v>
      </c>
      <c r="AU180" s="218" t="s">
        <v>21</v>
      </c>
      <c r="AV180" s="208" t="s">
        <v>88</v>
      </c>
      <c r="AW180" s="208" t="s">
        <v>43</v>
      </c>
      <c r="AX180" s="208" t="s">
        <v>21</v>
      </c>
      <c r="AY180" s="218" t="s">
        <v>192</v>
      </c>
    </row>
    <row r="181" spans="2:65" s="23" customFormat="1" ht="22.5" customHeight="1">
      <c r="B181" s="24"/>
      <c r="C181" s="182" t="s">
        <v>7</v>
      </c>
      <c r="D181" s="182" t="s">
        <v>193</v>
      </c>
      <c r="E181" s="183" t="s">
        <v>785</v>
      </c>
      <c r="F181" s="184" t="s">
        <v>786</v>
      </c>
      <c r="G181" s="185" t="s">
        <v>284</v>
      </c>
      <c r="H181" s="186">
        <v>2</v>
      </c>
      <c r="I181" s="187"/>
      <c r="J181" s="187">
        <f>ROUND(I181*H181,2)</f>
        <v>0</v>
      </c>
      <c r="K181" s="184" t="s">
        <v>197</v>
      </c>
      <c r="L181" s="50"/>
      <c r="M181" s="188"/>
      <c r="N181" s="189" t="s">
        <v>50</v>
      </c>
      <c r="O181" s="190">
        <v>0.2</v>
      </c>
      <c r="P181" s="190">
        <f>O181*H181</f>
        <v>0.4</v>
      </c>
      <c r="Q181" s="190">
        <v>0.0007</v>
      </c>
      <c r="R181" s="190">
        <f>Q181*H181</f>
        <v>0.0014</v>
      </c>
      <c r="S181" s="190">
        <v>0</v>
      </c>
      <c r="T181" s="191">
        <f>S181*H181</f>
        <v>0</v>
      </c>
      <c r="AR181" s="6" t="s">
        <v>787</v>
      </c>
      <c r="AT181" s="6" t="s">
        <v>193</v>
      </c>
      <c r="AU181" s="6" t="s">
        <v>21</v>
      </c>
      <c r="AY181" s="6" t="s">
        <v>192</v>
      </c>
      <c r="BE181" s="192">
        <f>IF(N181="základní",J181,0)</f>
        <v>0</v>
      </c>
      <c r="BF181" s="192">
        <f>IF(N181="snížená",J181,0)</f>
        <v>0</v>
      </c>
      <c r="BG181" s="192">
        <f>IF(N181="zákl. přenesená",J181,0)</f>
        <v>0</v>
      </c>
      <c r="BH181" s="192">
        <f>IF(N181="sníž. přenesená",J181,0)</f>
        <v>0</v>
      </c>
      <c r="BI181" s="192">
        <f>IF(N181="nulová",J181,0)</f>
        <v>0</v>
      </c>
      <c r="BJ181" s="6" t="s">
        <v>21</v>
      </c>
      <c r="BK181" s="192">
        <f>ROUND(I181*H181,2)</f>
        <v>0</v>
      </c>
      <c r="BL181" s="6" t="s">
        <v>787</v>
      </c>
      <c r="BM181" s="6" t="s">
        <v>1112</v>
      </c>
    </row>
    <row r="182" spans="1:47" ht="12.75">
      <c r="A182" s="23"/>
      <c r="B182" s="24"/>
      <c r="C182" s="52"/>
      <c r="D182" s="196" t="s">
        <v>199</v>
      </c>
      <c r="E182" s="52"/>
      <c r="F182" s="197" t="s">
        <v>789</v>
      </c>
      <c r="G182" s="52"/>
      <c r="H182" s="52"/>
      <c r="I182" s="52"/>
      <c r="J182" s="52"/>
      <c r="K182" s="52"/>
      <c r="L182" s="50"/>
      <c r="M182" s="195"/>
      <c r="N182" s="25"/>
      <c r="O182" s="25"/>
      <c r="P182" s="25"/>
      <c r="Q182" s="25"/>
      <c r="R182" s="25"/>
      <c r="S182" s="25"/>
      <c r="T182" s="72"/>
      <c r="AT182" s="6" t="s">
        <v>199</v>
      </c>
      <c r="AU182" s="6" t="s">
        <v>21</v>
      </c>
    </row>
    <row r="183" spans="2:51" s="198" customFormat="1" ht="12.75">
      <c r="B183" s="199"/>
      <c r="C183" s="200"/>
      <c r="D183" s="196" t="s">
        <v>210</v>
      </c>
      <c r="E183" s="201"/>
      <c r="F183" s="202" t="s">
        <v>1049</v>
      </c>
      <c r="G183" s="200"/>
      <c r="H183" s="201"/>
      <c r="I183" s="200"/>
      <c r="J183" s="200"/>
      <c r="K183" s="200"/>
      <c r="L183" s="203"/>
      <c r="M183" s="204"/>
      <c r="N183" s="205"/>
      <c r="O183" s="205"/>
      <c r="P183" s="205"/>
      <c r="Q183" s="205"/>
      <c r="R183" s="205"/>
      <c r="S183" s="205"/>
      <c r="T183" s="206"/>
      <c r="AT183" s="207" t="s">
        <v>210</v>
      </c>
      <c r="AU183" s="207" t="s">
        <v>21</v>
      </c>
      <c r="AV183" s="198" t="s">
        <v>21</v>
      </c>
      <c r="AW183" s="198" t="s">
        <v>43</v>
      </c>
      <c r="AX183" s="198" t="s">
        <v>79</v>
      </c>
      <c r="AY183" s="207" t="s">
        <v>192</v>
      </c>
    </row>
    <row r="184" spans="2:51" s="208" customFormat="1" ht="12.75">
      <c r="B184" s="209"/>
      <c r="C184" s="210"/>
      <c r="D184" s="193" t="s">
        <v>210</v>
      </c>
      <c r="E184" s="211"/>
      <c r="F184" s="212" t="s">
        <v>88</v>
      </c>
      <c r="G184" s="210"/>
      <c r="H184" s="213">
        <v>2</v>
      </c>
      <c r="I184" s="210"/>
      <c r="J184" s="210"/>
      <c r="K184" s="210"/>
      <c r="L184" s="214"/>
      <c r="M184" s="215"/>
      <c r="N184" s="216"/>
      <c r="O184" s="216"/>
      <c r="P184" s="216"/>
      <c r="Q184" s="216"/>
      <c r="R184" s="216"/>
      <c r="S184" s="216"/>
      <c r="T184" s="217"/>
      <c r="AT184" s="218" t="s">
        <v>210</v>
      </c>
      <c r="AU184" s="218" t="s">
        <v>21</v>
      </c>
      <c r="AV184" s="208" t="s">
        <v>88</v>
      </c>
      <c r="AW184" s="208" t="s">
        <v>43</v>
      </c>
      <c r="AX184" s="208" t="s">
        <v>21</v>
      </c>
      <c r="AY184" s="218" t="s">
        <v>192</v>
      </c>
    </row>
    <row r="185" spans="2:65" s="23" customFormat="1" ht="22.5" customHeight="1">
      <c r="B185" s="24"/>
      <c r="C185" s="254" t="s">
        <v>393</v>
      </c>
      <c r="D185" s="254" t="s">
        <v>467</v>
      </c>
      <c r="E185" s="255" t="s">
        <v>791</v>
      </c>
      <c r="F185" s="256" t="s">
        <v>792</v>
      </c>
      <c r="G185" s="257" t="s">
        <v>284</v>
      </c>
      <c r="H185" s="258">
        <v>2</v>
      </c>
      <c r="I185" s="259"/>
      <c r="J185" s="259">
        <f>ROUND(I185*H185,2)</f>
        <v>0</v>
      </c>
      <c r="K185" s="256" t="s">
        <v>197</v>
      </c>
      <c r="L185" s="260"/>
      <c r="M185" s="261"/>
      <c r="N185" s="262" t="s">
        <v>50</v>
      </c>
      <c r="O185" s="190">
        <v>0</v>
      </c>
      <c r="P185" s="190">
        <f>O185*H185</f>
        <v>0</v>
      </c>
      <c r="Q185" s="190">
        <v>0.004</v>
      </c>
      <c r="R185" s="190">
        <f>Q185*H185</f>
        <v>0.008</v>
      </c>
      <c r="S185" s="190">
        <v>0</v>
      </c>
      <c r="T185" s="191">
        <f>S185*H185</f>
        <v>0</v>
      </c>
      <c r="AR185" s="6" t="s">
        <v>787</v>
      </c>
      <c r="AT185" s="6" t="s">
        <v>467</v>
      </c>
      <c r="AU185" s="6" t="s">
        <v>21</v>
      </c>
      <c r="AY185" s="6" t="s">
        <v>192</v>
      </c>
      <c r="BE185" s="192">
        <f>IF(N185="základní",J185,0)</f>
        <v>0</v>
      </c>
      <c r="BF185" s="192">
        <f>IF(N185="snížená",J185,0)</f>
        <v>0</v>
      </c>
      <c r="BG185" s="192">
        <f>IF(N185="zákl. přenesená",J185,0)</f>
        <v>0</v>
      </c>
      <c r="BH185" s="192">
        <f>IF(N185="sníž. přenesená",J185,0)</f>
        <v>0</v>
      </c>
      <c r="BI185" s="192">
        <f>IF(N185="nulová",J185,0)</f>
        <v>0</v>
      </c>
      <c r="BJ185" s="6" t="s">
        <v>21</v>
      </c>
      <c r="BK185" s="192">
        <f>ROUND(I185*H185,2)</f>
        <v>0</v>
      </c>
      <c r="BL185" s="6" t="s">
        <v>787</v>
      </c>
      <c r="BM185" s="6" t="s">
        <v>1113</v>
      </c>
    </row>
    <row r="186" spans="1:47" ht="12.75">
      <c r="A186" s="23"/>
      <c r="B186" s="24"/>
      <c r="C186" s="52"/>
      <c r="D186" s="196" t="s">
        <v>199</v>
      </c>
      <c r="E186" s="52"/>
      <c r="F186" s="197" t="s">
        <v>792</v>
      </c>
      <c r="G186" s="52"/>
      <c r="H186" s="52"/>
      <c r="I186" s="52"/>
      <c r="J186" s="52"/>
      <c r="K186" s="52"/>
      <c r="L186" s="50"/>
      <c r="M186" s="195"/>
      <c r="N186" s="25"/>
      <c r="O186" s="25"/>
      <c r="P186" s="25"/>
      <c r="Q186" s="25"/>
      <c r="R186" s="25"/>
      <c r="S186" s="25"/>
      <c r="T186" s="72"/>
      <c r="AT186" s="6" t="s">
        <v>199</v>
      </c>
      <c r="AU186" s="6" t="s">
        <v>21</v>
      </c>
    </row>
    <row r="187" spans="2:51" s="198" customFormat="1" ht="12.75">
      <c r="B187" s="199"/>
      <c r="C187" s="200"/>
      <c r="D187" s="196" t="s">
        <v>210</v>
      </c>
      <c r="E187" s="201"/>
      <c r="F187" s="202" t="s">
        <v>1049</v>
      </c>
      <c r="G187" s="200"/>
      <c r="H187" s="201"/>
      <c r="I187" s="200"/>
      <c r="J187" s="200"/>
      <c r="K187" s="200"/>
      <c r="L187" s="203"/>
      <c r="M187" s="204"/>
      <c r="N187" s="205"/>
      <c r="O187" s="205"/>
      <c r="P187" s="205"/>
      <c r="Q187" s="205"/>
      <c r="R187" s="205"/>
      <c r="S187" s="205"/>
      <c r="T187" s="206"/>
      <c r="AT187" s="207" t="s">
        <v>210</v>
      </c>
      <c r="AU187" s="207" t="s">
        <v>21</v>
      </c>
      <c r="AV187" s="198" t="s">
        <v>21</v>
      </c>
      <c r="AW187" s="198" t="s">
        <v>43</v>
      </c>
      <c r="AX187" s="198" t="s">
        <v>79</v>
      </c>
      <c r="AY187" s="207" t="s">
        <v>192</v>
      </c>
    </row>
    <row r="188" spans="2:51" s="208" customFormat="1" ht="12.75">
      <c r="B188" s="209"/>
      <c r="C188" s="210"/>
      <c r="D188" s="193" t="s">
        <v>210</v>
      </c>
      <c r="E188" s="211"/>
      <c r="F188" s="212" t="s">
        <v>88</v>
      </c>
      <c r="G188" s="210"/>
      <c r="H188" s="213">
        <v>2</v>
      </c>
      <c r="I188" s="210"/>
      <c r="J188" s="210"/>
      <c r="K188" s="210"/>
      <c r="L188" s="214"/>
      <c r="M188" s="215"/>
      <c r="N188" s="216"/>
      <c r="O188" s="216"/>
      <c r="P188" s="216"/>
      <c r="Q188" s="216"/>
      <c r="R188" s="216"/>
      <c r="S188" s="216"/>
      <c r="T188" s="217"/>
      <c r="AT188" s="218" t="s">
        <v>210</v>
      </c>
      <c r="AU188" s="218" t="s">
        <v>21</v>
      </c>
      <c r="AV188" s="208" t="s">
        <v>88</v>
      </c>
      <c r="AW188" s="208" t="s">
        <v>43</v>
      </c>
      <c r="AX188" s="208" t="s">
        <v>21</v>
      </c>
      <c r="AY188" s="218" t="s">
        <v>192</v>
      </c>
    </row>
    <row r="189" spans="2:65" s="23" customFormat="1" ht="22.5" customHeight="1">
      <c r="B189" s="24"/>
      <c r="C189" s="182" t="s">
        <v>398</v>
      </c>
      <c r="D189" s="182" t="s">
        <v>193</v>
      </c>
      <c r="E189" s="183" t="s">
        <v>794</v>
      </c>
      <c r="F189" s="184" t="s">
        <v>795</v>
      </c>
      <c r="G189" s="185" t="s">
        <v>284</v>
      </c>
      <c r="H189" s="186">
        <v>2</v>
      </c>
      <c r="I189" s="187"/>
      <c r="J189" s="187">
        <f>ROUND(I189*H189,2)</f>
        <v>0</v>
      </c>
      <c r="K189" s="184" t="s">
        <v>197</v>
      </c>
      <c r="L189" s="50"/>
      <c r="M189" s="188"/>
      <c r="N189" s="189" t="s">
        <v>50</v>
      </c>
      <c r="O189" s="190">
        <v>0.41600000000000004</v>
      </c>
      <c r="P189" s="190">
        <f>O189*H189</f>
        <v>0.8320000000000001</v>
      </c>
      <c r="Q189" s="190">
        <v>0.10941000000000001</v>
      </c>
      <c r="R189" s="190">
        <f>Q189*H189</f>
        <v>0.21882000000000001</v>
      </c>
      <c r="S189" s="190">
        <v>0</v>
      </c>
      <c r="T189" s="191">
        <f>S189*H189</f>
        <v>0</v>
      </c>
      <c r="AR189" s="6" t="s">
        <v>787</v>
      </c>
      <c r="AT189" s="6" t="s">
        <v>193</v>
      </c>
      <c r="AU189" s="6" t="s">
        <v>21</v>
      </c>
      <c r="AY189" s="6" t="s">
        <v>192</v>
      </c>
      <c r="BE189" s="192">
        <f>IF(N189="základní",J189,0)</f>
        <v>0</v>
      </c>
      <c r="BF189" s="192">
        <f>IF(N189="snížená",J189,0)</f>
        <v>0</v>
      </c>
      <c r="BG189" s="192">
        <f>IF(N189="zákl. přenesená",J189,0)</f>
        <v>0</v>
      </c>
      <c r="BH189" s="192">
        <f>IF(N189="sníž. přenesená",J189,0)</f>
        <v>0</v>
      </c>
      <c r="BI189" s="192">
        <f>IF(N189="nulová",J189,0)</f>
        <v>0</v>
      </c>
      <c r="BJ189" s="6" t="s">
        <v>21</v>
      </c>
      <c r="BK189" s="192">
        <f>ROUND(I189*H189,2)</f>
        <v>0</v>
      </c>
      <c r="BL189" s="6" t="s">
        <v>787</v>
      </c>
      <c r="BM189" s="6" t="s">
        <v>1114</v>
      </c>
    </row>
    <row r="190" spans="1:47" ht="12.75">
      <c r="A190" s="23"/>
      <c r="B190" s="24"/>
      <c r="C190" s="52"/>
      <c r="D190" s="196" t="s">
        <v>199</v>
      </c>
      <c r="E190" s="52"/>
      <c r="F190" s="197" t="s">
        <v>797</v>
      </c>
      <c r="G190" s="52"/>
      <c r="H190" s="52"/>
      <c r="I190" s="52"/>
      <c r="J190" s="52"/>
      <c r="K190" s="52"/>
      <c r="L190" s="50"/>
      <c r="M190" s="195"/>
      <c r="N190" s="25"/>
      <c r="O190" s="25"/>
      <c r="P190" s="25"/>
      <c r="Q190" s="25"/>
      <c r="R190" s="25"/>
      <c r="S190" s="25"/>
      <c r="T190" s="72"/>
      <c r="AT190" s="6" t="s">
        <v>199</v>
      </c>
      <c r="AU190" s="6" t="s">
        <v>21</v>
      </c>
    </row>
    <row r="191" spans="2:51" s="198" customFormat="1" ht="12.75">
      <c r="B191" s="199"/>
      <c r="C191" s="200"/>
      <c r="D191" s="196" t="s">
        <v>210</v>
      </c>
      <c r="E191" s="201"/>
      <c r="F191" s="202" t="s">
        <v>1049</v>
      </c>
      <c r="G191" s="200"/>
      <c r="H191" s="201"/>
      <c r="I191" s="200"/>
      <c r="J191" s="200"/>
      <c r="K191" s="200"/>
      <c r="L191" s="203"/>
      <c r="M191" s="204"/>
      <c r="N191" s="205"/>
      <c r="O191" s="205"/>
      <c r="P191" s="205"/>
      <c r="Q191" s="205"/>
      <c r="R191" s="205"/>
      <c r="S191" s="205"/>
      <c r="T191" s="206"/>
      <c r="AT191" s="207" t="s">
        <v>210</v>
      </c>
      <c r="AU191" s="207" t="s">
        <v>21</v>
      </c>
      <c r="AV191" s="198" t="s">
        <v>21</v>
      </c>
      <c r="AW191" s="198" t="s">
        <v>43</v>
      </c>
      <c r="AX191" s="198" t="s">
        <v>79</v>
      </c>
      <c r="AY191" s="207" t="s">
        <v>192</v>
      </c>
    </row>
    <row r="192" spans="2:51" s="208" customFormat="1" ht="12.75">
      <c r="B192" s="209"/>
      <c r="C192" s="210"/>
      <c r="D192" s="193" t="s">
        <v>210</v>
      </c>
      <c r="E192" s="211"/>
      <c r="F192" s="212" t="s">
        <v>88</v>
      </c>
      <c r="G192" s="210"/>
      <c r="H192" s="213">
        <v>2</v>
      </c>
      <c r="I192" s="210"/>
      <c r="J192" s="210"/>
      <c r="K192" s="210"/>
      <c r="L192" s="214"/>
      <c r="M192" s="215"/>
      <c r="N192" s="216"/>
      <c r="O192" s="216"/>
      <c r="P192" s="216"/>
      <c r="Q192" s="216"/>
      <c r="R192" s="216"/>
      <c r="S192" s="216"/>
      <c r="T192" s="217"/>
      <c r="AT192" s="218" t="s">
        <v>210</v>
      </c>
      <c r="AU192" s="218" t="s">
        <v>21</v>
      </c>
      <c r="AV192" s="208" t="s">
        <v>88</v>
      </c>
      <c r="AW192" s="208" t="s">
        <v>43</v>
      </c>
      <c r="AX192" s="208" t="s">
        <v>21</v>
      </c>
      <c r="AY192" s="218" t="s">
        <v>192</v>
      </c>
    </row>
    <row r="193" spans="2:65" s="23" customFormat="1" ht="22.5" customHeight="1">
      <c r="B193" s="24"/>
      <c r="C193" s="254" t="s">
        <v>403</v>
      </c>
      <c r="D193" s="254" t="s">
        <v>467</v>
      </c>
      <c r="E193" s="255" t="s">
        <v>798</v>
      </c>
      <c r="F193" s="256" t="s">
        <v>799</v>
      </c>
      <c r="G193" s="257" t="s">
        <v>284</v>
      </c>
      <c r="H193" s="258">
        <v>2</v>
      </c>
      <c r="I193" s="259"/>
      <c r="J193" s="259">
        <f>ROUND(I193*H193,2)</f>
        <v>0</v>
      </c>
      <c r="K193" s="256" t="s">
        <v>197</v>
      </c>
      <c r="L193" s="260"/>
      <c r="M193" s="261"/>
      <c r="N193" s="262" t="s">
        <v>50</v>
      </c>
      <c r="O193" s="190">
        <v>0</v>
      </c>
      <c r="P193" s="190">
        <f>O193*H193</f>
        <v>0</v>
      </c>
      <c r="Q193" s="190">
        <v>0.00035000000000000005</v>
      </c>
      <c r="R193" s="190">
        <f>Q193*H193</f>
        <v>0.0007000000000000001</v>
      </c>
      <c r="S193" s="190">
        <v>0</v>
      </c>
      <c r="T193" s="191">
        <f>S193*H193</f>
        <v>0</v>
      </c>
      <c r="AR193" s="6" t="s">
        <v>787</v>
      </c>
      <c r="AT193" s="6" t="s">
        <v>467</v>
      </c>
      <c r="AU193" s="6" t="s">
        <v>21</v>
      </c>
      <c r="AY193" s="6" t="s">
        <v>192</v>
      </c>
      <c r="BE193" s="192">
        <f>IF(N193="základní",J193,0)</f>
        <v>0</v>
      </c>
      <c r="BF193" s="192">
        <f>IF(N193="snížená",J193,0)</f>
        <v>0</v>
      </c>
      <c r="BG193" s="192">
        <f>IF(N193="zákl. přenesená",J193,0)</f>
        <v>0</v>
      </c>
      <c r="BH193" s="192">
        <f>IF(N193="sníž. přenesená",J193,0)</f>
        <v>0</v>
      </c>
      <c r="BI193" s="192">
        <f>IF(N193="nulová",J193,0)</f>
        <v>0</v>
      </c>
      <c r="BJ193" s="6" t="s">
        <v>21</v>
      </c>
      <c r="BK193" s="192">
        <f>ROUND(I193*H193,2)</f>
        <v>0</v>
      </c>
      <c r="BL193" s="6" t="s">
        <v>787</v>
      </c>
      <c r="BM193" s="6" t="s">
        <v>1115</v>
      </c>
    </row>
    <row r="194" spans="1:47" ht="12.75">
      <c r="A194" s="23"/>
      <c r="B194" s="24"/>
      <c r="C194" s="52"/>
      <c r="D194" s="196" t="s">
        <v>199</v>
      </c>
      <c r="E194" s="52"/>
      <c r="F194" s="197" t="s">
        <v>801</v>
      </c>
      <c r="G194" s="52"/>
      <c r="H194" s="52"/>
      <c r="I194" s="52"/>
      <c r="J194" s="52"/>
      <c r="K194" s="52"/>
      <c r="L194" s="50"/>
      <c r="M194" s="195"/>
      <c r="N194" s="25"/>
      <c r="O194" s="25"/>
      <c r="P194" s="25"/>
      <c r="Q194" s="25"/>
      <c r="R194" s="25"/>
      <c r="S194" s="25"/>
      <c r="T194" s="72"/>
      <c r="AT194" s="6" t="s">
        <v>199</v>
      </c>
      <c r="AU194" s="6" t="s">
        <v>21</v>
      </c>
    </row>
    <row r="195" spans="2:51" s="198" customFormat="1" ht="12.75">
      <c r="B195" s="199"/>
      <c r="C195" s="200"/>
      <c r="D195" s="196" t="s">
        <v>210</v>
      </c>
      <c r="E195" s="201"/>
      <c r="F195" s="202" t="s">
        <v>1049</v>
      </c>
      <c r="G195" s="200"/>
      <c r="H195" s="201"/>
      <c r="I195" s="200"/>
      <c r="J195" s="200"/>
      <c r="K195" s="200"/>
      <c r="L195" s="203"/>
      <c r="M195" s="204"/>
      <c r="N195" s="205"/>
      <c r="O195" s="205"/>
      <c r="P195" s="205"/>
      <c r="Q195" s="205"/>
      <c r="R195" s="205"/>
      <c r="S195" s="205"/>
      <c r="T195" s="206"/>
      <c r="AT195" s="207" t="s">
        <v>210</v>
      </c>
      <c r="AU195" s="207" t="s">
        <v>21</v>
      </c>
      <c r="AV195" s="198" t="s">
        <v>21</v>
      </c>
      <c r="AW195" s="198" t="s">
        <v>43</v>
      </c>
      <c r="AX195" s="198" t="s">
        <v>79</v>
      </c>
      <c r="AY195" s="207" t="s">
        <v>192</v>
      </c>
    </row>
    <row r="196" spans="2:51" s="208" customFormat="1" ht="12.75">
      <c r="B196" s="209"/>
      <c r="C196" s="210"/>
      <c r="D196" s="193" t="s">
        <v>210</v>
      </c>
      <c r="E196" s="211"/>
      <c r="F196" s="212" t="s">
        <v>88</v>
      </c>
      <c r="G196" s="210"/>
      <c r="H196" s="213">
        <v>2</v>
      </c>
      <c r="I196" s="210"/>
      <c r="J196" s="210"/>
      <c r="K196" s="210"/>
      <c r="L196" s="214"/>
      <c r="M196" s="215"/>
      <c r="N196" s="216"/>
      <c r="O196" s="216"/>
      <c r="P196" s="216"/>
      <c r="Q196" s="216"/>
      <c r="R196" s="216"/>
      <c r="S196" s="216"/>
      <c r="T196" s="217"/>
      <c r="AT196" s="218" t="s">
        <v>210</v>
      </c>
      <c r="AU196" s="218" t="s">
        <v>21</v>
      </c>
      <c r="AV196" s="208" t="s">
        <v>88</v>
      </c>
      <c r="AW196" s="208" t="s">
        <v>43</v>
      </c>
      <c r="AX196" s="208" t="s">
        <v>21</v>
      </c>
      <c r="AY196" s="218" t="s">
        <v>192</v>
      </c>
    </row>
    <row r="197" spans="2:65" s="23" customFormat="1" ht="22.5" customHeight="1">
      <c r="B197" s="24"/>
      <c r="C197" s="254" t="s">
        <v>408</v>
      </c>
      <c r="D197" s="254" t="s">
        <v>467</v>
      </c>
      <c r="E197" s="255" t="s">
        <v>802</v>
      </c>
      <c r="F197" s="256" t="s">
        <v>803</v>
      </c>
      <c r="G197" s="257" t="s">
        <v>284</v>
      </c>
      <c r="H197" s="258">
        <v>2</v>
      </c>
      <c r="I197" s="259"/>
      <c r="J197" s="259">
        <f>ROUND(I197*H197,2)</f>
        <v>0</v>
      </c>
      <c r="K197" s="256" t="s">
        <v>197</v>
      </c>
      <c r="L197" s="260"/>
      <c r="M197" s="261"/>
      <c r="N197" s="262" t="s">
        <v>50</v>
      </c>
      <c r="O197" s="190">
        <v>0</v>
      </c>
      <c r="P197" s="190">
        <f>O197*H197</f>
        <v>0</v>
      </c>
      <c r="Q197" s="190">
        <v>0.0061</v>
      </c>
      <c r="R197" s="190">
        <f>Q197*H197</f>
        <v>0.0122</v>
      </c>
      <c r="S197" s="190">
        <v>0</v>
      </c>
      <c r="T197" s="191">
        <f>S197*H197</f>
        <v>0</v>
      </c>
      <c r="AR197" s="6" t="s">
        <v>787</v>
      </c>
      <c r="AT197" s="6" t="s">
        <v>467</v>
      </c>
      <c r="AU197" s="6" t="s">
        <v>21</v>
      </c>
      <c r="AY197" s="6" t="s">
        <v>192</v>
      </c>
      <c r="BE197" s="192">
        <f>IF(N197="základní",J197,0)</f>
        <v>0</v>
      </c>
      <c r="BF197" s="192">
        <f>IF(N197="snížená",J197,0)</f>
        <v>0</v>
      </c>
      <c r="BG197" s="192">
        <f>IF(N197="zákl. přenesená",J197,0)</f>
        <v>0</v>
      </c>
      <c r="BH197" s="192">
        <f>IF(N197="sníž. přenesená",J197,0)</f>
        <v>0</v>
      </c>
      <c r="BI197" s="192">
        <f>IF(N197="nulová",J197,0)</f>
        <v>0</v>
      </c>
      <c r="BJ197" s="6" t="s">
        <v>21</v>
      </c>
      <c r="BK197" s="192">
        <f>ROUND(I197*H197,2)</f>
        <v>0</v>
      </c>
      <c r="BL197" s="6" t="s">
        <v>787</v>
      </c>
      <c r="BM197" s="6" t="s">
        <v>1116</v>
      </c>
    </row>
    <row r="198" spans="1:47" ht="12.75">
      <c r="A198" s="23"/>
      <c r="B198" s="24"/>
      <c r="C198" s="52"/>
      <c r="D198" s="196" t="s">
        <v>199</v>
      </c>
      <c r="E198" s="52"/>
      <c r="F198" s="197" t="s">
        <v>803</v>
      </c>
      <c r="G198" s="52"/>
      <c r="H198" s="52"/>
      <c r="I198" s="52"/>
      <c r="J198" s="52"/>
      <c r="K198" s="52"/>
      <c r="L198" s="50"/>
      <c r="M198" s="195"/>
      <c r="N198" s="25"/>
      <c r="O198" s="25"/>
      <c r="P198" s="25"/>
      <c r="Q198" s="25"/>
      <c r="R198" s="25"/>
      <c r="S198" s="25"/>
      <c r="T198" s="72"/>
      <c r="AT198" s="6" t="s">
        <v>199</v>
      </c>
      <c r="AU198" s="6" t="s">
        <v>21</v>
      </c>
    </row>
    <row r="199" spans="2:51" s="198" customFormat="1" ht="12.75">
      <c r="B199" s="199"/>
      <c r="C199" s="200"/>
      <c r="D199" s="196" t="s">
        <v>210</v>
      </c>
      <c r="E199" s="201"/>
      <c r="F199" s="202" t="s">
        <v>1049</v>
      </c>
      <c r="G199" s="200"/>
      <c r="H199" s="201"/>
      <c r="I199" s="200"/>
      <c r="J199" s="200"/>
      <c r="K199" s="200"/>
      <c r="L199" s="203"/>
      <c r="M199" s="204"/>
      <c r="N199" s="205"/>
      <c r="O199" s="205"/>
      <c r="P199" s="205"/>
      <c r="Q199" s="205"/>
      <c r="R199" s="205"/>
      <c r="S199" s="205"/>
      <c r="T199" s="206"/>
      <c r="AT199" s="207" t="s">
        <v>210</v>
      </c>
      <c r="AU199" s="207" t="s">
        <v>21</v>
      </c>
      <c r="AV199" s="198" t="s">
        <v>21</v>
      </c>
      <c r="AW199" s="198" t="s">
        <v>43</v>
      </c>
      <c r="AX199" s="198" t="s">
        <v>79</v>
      </c>
      <c r="AY199" s="207" t="s">
        <v>192</v>
      </c>
    </row>
    <row r="200" spans="2:51" s="208" customFormat="1" ht="12.75">
      <c r="B200" s="209"/>
      <c r="C200" s="210"/>
      <c r="D200" s="193" t="s">
        <v>210</v>
      </c>
      <c r="E200" s="211"/>
      <c r="F200" s="212" t="s">
        <v>88</v>
      </c>
      <c r="G200" s="210"/>
      <c r="H200" s="213">
        <v>2</v>
      </c>
      <c r="I200" s="210"/>
      <c r="J200" s="210"/>
      <c r="K200" s="210"/>
      <c r="L200" s="214"/>
      <c r="M200" s="215"/>
      <c r="N200" s="216"/>
      <c r="O200" s="216"/>
      <c r="P200" s="216"/>
      <c r="Q200" s="216"/>
      <c r="R200" s="216"/>
      <c r="S200" s="216"/>
      <c r="T200" s="217"/>
      <c r="AT200" s="218" t="s">
        <v>210</v>
      </c>
      <c r="AU200" s="218" t="s">
        <v>21</v>
      </c>
      <c r="AV200" s="208" t="s">
        <v>88</v>
      </c>
      <c r="AW200" s="208" t="s">
        <v>43</v>
      </c>
      <c r="AX200" s="208" t="s">
        <v>21</v>
      </c>
      <c r="AY200" s="218" t="s">
        <v>192</v>
      </c>
    </row>
    <row r="201" spans="2:65" s="23" customFormat="1" ht="22.5" customHeight="1">
      <c r="B201" s="24"/>
      <c r="C201" s="182" t="s">
        <v>413</v>
      </c>
      <c r="D201" s="182" t="s">
        <v>193</v>
      </c>
      <c r="E201" s="183" t="s">
        <v>805</v>
      </c>
      <c r="F201" s="184" t="s">
        <v>806</v>
      </c>
      <c r="G201" s="185" t="s">
        <v>467</v>
      </c>
      <c r="H201" s="186">
        <v>1024</v>
      </c>
      <c r="I201" s="187"/>
      <c r="J201" s="187">
        <f>ROUND(I201*H201,2)</f>
        <v>0</v>
      </c>
      <c r="K201" s="184" t="s">
        <v>197</v>
      </c>
      <c r="L201" s="50"/>
      <c r="M201" s="188"/>
      <c r="N201" s="189" t="s">
        <v>50</v>
      </c>
      <c r="O201" s="190">
        <v>0</v>
      </c>
      <c r="P201" s="190">
        <f>O201*H201</f>
        <v>0</v>
      </c>
      <c r="Q201" s="190">
        <v>0.00033000000000000005</v>
      </c>
      <c r="R201" s="190">
        <f>Q201*H201</f>
        <v>0.33792000000000005</v>
      </c>
      <c r="S201" s="190">
        <v>0</v>
      </c>
      <c r="T201" s="191">
        <f>S201*H201</f>
        <v>0</v>
      </c>
      <c r="AR201" s="6" t="s">
        <v>191</v>
      </c>
      <c r="AT201" s="6" t="s">
        <v>193</v>
      </c>
      <c r="AU201" s="6" t="s">
        <v>21</v>
      </c>
      <c r="AY201" s="6" t="s">
        <v>192</v>
      </c>
      <c r="BE201" s="192">
        <f>IF(N201="základní",J201,0)</f>
        <v>0</v>
      </c>
      <c r="BF201" s="192">
        <f>IF(N201="snížená",J201,0)</f>
        <v>0</v>
      </c>
      <c r="BG201" s="192">
        <f>IF(N201="zákl. přenesená",J201,0)</f>
        <v>0</v>
      </c>
      <c r="BH201" s="192">
        <f>IF(N201="sníž. přenesená",J201,0)</f>
        <v>0</v>
      </c>
      <c r="BI201" s="192">
        <f>IF(N201="nulová",J201,0)</f>
        <v>0</v>
      </c>
      <c r="BJ201" s="6" t="s">
        <v>21</v>
      </c>
      <c r="BK201" s="192">
        <f>ROUND(I201*H201,2)</f>
        <v>0</v>
      </c>
      <c r="BL201" s="6" t="s">
        <v>191</v>
      </c>
      <c r="BM201" s="6" t="s">
        <v>1117</v>
      </c>
    </row>
    <row r="202" spans="1:47" ht="23.25">
      <c r="A202" s="23"/>
      <c r="B202" s="24"/>
      <c r="C202" s="52"/>
      <c r="D202" s="196" t="s">
        <v>199</v>
      </c>
      <c r="E202" s="52"/>
      <c r="F202" s="197" t="s">
        <v>1118</v>
      </c>
      <c r="G202" s="52"/>
      <c r="H202" s="52"/>
      <c r="I202" s="52"/>
      <c r="J202" s="52"/>
      <c r="K202" s="52"/>
      <c r="L202" s="50"/>
      <c r="M202" s="195"/>
      <c r="N202" s="25"/>
      <c r="O202" s="25"/>
      <c r="P202" s="25"/>
      <c r="Q202" s="25"/>
      <c r="R202" s="25"/>
      <c r="S202" s="25"/>
      <c r="T202" s="72"/>
      <c r="AT202" s="6" t="s">
        <v>199</v>
      </c>
      <c r="AU202" s="6" t="s">
        <v>21</v>
      </c>
    </row>
    <row r="203" spans="2:51" s="198" customFormat="1" ht="12.75">
      <c r="B203" s="199"/>
      <c r="C203" s="200"/>
      <c r="D203" s="196" t="s">
        <v>210</v>
      </c>
      <c r="E203" s="201"/>
      <c r="F203" s="202" t="s">
        <v>1049</v>
      </c>
      <c r="G203" s="200"/>
      <c r="H203" s="201"/>
      <c r="I203" s="200"/>
      <c r="J203" s="200"/>
      <c r="K203" s="200"/>
      <c r="L203" s="203"/>
      <c r="M203" s="204"/>
      <c r="N203" s="205"/>
      <c r="O203" s="205"/>
      <c r="P203" s="205"/>
      <c r="Q203" s="205"/>
      <c r="R203" s="205"/>
      <c r="S203" s="205"/>
      <c r="T203" s="206"/>
      <c r="AT203" s="207" t="s">
        <v>210</v>
      </c>
      <c r="AU203" s="207" t="s">
        <v>21</v>
      </c>
      <c r="AV203" s="198" t="s">
        <v>21</v>
      </c>
      <c r="AW203" s="198" t="s">
        <v>43</v>
      </c>
      <c r="AX203" s="198" t="s">
        <v>79</v>
      </c>
      <c r="AY203" s="207" t="s">
        <v>192</v>
      </c>
    </row>
    <row r="204" spans="2:51" s="208" customFormat="1" ht="12.75">
      <c r="B204" s="209"/>
      <c r="C204" s="210"/>
      <c r="D204" s="193" t="s">
        <v>210</v>
      </c>
      <c r="E204" s="211"/>
      <c r="F204" s="212" t="s">
        <v>1119</v>
      </c>
      <c r="G204" s="210"/>
      <c r="H204" s="213">
        <v>1024</v>
      </c>
      <c r="I204" s="210"/>
      <c r="J204" s="210"/>
      <c r="K204" s="210"/>
      <c r="L204" s="214"/>
      <c r="M204" s="215"/>
      <c r="N204" s="216"/>
      <c r="O204" s="216"/>
      <c r="P204" s="216"/>
      <c r="Q204" s="216"/>
      <c r="R204" s="216"/>
      <c r="S204" s="216"/>
      <c r="T204" s="217"/>
      <c r="AT204" s="218" t="s">
        <v>210</v>
      </c>
      <c r="AU204" s="218" t="s">
        <v>21</v>
      </c>
      <c r="AV204" s="208" t="s">
        <v>88</v>
      </c>
      <c r="AW204" s="208" t="s">
        <v>43</v>
      </c>
      <c r="AX204" s="208" t="s">
        <v>21</v>
      </c>
      <c r="AY204" s="218" t="s">
        <v>192</v>
      </c>
    </row>
    <row r="205" spans="2:65" s="23" customFormat="1" ht="22.5" customHeight="1">
      <c r="B205" s="24"/>
      <c r="C205" s="182" t="s">
        <v>418</v>
      </c>
      <c r="D205" s="182" t="s">
        <v>193</v>
      </c>
      <c r="E205" s="183" t="s">
        <v>816</v>
      </c>
      <c r="F205" s="184" t="s">
        <v>817</v>
      </c>
      <c r="G205" s="185" t="s">
        <v>498</v>
      </c>
      <c r="H205" s="186">
        <v>1024</v>
      </c>
      <c r="I205" s="187"/>
      <c r="J205" s="187">
        <f>ROUND(I205*H205,2)</f>
        <v>0</v>
      </c>
      <c r="K205" s="184" t="s">
        <v>197</v>
      </c>
      <c r="L205" s="50"/>
      <c r="M205" s="188"/>
      <c r="N205" s="189" t="s">
        <v>50</v>
      </c>
      <c r="O205" s="190">
        <v>0.016</v>
      </c>
      <c r="P205" s="190">
        <f>O205*H205</f>
        <v>16.384</v>
      </c>
      <c r="Q205" s="190">
        <v>0</v>
      </c>
      <c r="R205" s="190">
        <f>Q205*H205</f>
        <v>0</v>
      </c>
      <c r="S205" s="190">
        <v>0</v>
      </c>
      <c r="T205" s="191">
        <f>S205*H205</f>
        <v>0</v>
      </c>
      <c r="AR205" s="6" t="s">
        <v>191</v>
      </c>
      <c r="AT205" s="6" t="s">
        <v>193</v>
      </c>
      <c r="AU205" s="6" t="s">
        <v>21</v>
      </c>
      <c r="AY205" s="6" t="s">
        <v>192</v>
      </c>
      <c r="BE205" s="192">
        <f>IF(N205="základní",J205,0)</f>
        <v>0</v>
      </c>
      <c r="BF205" s="192">
        <f>IF(N205="snížená",J205,0)</f>
        <v>0</v>
      </c>
      <c r="BG205" s="192">
        <f>IF(N205="zákl. přenesená",J205,0)</f>
        <v>0</v>
      </c>
      <c r="BH205" s="192">
        <f>IF(N205="sníž. přenesená",J205,0)</f>
        <v>0</v>
      </c>
      <c r="BI205" s="192">
        <f>IF(N205="nulová",J205,0)</f>
        <v>0</v>
      </c>
      <c r="BJ205" s="6" t="s">
        <v>21</v>
      </c>
      <c r="BK205" s="192">
        <f>ROUND(I205*H205,2)</f>
        <v>0</v>
      </c>
      <c r="BL205" s="6" t="s">
        <v>191</v>
      </c>
      <c r="BM205" s="6" t="s">
        <v>1120</v>
      </c>
    </row>
    <row r="206" spans="1:47" ht="23.25">
      <c r="A206" s="23"/>
      <c r="B206" s="24"/>
      <c r="C206" s="52"/>
      <c r="D206" s="196" t="s">
        <v>199</v>
      </c>
      <c r="E206" s="52"/>
      <c r="F206" s="197" t="s">
        <v>819</v>
      </c>
      <c r="G206" s="52"/>
      <c r="H206" s="52"/>
      <c r="I206" s="52"/>
      <c r="J206" s="52"/>
      <c r="K206" s="52"/>
      <c r="L206" s="50"/>
      <c r="M206" s="195"/>
      <c r="N206" s="25"/>
      <c r="O206" s="25"/>
      <c r="P206" s="25"/>
      <c r="Q206" s="25"/>
      <c r="R206" s="25"/>
      <c r="S206" s="25"/>
      <c r="T206" s="72"/>
      <c r="AT206" s="6" t="s">
        <v>199</v>
      </c>
      <c r="AU206" s="6" t="s">
        <v>21</v>
      </c>
    </row>
    <row r="207" spans="2:51" s="198" customFormat="1" ht="12.75">
      <c r="B207" s="199"/>
      <c r="C207" s="200"/>
      <c r="D207" s="196" t="s">
        <v>210</v>
      </c>
      <c r="E207" s="201"/>
      <c r="F207" s="202" t="s">
        <v>1049</v>
      </c>
      <c r="G207" s="200"/>
      <c r="H207" s="201"/>
      <c r="I207" s="200"/>
      <c r="J207" s="200"/>
      <c r="K207" s="200"/>
      <c r="L207" s="203"/>
      <c r="M207" s="204"/>
      <c r="N207" s="205"/>
      <c r="O207" s="205"/>
      <c r="P207" s="205"/>
      <c r="Q207" s="205"/>
      <c r="R207" s="205"/>
      <c r="S207" s="205"/>
      <c r="T207" s="206"/>
      <c r="AT207" s="207" t="s">
        <v>210</v>
      </c>
      <c r="AU207" s="207" t="s">
        <v>21</v>
      </c>
      <c r="AV207" s="198" t="s">
        <v>21</v>
      </c>
      <c r="AW207" s="198" t="s">
        <v>43</v>
      </c>
      <c r="AX207" s="198" t="s">
        <v>79</v>
      </c>
      <c r="AY207" s="207" t="s">
        <v>192</v>
      </c>
    </row>
    <row r="208" spans="2:51" s="208" customFormat="1" ht="12.75">
      <c r="B208" s="209"/>
      <c r="C208" s="210"/>
      <c r="D208" s="193" t="s">
        <v>210</v>
      </c>
      <c r="E208" s="211"/>
      <c r="F208" s="212" t="s">
        <v>232</v>
      </c>
      <c r="G208" s="210"/>
      <c r="H208" s="213">
        <v>1024</v>
      </c>
      <c r="I208" s="210"/>
      <c r="J208" s="210"/>
      <c r="K208" s="210"/>
      <c r="L208" s="214"/>
      <c r="M208" s="215"/>
      <c r="N208" s="216"/>
      <c r="O208" s="216"/>
      <c r="P208" s="216"/>
      <c r="Q208" s="216"/>
      <c r="R208" s="216"/>
      <c r="S208" s="216"/>
      <c r="T208" s="217"/>
      <c r="AT208" s="218" t="s">
        <v>210</v>
      </c>
      <c r="AU208" s="218" t="s">
        <v>21</v>
      </c>
      <c r="AV208" s="208" t="s">
        <v>88</v>
      </c>
      <c r="AW208" s="208" t="s">
        <v>43</v>
      </c>
      <c r="AX208" s="208" t="s">
        <v>21</v>
      </c>
      <c r="AY208" s="218" t="s">
        <v>192</v>
      </c>
    </row>
    <row r="209" spans="2:65" s="23" customFormat="1" ht="22.5" customHeight="1">
      <c r="B209" s="24"/>
      <c r="C209" s="182" t="s">
        <v>423</v>
      </c>
      <c r="D209" s="182" t="s">
        <v>193</v>
      </c>
      <c r="E209" s="183" t="s">
        <v>1121</v>
      </c>
      <c r="F209" s="184" t="s">
        <v>1122</v>
      </c>
      <c r="G209" s="185" t="s">
        <v>284</v>
      </c>
      <c r="H209" s="186">
        <v>4</v>
      </c>
      <c r="I209" s="187"/>
      <c r="J209" s="187">
        <f>ROUND(I209*H209,2)</f>
        <v>0</v>
      </c>
      <c r="K209" s="184" t="s">
        <v>197</v>
      </c>
      <c r="L209" s="50"/>
      <c r="M209" s="188"/>
      <c r="N209" s="189" t="s">
        <v>50</v>
      </c>
      <c r="O209" s="190">
        <v>8.581</v>
      </c>
      <c r="P209" s="190">
        <f>O209*H209</f>
        <v>34.324</v>
      </c>
      <c r="Q209" s="190">
        <v>5.80039</v>
      </c>
      <c r="R209" s="190">
        <f>Q209*H209</f>
        <v>23.20156</v>
      </c>
      <c r="S209" s="190">
        <v>0</v>
      </c>
      <c r="T209" s="191">
        <f>S209*H209</f>
        <v>0</v>
      </c>
      <c r="AR209" s="6" t="s">
        <v>191</v>
      </c>
      <c r="AT209" s="6" t="s">
        <v>193</v>
      </c>
      <c r="AU209" s="6" t="s">
        <v>21</v>
      </c>
      <c r="AY209" s="6" t="s">
        <v>192</v>
      </c>
      <c r="BE209" s="192">
        <f>IF(N209="základní",J209,0)</f>
        <v>0</v>
      </c>
      <c r="BF209" s="192">
        <f>IF(N209="snížená",J209,0)</f>
        <v>0</v>
      </c>
      <c r="BG209" s="192">
        <f>IF(N209="zákl. přenesená",J209,0)</f>
        <v>0</v>
      </c>
      <c r="BH209" s="192">
        <f>IF(N209="sníž. přenesená",J209,0)</f>
        <v>0</v>
      </c>
      <c r="BI209" s="192">
        <f>IF(N209="nulová",J209,0)</f>
        <v>0</v>
      </c>
      <c r="BJ209" s="6" t="s">
        <v>21</v>
      </c>
      <c r="BK209" s="192">
        <f>ROUND(I209*H209,2)</f>
        <v>0</v>
      </c>
      <c r="BL209" s="6" t="s">
        <v>191</v>
      </c>
      <c r="BM209" s="6" t="s">
        <v>1123</v>
      </c>
    </row>
    <row r="210" spans="1:47" ht="23.25">
      <c r="A210" s="23"/>
      <c r="B210" s="24"/>
      <c r="C210" s="52"/>
      <c r="D210" s="196" t="s">
        <v>199</v>
      </c>
      <c r="E210" s="52"/>
      <c r="F210" s="197" t="s">
        <v>1124</v>
      </c>
      <c r="G210" s="52"/>
      <c r="H210" s="52"/>
      <c r="I210" s="52"/>
      <c r="J210" s="52"/>
      <c r="K210" s="52"/>
      <c r="L210" s="50"/>
      <c r="M210" s="195"/>
      <c r="N210" s="25"/>
      <c r="O210" s="25"/>
      <c r="P210" s="25"/>
      <c r="Q210" s="25"/>
      <c r="R210" s="25"/>
      <c r="S210" s="25"/>
      <c r="T210" s="72"/>
      <c r="AT210" s="6" t="s">
        <v>199</v>
      </c>
      <c r="AU210" s="6" t="s">
        <v>21</v>
      </c>
    </row>
    <row r="211" spans="2:51" s="198" customFormat="1" ht="12.75">
      <c r="B211" s="199"/>
      <c r="C211" s="200"/>
      <c r="D211" s="196" t="s">
        <v>210</v>
      </c>
      <c r="E211" s="201"/>
      <c r="F211" s="202" t="s">
        <v>1049</v>
      </c>
      <c r="G211" s="200"/>
      <c r="H211" s="201"/>
      <c r="I211" s="200"/>
      <c r="J211" s="200"/>
      <c r="K211" s="200"/>
      <c r="L211" s="203"/>
      <c r="M211" s="204"/>
      <c r="N211" s="205"/>
      <c r="O211" s="205"/>
      <c r="P211" s="205"/>
      <c r="Q211" s="205"/>
      <c r="R211" s="205"/>
      <c r="S211" s="205"/>
      <c r="T211" s="206"/>
      <c r="AT211" s="207" t="s">
        <v>210</v>
      </c>
      <c r="AU211" s="207" t="s">
        <v>21</v>
      </c>
      <c r="AV211" s="198" t="s">
        <v>21</v>
      </c>
      <c r="AW211" s="198" t="s">
        <v>43</v>
      </c>
      <c r="AX211" s="198" t="s">
        <v>79</v>
      </c>
      <c r="AY211" s="207" t="s">
        <v>192</v>
      </c>
    </row>
    <row r="212" spans="2:51" s="208" customFormat="1" ht="12.75">
      <c r="B212" s="209"/>
      <c r="C212" s="210"/>
      <c r="D212" s="193" t="s">
        <v>210</v>
      </c>
      <c r="E212" s="211"/>
      <c r="F212" s="212" t="s">
        <v>191</v>
      </c>
      <c r="G212" s="210"/>
      <c r="H212" s="213">
        <v>4</v>
      </c>
      <c r="I212" s="210"/>
      <c r="J212" s="210"/>
      <c r="K212" s="210"/>
      <c r="L212" s="214"/>
      <c r="M212" s="215"/>
      <c r="N212" s="216"/>
      <c r="O212" s="216"/>
      <c r="P212" s="216"/>
      <c r="Q212" s="216"/>
      <c r="R212" s="216"/>
      <c r="S212" s="216"/>
      <c r="T212" s="217"/>
      <c r="AT212" s="218" t="s">
        <v>210</v>
      </c>
      <c r="AU212" s="218" t="s">
        <v>21</v>
      </c>
      <c r="AV212" s="208" t="s">
        <v>88</v>
      </c>
      <c r="AW212" s="208" t="s">
        <v>43</v>
      </c>
      <c r="AX212" s="208" t="s">
        <v>21</v>
      </c>
      <c r="AY212" s="218" t="s">
        <v>192</v>
      </c>
    </row>
    <row r="213" spans="2:65" s="23" customFormat="1" ht="22.5" customHeight="1">
      <c r="B213" s="24"/>
      <c r="C213" s="182" t="s">
        <v>428</v>
      </c>
      <c r="D213" s="182" t="s">
        <v>193</v>
      </c>
      <c r="E213" s="183" t="s">
        <v>1125</v>
      </c>
      <c r="F213" s="184" t="s">
        <v>1126</v>
      </c>
      <c r="G213" s="185" t="s">
        <v>498</v>
      </c>
      <c r="H213" s="186">
        <v>20</v>
      </c>
      <c r="I213" s="187"/>
      <c r="J213" s="187">
        <f>ROUND(I213*H213,2)</f>
        <v>0</v>
      </c>
      <c r="K213" s="184" t="s">
        <v>197</v>
      </c>
      <c r="L213" s="50"/>
      <c r="M213" s="188"/>
      <c r="N213" s="189" t="s">
        <v>50</v>
      </c>
      <c r="O213" s="190">
        <v>1.948</v>
      </c>
      <c r="P213" s="190">
        <f>O213*H213</f>
        <v>38.96</v>
      </c>
      <c r="Q213" s="190">
        <v>0.8853500000000001</v>
      </c>
      <c r="R213" s="190">
        <f>Q213*H213</f>
        <v>17.707</v>
      </c>
      <c r="S213" s="190">
        <v>0</v>
      </c>
      <c r="T213" s="191">
        <f>S213*H213</f>
        <v>0</v>
      </c>
      <c r="AR213" s="6" t="s">
        <v>191</v>
      </c>
      <c r="AT213" s="6" t="s">
        <v>193</v>
      </c>
      <c r="AU213" s="6" t="s">
        <v>21</v>
      </c>
      <c r="AY213" s="6" t="s">
        <v>192</v>
      </c>
      <c r="BE213" s="192">
        <f>IF(N213="základní",J213,0)</f>
        <v>0</v>
      </c>
      <c r="BF213" s="192">
        <f>IF(N213="snížená",J213,0)</f>
        <v>0</v>
      </c>
      <c r="BG213" s="192">
        <f>IF(N213="zákl. přenesená",J213,0)</f>
        <v>0</v>
      </c>
      <c r="BH213" s="192">
        <f>IF(N213="sníž. přenesená",J213,0)</f>
        <v>0</v>
      </c>
      <c r="BI213" s="192">
        <f>IF(N213="nulová",J213,0)</f>
        <v>0</v>
      </c>
      <c r="BJ213" s="6" t="s">
        <v>21</v>
      </c>
      <c r="BK213" s="192">
        <f>ROUND(I213*H213,2)</f>
        <v>0</v>
      </c>
      <c r="BL213" s="6" t="s">
        <v>191</v>
      </c>
      <c r="BM213" s="6" t="s">
        <v>1127</v>
      </c>
    </row>
    <row r="214" spans="1:47" ht="12.75">
      <c r="A214" s="23"/>
      <c r="B214" s="24"/>
      <c r="C214" s="52"/>
      <c r="D214" s="196" t="s">
        <v>199</v>
      </c>
      <c r="E214" s="52"/>
      <c r="F214" s="197" t="s">
        <v>1128</v>
      </c>
      <c r="G214" s="52"/>
      <c r="H214" s="52"/>
      <c r="I214" s="52"/>
      <c r="J214" s="52"/>
      <c r="K214" s="52"/>
      <c r="L214" s="50"/>
      <c r="M214" s="195"/>
      <c r="N214" s="25"/>
      <c r="O214" s="25"/>
      <c r="P214" s="25"/>
      <c r="Q214" s="25"/>
      <c r="R214" s="25"/>
      <c r="S214" s="25"/>
      <c r="T214" s="72"/>
      <c r="AT214" s="6" t="s">
        <v>199</v>
      </c>
      <c r="AU214" s="6" t="s">
        <v>21</v>
      </c>
    </row>
    <row r="215" spans="2:51" s="198" customFormat="1" ht="12.75">
      <c r="B215" s="199"/>
      <c r="C215" s="200"/>
      <c r="D215" s="196" t="s">
        <v>210</v>
      </c>
      <c r="E215" s="201"/>
      <c r="F215" s="202" t="s">
        <v>1049</v>
      </c>
      <c r="G215" s="200"/>
      <c r="H215" s="201"/>
      <c r="I215" s="200"/>
      <c r="J215" s="200"/>
      <c r="K215" s="200"/>
      <c r="L215" s="203"/>
      <c r="M215" s="204"/>
      <c r="N215" s="205"/>
      <c r="O215" s="205"/>
      <c r="P215" s="205"/>
      <c r="Q215" s="205"/>
      <c r="R215" s="205"/>
      <c r="S215" s="205"/>
      <c r="T215" s="206"/>
      <c r="AT215" s="207" t="s">
        <v>210</v>
      </c>
      <c r="AU215" s="207" t="s">
        <v>21</v>
      </c>
      <c r="AV215" s="198" t="s">
        <v>21</v>
      </c>
      <c r="AW215" s="198" t="s">
        <v>43</v>
      </c>
      <c r="AX215" s="198" t="s">
        <v>79</v>
      </c>
      <c r="AY215" s="207" t="s">
        <v>192</v>
      </c>
    </row>
    <row r="216" spans="2:51" s="208" customFormat="1" ht="12.75">
      <c r="B216" s="209"/>
      <c r="C216" s="210"/>
      <c r="D216" s="193" t="s">
        <v>210</v>
      </c>
      <c r="E216" s="211"/>
      <c r="F216" s="212" t="s">
        <v>1129</v>
      </c>
      <c r="G216" s="210"/>
      <c r="H216" s="213">
        <v>20</v>
      </c>
      <c r="I216" s="210"/>
      <c r="J216" s="210"/>
      <c r="K216" s="210"/>
      <c r="L216" s="214"/>
      <c r="M216" s="215"/>
      <c r="N216" s="216"/>
      <c r="O216" s="216"/>
      <c r="P216" s="216"/>
      <c r="Q216" s="216"/>
      <c r="R216" s="216"/>
      <c r="S216" s="216"/>
      <c r="T216" s="217"/>
      <c r="AT216" s="218" t="s">
        <v>210</v>
      </c>
      <c r="AU216" s="218" t="s">
        <v>21</v>
      </c>
      <c r="AV216" s="208" t="s">
        <v>88</v>
      </c>
      <c r="AW216" s="208" t="s">
        <v>43</v>
      </c>
      <c r="AX216" s="208" t="s">
        <v>21</v>
      </c>
      <c r="AY216" s="218" t="s">
        <v>192</v>
      </c>
    </row>
    <row r="217" spans="2:65" s="23" customFormat="1" ht="22.5" customHeight="1">
      <c r="B217" s="24"/>
      <c r="C217" s="254" t="s">
        <v>433</v>
      </c>
      <c r="D217" s="254" t="s">
        <v>467</v>
      </c>
      <c r="E217" s="255" t="s">
        <v>1130</v>
      </c>
      <c r="F217" s="256" t="s">
        <v>1131</v>
      </c>
      <c r="G217" s="257" t="s">
        <v>284</v>
      </c>
      <c r="H217" s="258">
        <v>9.9</v>
      </c>
      <c r="I217" s="259"/>
      <c r="J217" s="259">
        <f>ROUND(I217*H217,2)</f>
        <v>0</v>
      </c>
      <c r="K217" s="256" t="s">
        <v>197</v>
      </c>
      <c r="L217" s="260"/>
      <c r="M217" s="261"/>
      <c r="N217" s="262" t="s">
        <v>50</v>
      </c>
      <c r="O217" s="190">
        <v>0</v>
      </c>
      <c r="P217" s="190">
        <f>O217*H217</f>
        <v>0</v>
      </c>
      <c r="Q217" s="190">
        <v>0.95</v>
      </c>
      <c r="R217" s="190">
        <f>Q217*H217</f>
        <v>9.405</v>
      </c>
      <c r="S217" s="190">
        <v>0</v>
      </c>
      <c r="T217" s="191">
        <f>S217*H217</f>
        <v>0</v>
      </c>
      <c r="AR217" s="6" t="s">
        <v>323</v>
      </c>
      <c r="AT217" s="6" t="s">
        <v>467</v>
      </c>
      <c r="AU217" s="6" t="s">
        <v>21</v>
      </c>
      <c r="AY217" s="6" t="s">
        <v>192</v>
      </c>
      <c r="BE217" s="192">
        <f>IF(N217="základní",J217,0)</f>
        <v>0</v>
      </c>
      <c r="BF217" s="192">
        <f>IF(N217="snížená",J217,0)</f>
        <v>0</v>
      </c>
      <c r="BG217" s="192">
        <f>IF(N217="zákl. přenesená",J217,0)</f>
        <v>0</v>
      </c>
      <c r="BH217" s="192">
        <f>IF(N217="sníž. přenesená",J217,0)</f>
        <v>0</v>
      </c>
      <c r="BI217" s="192">
        <f>IF(N217="nulová",J217,0)</f>
        <v>0</v>
      </c>
      <c r="BJ217" s="6" t="s">
        <v>21</v>
      </c>
      <c r="BK217" s="192">
        <f>ROUND(I217*H217,2)</f>
        <v>0</v>
      </c>
      <c r="BL217" s="6" t="s">
        <v>191</v>
      </c>
      <c r="BM217" s="6" t="s">
        <v>1132</v>
      </c>
    </row>
    <row r="218" spans="1:47" ht="12.75">
      <c r="A218" s="23"/>
      <c r="B218" s="24"/>
      <c r="C218" s="52"/>
      <c r="D218" s="196" t="s">
        <v>199</v>
      </c>
      <c r="E218" s="52"/>
      <c r="F218" s="197" t="s">
        <v>1133</v>
      </c>
      <c r="G218" s="52"/>
      <c r="H218" s="52"/>
      <c r="I218" s="52"/>
      <c r="J218" s="52"/>
      <c r="K218" s="52"/>
      <c r="L218" s="50"/>
      <c r="M218" s="195"/>
      <c r="N218" s="25"/>
      <c r="O218" s="25"/>
      <c r="P218" s="25"/>
      <c r="Q218" s="25"/>
      <c r="R218" s="25"/>
      <c r="S218" s="25"/>
      <c r="T218" s="72"/>
      <c r="AT218" s="6" t="s">
        <v>199</v>
      </c>
      <c r="AU218" s="6" t="s">
        <v>21</v>
      </c>
    </row>
    <row r="219" spans="2:51" s="208" customFormat="1" ht="12.75">
      <c r="B219" s="209"/>
      <c r="C219" s="210"/>
      <c r="D219" s="193" t="s">
        <v>210</v>
      </c>
      <c r="E219" s="210"/>
      <c r="F219" s="212" t="s">
        <v>1134</v>
      </c>
      <c r="G219" s="210"/>
      <c r="H219" s="213">
        <v>9.9</v>
      </c>
      <c r="I219" s="210"/>
      <c r="J219" s="210"/>
      <c r="K219" s="210"/>
      <c r="L219" s="214"/>
      <c r="M219" s="215"/>
      <c r="N219" s="216"/>
      <c r="O219" s="216"/>
      <c r="P219" s="216"/>
      <c r="Q219" s="216"/>
      <c r="R219" s="216"/>
      <c r="S219" s="216"/>
      <c r="T219" s="217"/>
      <c r="AT219" s="218" t="s">
        <v>210</v>
      </c>
      <c r="AU219" s="218" t="s">
        <v>21</v>
      </c>
      <c r="AV219" s="208" t="s">
        <v>88</v>
      </c>
      <c r="AW219" s="208" t="s">
        <v>4</v>
      </c>
      <c r="AX219" s="208" t="s">
        <v>21</v>
      </c>
      <c r="AY219" s="218" t="s">
        <v>192</v>
      </c>
    </row>
    <row r="220" spans="2:65" s="23" customFormat="1" ht="22.5" customHeight="1">
      <c r="B220" s="24"/>
      <c r="C220" s="182" t="s">
        <v>438</v>
      </c>
      <c r="D220" s="182" t="s">
        <v>193</v>
      </c>
      <c r="E220" s="183" t="s">
        <v>1135</v>
      </c>
      <c r="F220" s="184" t="s">
        <v>1136</v>
      </c>
      <c r="G220" s="185" t="s">
        <v>545</v>
      </c>
      <c r="H220" s="186">
        <v>15</v>
      </c>
      <c r="I220" s="187"/>
      <c r="J220" s="187">
        <f>ROUND(I220*H220,2)</f>
        <v>0</v>
      </c>
      <c r="K220" s="184" t="s">
        <v>197</v>
      </c>
      <c r="L220" s="50"/>
      <c r="M220" s="188"/>
      <c r="N220" s="189" t="s">
        <v>50</v>
      </c>
      <c r="O220" s="190">
        <v>3.644</v>
      </c>
      <c r="P220" s="190">
        <f>O220*H220</f>
        <v>54.660000000000004</v>
      </c>
      <c r="Q220" s="190">
        <v>2.26672</v>
      </c>
      <c r="R220" s="190">
        <f>Q220*H220</f>
        <v>34.0008</v>
      </c>
      <c r="S220" s="190">
        <v>0</v>
      </c>
      <c r="T220" s="191">
        <f>S220*H220</f>
        <v>0</v>
      </c>
      <c r="AR220" s="6" t="s">
        <v>191</v>
      </c>
      <c r="AT220" s="6" t="s">
        <v>193</v>
      </c>
      <c r="AU220" s="6" t="s">
        <v>21</v>
      </c>
      <c r="AY220" s="6" t="s">
        <v>192</v>
      </c>
      <c r="BE220" s="192">
        <f>IF(N220="základní",J220,0)</f>
        <v>0</v>
      </c>
      <c r="BF220" s="192">
        <f>IF(N220="snížená",J220,0)</f>
        <v>0</v>
      </c>
      <c r="BG220" s="192">
        <f>IF(N220="zákl. přenesená",J220,0)</f>
        <v>0</v>
      </c>
      <c r="BH220" s="192">
        <f>IF(N220="sníž. přenesená",J220,0)</f>
        <v>0</v>
      </c>
      <c r="BI220" s="192">
        <f>IF(N220="nulová",J220,0)</f>
        <v>0</v>
      </c>
      <c r="BJ220" s="6" t="s">
        <v>21</v>
      </c>
      <c r="BK220" s="192">
        <f>ROUND(I220*H220,2)</f>
        <v>0</v>
      </c>
      <c r="BL220" s="6" t="s">
        <v>191</v>
      </c>
      <c r="BM220" s="6" t="s">
        <v>1137</v>
      </c>
    </row>
    <row r="221" spans="1:47" ht="23.25">
      <c r="A221" s="23"/>
      <c r="B221" s="24"/>
      <c r="C221" s="52"/>
      <c r="D221" s="196" t="s">
        <v>199</v>
      </c>
      <c r="E221" s="52"/>
      <c r="F221" s="197" t="s">
        <v>1138</v>
      </c>
      <c r="G221" s="52"/>
      <c r="H221" s="52"/>
      <c r="I221" s="52"/>
      <c r="J221" s="52"/>
      <c r="K221" s="52"/>
      <c r="L221" s="50"/>
      <c r="M221" s="195"/>
      <c r="N221" s="25"/>
      <c r="O221" s="25"/>
      <c r="P221" s="25"/>
      <c r="Q221" s="25"/>
      <c r="R221" s="25"/>
      <c r="S221" s="25"/>
      <c r="T221" s="72"/>
      <c r="AT221" s="6" t="s">
        <v>199</v>
      </c>
      <c r="AU221" s="6" t="s">
        <v>21</v>
      </c>
    </row>
    <row r="222" spans="2:51" s="198" customFormat="1" ht="12.75">
      <c r="B222" s="199"/>
      <c r="C222" s="200"/>
      <c r="D222" s="196" t="s">
        <v>210</v>
      </c>
      <c r="E222" s="201"/>
      <c r="F222" s="202" t="s">
        <v>1049</v>
      </c>
      <c r="G222" s="200"/>
      <c r="H222" s="201"/>
      <c r="I222" s="200"/>
      <c r="J222" s="200"/>
      <c r="K222" s="200"/>
      <c r="L222" s="203"/>
      <c r="M222" s="204"/>
      <c r="N222" s="205"/>
      <c r="O222" s="205"/>
      <c r="P222" s="205"/>
      <c r="Q222" s="205"/>
      <c r="R222" s="205"/>
      <c r="S222" s="205"/>
      <c r="T222" s="206"/>
      <c r="AT222" s="207" t="s">
        <v>210</v>
      </c>
      <c r="AU222" s="207" t="s">
        <v>21</v>
      </c>
      <c r="AV222" s="198" t="s">
        <v>21</v>
      </c>
      <c r="AW222" s="198" t="s">
        <v>43</v>
      </c>
      <c r="AX222" s="198" t="s">
        <v>79</v>
      </c>
      <c r="AY222" s="207" t="s">
        <v>192</v>
      </c>
    </row>
    <row r="223" spans="2:51" s="208" customFormat="1" ht="12.75">
      <c r="B223" s="209"/>
      <c r="C223" s="210"/>
      <c r="D223" s="193" t="s">
        <v>210</v>
      </c>
      <c r="E223" s="211"/>
      <c r="F223" s="212" t="s">
        <v>8</v>
      </c>
      <c r="G223" s="210"/>
      <c r="H223" s="213">
        <v>15</v>
      </c>
      <c r="I223" s="210"/>
      <c r="J223" s="210"/>
      <c r="K223" s="210"/>
      <c r="L223" s="214"/>
      <c r="M223" s="215"/>
      <c r="N223" s="216"/>
      <c r="O223" s="216"/>
      <c r="P223" s="216"/>
      <c r="Q223" s="216"/>
      <c r="R223" s="216"/>
      <c r="S223" s="216"/>
      <c r="T223" s="217"/>
      <c r="AT223" s="218" t="s">
        <v>210</v>
      </c>
      <c r="AU223" s="218" t="s">
        <v>21</v>
      </c>
      <c r="AV223" s="208" t="s">
        <v>88</v>
      </c>
      <c r="AW223" s="208" t="s">
        <v>43</v>
      </c>
      <c r="AX223" s="208" t="s">
        <v>21</v>
      </c>
      <c r="AY223" s="218" t="s">
        <v>192</v>
      </c>
    </row>
    <row r="224" spans="2:65" s="23" customFormat="1" ht="22.5" customHeight="1">
      <c r="B224" s="24"/>
      <c r="C224" s="182" t="s">
        <v>443</v>
      </c>
      <c r="D224" s="182" t="s">
        <v>193</v>
      </c>
      <c r="E224" s="183" t="s">
        <v>1139</v>
      </c>
      <c r="F224" s="184" t="s">
        <v>1140</v>
      </c>
      <c r="G224" s="185" t="s">
        <v>498</v>
      </c>
      <c r="H224" s="186">
        <v>1024</v>
      </c>
      <c r="I224" s="187"/>
      <c r="J224" s="187">
        <f>ROUND(I224*H224,2)</f>
        <v>0</v>
      </c>
      <c r="K224" s="184" t="s">
        <v>197</v>
      </c>
      <c r="L224" s="50"/>
      <c r="M224" s="188"/>
      <c r="N224" s="189" t="s">
        <v>50</v>
      </c>
      <c r="O224" s="190">
        <v>0.018000000000000002</v>
      </c>
      <c r="P224" s="190">
        <f>O224*H224</f>
        <v>18.432000000000002</v>
      </c>
      <c r="Q224" s="190">
        <v>0</v>
      </c>
      <c r="R224" s="190">
        <f>Q224*H224</f>
        <v>0</v>
      </c>
      <c r="S224" s="190">
        <v>0.324</v>
      </c>
      <c r="T224" s="191">
        <f>S224*H224</f>
        <v>331.776</v>
      </c>
      <c r="AR224" s="6" t="s">
        <v>191</v>
      </c>
      <c r="AT224" s="6" t="s">
        <v>193</v>
      </c>
      <c r="AU224" s="6" t="s">
        <v>21</v>
      </c>
      <c r="AY224" s="6" t="s">
        <v>192</v>
      </c>
      <c r="BE224" s="192">
        <f>IF(N224="základní",J224,0)</f>
        <v>0</v>
      </c>
      <c r="BF224" s="192">
        <f>IF(N224="snížená",J224,0)</f>
        <v>0</v>
      </c>
      <c r="BG224" s="192">
        <f>IF(N224="zákl. přenesená",J224,0)</f>
        <v>0</v>
      </c>
      <c r="BH224" s="192">
        <f>IF(N224="sníž. přenesená",J224,0)</f>
        <v>0</v>
      </c>
      <c r="BI224" s="192">
        <f>IF(N224="nulová",J224,0)</f>
        <v>0</v>
      </c>
      <c r="BJ224" s="6" t="s">
        <v>21</v>
      </c>
      <c r="BK224" s="192">
        <f>ROUND(I224*H224,2)</f>
        <v>0</v>
      </c>
      <c r="BL224" s="6" t="s">
        <v>191</v>
      </c>
      <c r="BM224" s="6" t="s">
        <v>1141</v>
      </c>
    </row>
    <row r="225" spans="1:47" ht="45.75">
      <c r="A225" s="23"/>
      <c r="B225" s="24"/>
      <c r="C225" s="52"/>
      <c r="D225" s="196" t="s">
        <v>199</v>
      </c>
      <c r="E225" s="52"/>
      <c r="F225" s="197" t="s">
        <v>1142</v>
      </c>
      <c r="G225" s="52"/>
      <c r="H225" s="52"/>
      <c r="I225" s="52"/>
      <c r="J225" s="52"/>
      <c r="K225" s="52"/>
      <c r="L225" s="50"/>
      <c r="M225" s="195"/>
      <c r="N225" s="25"/>
      <c r="O225" s="25"/>
      <c r="P225" s="25"/>
      <c r="Q225" s="25"/>
      <c r="R225" s="25"/>
      <c r="S225" s="25"/>
      <c r="T225" s="72"/>
      <c r="AT225" s="6" t="s">
        <v>199</v>
      </c>
      <c r="AU225" s="6" t="s">
        <v>21</v>
      </c>
    </row>
    <row r="226" spans="2:51" s="198" customFormat="1" ht="12.75">
      <c r="B226" s="199"/>
      <c r="C226" s="200"/>
      <c r="D226" s="196" t="s">
        <v>210</v>
      </c>
      <c r="E226" s="201"/>
      <c r="F226" s="202" t="s">
        <v>1049</v>
      </c>
      <c r="G226" s="200"/>
      <c r="H226" s="201"/>
      <c r="I226" s="200"/>
      <c r="J226" s="200"/>
      <c r="K226" s="200"/>
      <c r="L226" s="203"/>
      <c r="M226" s="204"/>
      <c r="N226" s="205"/>
      <c r="O226" s="205"/>
      <c r="P226" s="205"/>
      <c r="Q226" s="205"/>
      <c r="R226" s="205"/>
      <c r="S226" s="205"/>
      <c r="T226" s="206"/>
      <c r="AT226" s="207" t="s">
        <v>210</v>
      </c>
      <c r="AU226" s="207" t="s">
        <v>21</v>
      </c>
      <c r="AV226" s="198" t="s">
        <v>21</v>
      </c>
      <c r="AW226" s="198" t="s">
        <v>43</v>
      </c>
      <c r="AX226" s="198" t="s">
        <v>79</v>
      </c>
      <c r="AY226" s="207" t="s">
        <v>192</v>
      </c>
    </row>
    <row r="227" spans="2:51" s="208" customFormat="1" ht="12.75">
      <c r="B227" s="209"/>
      <c r="C227" s="210"/>
      <c r="D227" s="193" t="s">
        <v>210</v>
      </c>
      <c r="E227" s="211"/>
      <c r="F227" s="212" t="s">
        <v>1119</v>
      </c>
      <c r="G227" s="210"/>
      <c r="H227" s="213">
        <v>1024</v>
      </c>
      <c r="I227" s="210"/>
      <c r="J227" s="210"/>
      <c r="K227" s="210"/>
      <c r="L227" s="214"/>
      <c r="M227" s="215"/>
      <c r="N227" s="216"/>
      <c r="O227" s="216"/>
      <c r="P227" s="216"/>
      <c r="Q227" s="216"/>
      <c r="R227" s="216"/>
      <c r="S227" s="216"/>
      <c r="T227" s="217"/>
      <c r="AT227" s="218" t="s">
        <v>210</v>
      </c>
      <c r="AU227" s="218" t="s">
        <v>21</v>
      </c>
      <c r="AV227" s="208" t="s">
        <v>88</v>
      </c>
      <c r="AW227" s="208" t="s">
        <v>43</v>
      </c>
      <c r="AX227" s="208" t="s">
        <v>21</v>
      </c>
      <c r="AY227" s="218" t="s">
        <v>192</v>
      </c>
    </row>
    <row r="228" spans="2:65" s="23" customFormat="1" ht="22.5" customHeight="1">
      <c r="B228" s="24"/>
      <c r="C228" s="182" t="s">
        <v>448</v>
      </c>
      <c r="D228" s="182" t="s">
        <v>193</v>
      </c>
      <c r="E228" s="183" t="s">
        <v>867</v>
      </c>
      <c r="F228" s="184" t="s">
        <v>868</v>
      </c>
      <c r="G228" s="185" t="s">
        <v>514</v>
      </c>
      <c r="H228" s="186">
        <v>5939.2</v>
      </c>
      <c r="I228" s="187"/>
      <c r="J228" s="187">
        <f>ROUND(I228*H228,2)</f>
        <v>0</v>
      </c>
      <c r="K228" s="184"/>
      <c r="L228" s="50"/>
      <c r="M228" s="188"/>
      <c r="N228" s="189" t="s">
        <v>50</v>
      </c>
      <c r="O228" s="190">
        <v>0</v>
      </c>
      <c r="P228" s="190">
        <f>O228*H228</f>
        <v>0</v>
      </c>
      <c r="Q228" s="190">
        <v>0</v>
      </c>
      <c r="R228" s="190">
        <f>Q228*H228</f>
        <v>0</v>
      </c>
      <c r="S228" s="190">
        <v>0.02</v>
      </c>
      <c r="T228" s="191">
        <f>S228*H228</f>
        <v>118.78399999999999</v>
      </c>
      <c r="AR228" s="6" t="s">
        <v>191</v>
      </c>
      <c r="AT228" s="6" t="s">
        <v>193</v>
      </c>
      <c r="AU228" s="6" t="s">
        <v>21</v>
      </c>
      <c r="AY228" s="6" t="s">
        <v>192</v>
      </c>
      <c r="BE228" s="192">
        <f>IF(N228="základní",J228,0)</f>
        <v>0</v>
      </c>
      <c r="BF228" s="192">
        <f>IF(N228="snížená",J228,0)</f>
        <v>0</v>
      </c>
      <c r="BG228" s="192">
        <f>IF(N228="zákl. přenesená",J228,0)</f>
        <v>0</v>
      </c>
      <c r="BH228" s="192">
        <f>IF(N228="sníž. přenesená",J228,0)</f>
        <v>0</v>
      </c>
      <c r="BI228" s="192">
        <f>IF(N228="nulová",J228,0)</f>
        <v>0</v>
      </c>
      <c r="BJ228" s="6" t="s">
        <v>21</v>
      </c>
      <c r="BK228" s="192">
        <f>ROUND(I228*H228,2)</f>
        <v>0</v>
      </c>
      <c r="BL228" s="6" t="s">
        <v>191</v>
      </c>
      <c r="BM228" s="6" t="s">
        <v>1143</v>
      </c>
    </row>
    <row r="229" spans="1:47" ht="34.5">
      <c r="A229" s="23"/>
      <c r="B229" s="24"/>
      <c r="C229" s="52"/>
      <c r="D229" s="196" t="s">
        <v>199</v>
      </c>
      <c r="E229" s="52"/>
      <c r="F229" s="197" t="s">
        <v>870</v>
      </c>
      <c r="G229" s="52"/>
      <c r="H229" s="52"/>
      <c r="I229" s="52"/>
      <c r="J229" s="52"/>
      <c r="K229" s="52"/>
      <c r="L229" s="50"/>
      <c r="M229" s="195"/>
      <c r="N229" s="25"/>
      <c r="O229" s="25"/>
      <c r="P229" s="25"/>
      <c r="Q229" s="25"/>
      <c r="R229" s="25"/>
      <c r="S229" s="25"/>
      <c r="T229" s="72"/>
      <c r="AT229" s="6" t="s">
        <v>199</v>
      </c>
      <c r="AU229" s="6" t="s">
        <v>21</v>
      </c>
    </row>
    <row r="230" spans="2:51" s="198" customFormat="1" ht="12.75">
      <c r="B230" s="199"/>
      <c r="C230" s="200"/>
      <c r="D230" s="196" t="s">
        <v>210</v>
      </c>
      <c r="E230" s="201"/>
      <c r="F230" s="202" t="s">
        <v>1049</v>
      </c>
      <c r="G230" s="200"/>
      <c r="H230" s="201"/>
      <c r="I230" s="200"/>
      <c r="J230" s="200"/>
      <c r="K230" s="200"/>
      <c r="L230" s="203"/>
      <c r="M230" s="204"/>
      <c r="N230" s="205"/>
      <c r="O230" s="205"/>
      <c r="P230" s="205"/>
      <c r="Q230" s="205"/>
      <c r="R230" s="205"/>
      <c r="S230" s="205"/>
      <c r="T230" s="206"/>
      <c r="AT230" s="207" t="s">
        <v>210</v>
      </c>
      <c r="AU230" s="207" t="s">
        <v>21</v>
      </c>
      <c r="AV230" s="198" t="s">
        <v>21</v>
      </c>
      <c r="AW230" s="198" t="s">
        <v>43</v>
      </c>
      <c r="AX230" s="198" t="s">
        <v>79</v>
      </c>
      <c r="AY230" s="207" t="s">
        <v>192</v>
      </c>
    </row>
    <row r="231" spans="2:51" s="208" customFormat="1" ht="12.75">
      <c r="B231" s="209"/>
      <c r="C231" s="210"/>
      <c r="D231" s="196" t="s">
        <v>210</v>
      </c>
      <c r="E231" s="234" t="s">
        <v>751</v>
      </c>
      <c r="F231" s="235" t="s">
        <v>1144</v>
      </c>
      <c r="G231" s="210"/>
      <c r="H231" s="236">
        <v>3020.8</v>
      </c>
      <c r="I231" s="210"/>
      <c r="J231" s="210"/>
      <c r="K231" s="210"/>
      <c r="L231" s="214"/>
      <c r="M231" s="215"/>
      <c r="N231" s="216"/>
      <c r="O231" s="216"/>
      <c r="P231" s="216"/>
      <c r="Q231" s="216"/>
      <c r="R231" s="216"/>
      <c r="S231" s="216"/>
      <c r="T231" s="217"/>
      <c r="AT231" s="218" t="s">
        <v>210</v>
      </c>
      <c r="AU231" s="218" t="s">
        <v>21</v>
      </c>
      <c r="AV231" s="208" t="s">
        <v>88</v>
      </c>
      <c r="AW231" s="208" t="s">
        <v>43</v>
      </c>
      <c r="AX231" s="208" t="s">
        <v>79</v>
      </c>
      <c r="AY231" s="218" t="s">
        <v>192</v>
      </c>
    </row>
    <row r="232" spans="2:51" s="208" customFormat="1" ht="12.75">
      <c r="B232" s="209"/>
      <c r="C232" s="210"/>
      <c r="D232" s="196" t="s">
        <v>210</v>
      </c>
      <c r="E232" s="234" t="s">
        <v>752</v>
      </c>
      <c r="F232" s="235" t="s">
        <v>1145</v>
      </c>
      <c r="G232" s="210"/>
      <c r="H232" s="236">
        <v>2918.4</v>
      </c>
      <c r="I232" s="210"/>
      <c r="J232" s="210"/>
      <c r="K232" s="210"/>
      <c r="L232" s="214"/>
      <c r="M232" s="215"/>
      <c r="N232" s="216"/>
      <c r="O232" s="216"/>
      <c r="P232" s="216"/>
      <c r="Q232" s="216"/>
      <c r="R232" s="216"/>
      <c r="S232" s="216"/>
      <c r="T232" s="217"/>
      <c r="AT232" s="218" t="s">
        <v>210</v>
      </c>
      <c r="AU232" s="218" t="s">
        <v>21</v>
      </c>
      <c r="AV232" s="208" t="s">
        <v>88</v>
      </c>
      <c r="AW232" s="208" t="s">
        <v>43</v>
      </c>
      <c r="AX232" s="208" t="s">
        <v>79</v>
      </c>
      <c r="AY232" s="218" t="s">
        <v>192</v>
      </c>
    </row>
    <row r="233" spans="1:51" ht="12.75">
      <c r="A233" s="208"/>
      <c r="B233" s="209"/>
      <c r="C233" s="210"/>
      <c r="D233" s="193" t="s">
        <v>210</v>
      </c>
      <c r="E233" s="211" t="s">
        <v>1146</v>
      </c>
      <c r="F233" s="212" t="s">
        <v>1147</v>
      </c>
      <c r="G233" s="210"/>
      <c r="H233" s="213">
        <v>5939.2</v>
      </c>
      <c r="I233" s="210"/>
      <c r="J233" s="210"/>
      <c r="K233" s="210"/>
      <c r="L233" s="214"/>
      <c r="M233" s="215"/>
      <c r="N233" s="216"/>
      <c r="O233" s="216"/>
      <c r="P233" s="216"/>
      <c r="Q233" s="216"/>
      <c r="R233" s="216"/>
      <c r="S233" s="216"/>
      <c r="T233" s="217"/>
      <c r="AT233" s="218" t="s">
        <v>210</v>
      </c>
      <c r="AU233" s="218" t="s">
        <v>21</v>
      </c>
      <c r="AV233" s="208" t="s">
        <v>88</v>
      </c>
      <c r="AW233" s="208" t="s">
        <v>43</v>
      </c>
      <c r="AX233" s="208" t="s">
        <v>21</v>
      </c>
      <c r="AY233" s="218" t="s">
        <v>192</v>
      </c>
    </row>
    <row r="234" spans="2:65" s="23" customFormat="1" ht="22.5" customHeight="1">
      <c r="B234" s="24"/>
      <c r="C234" s="182" t="s">
        <v>453</v>
      </c>
      <c r="D234" s="182" t="s">
        <v>193</v>
      </c>
      <c r="E234" s="183" t="s">
        <v>896</v>
      </c>
      <c r="F234" s="184" t="s">
        <v>897</v>
      </c>
      <c r="G234" s="185" t="s">
        <v>284</v>
      </c>
      <c r="H234" s="186">
        <v>2</v>
      </c>
      <c r="I234" s="187"/>
      <c r="J234" s="187">
        <f>ROUND(I234*H234,2)</f>
        <v>0</v>
      </c>
      <c r="K234" s="184" t="s">
        <v>197</v>
      </c>
      <c r="L234" s="50"/>
      <c r="M234" s="188"/>
      <c r="N234" s="189" t="s">
        <v>50</v>
      </c>
      <c r="O234" s="190">
        <v>0.557</v>
      </c>
      <c r="P234" s="190">
        <f>O234*H234</f>
        <v>1.114</v>
      </c>
      <c r="Q234" s="190">
        <v>0</v>
      </c>
      <c r="R234" s="190">
        <f>Q234*H234</f>
        <v>0</v>
      </c>
      <c r="S234" s="190">
        <v>0.082</v>
      </c>
      <c r="T234" s="191">
        <f>S234*H234</f>
        <v>0.164</v>
      </c>
      <c r="AR234" s="6" t="s">
        <v>191</v>
      </c>
      <c r="AT234" s="6" t="s">
        <v>193</v>
      </c>
      <c r="AU234" s="6" t="s">
        <v>21</v>
      </c>
      <c r="AY234" s="6" t="s">
        <v>192</v>
      </c>
      <c r="BE234" s="192">
        <f>IF(N234="základní",J234,0)</f>
        <v>0</v>
      </c>
      <c r="BF234" s="192">
        <f>IF(N234="snížená",J234,0)</f>
        <v>0</v>
      </c>
      <c r="BG234" s="192">
        <f>IF(N234="zákl. přenesená",J234,0)</f>
        <v>0</v>
      </c>
      <c r="BH234" s="192">
        <f>IF(N234="sníž. přenesená",J234,0)</f>
        <v>0</v>
      </c>
      <c r="BI234" s="192">
        <f>IF(N234="nulová",J234,0)</f>
        <v>0</v>
      </c>
      <c r="BJ234" s="6" t="s">
        <v>21</v>
      </c>
      <c r="BK234" s="192">
        <f>ROUND(I234*H234,2)</f>
        <v>0</v>
      </c>
      <c r="BL234" s="6" t="s">
        <v>191</v>
      </c>
      <c r="BM234" s="6" t="s">
        <v>1148</v>
      </c>
    </row>
    <row r="235" spans="1:47" ht="34.5">
      <c r="A235" s="23"/>
      <c r="B235" s="24"/>
      <c r="C235" s="52"/>
      <c r="D235" s="196" t="s">
        <v>199</v>
      </c>
      <c r="E235" s="52"/>
      <c r="F235" s="197" t="s">
        <v>899</v>
      </c>
      <c r="G235" s="52"/>
      <c r="H235" s="52"/>
      <c r="I235" s="52"/>
      <c r="J235" s="52"/>
      <c r="K235" s="52"/>
      <c r="L235" s="50"/>
      <c r="M235" s="195"/>
      <c r="N235" s="25"/>
      <c r="O235" s="25"/>
      <c r="P235" s="25"/>
      <c r="Q235" s="25"/>
      <c r="R235" s="25"/>
      <c r="S235" s="25"/>
      <c r="T235" s="72"/>
      <c r="AT235" s="6" t="s">
        <v>199</v>
      </c>
      <c r="AU235" s="6" t="s">
        <v>21</v>
      </c>
    </row>
    <row r="236" spans="2:51" s="198" customFormat="1" ht="12.75">
      <c r="B236" s="199"/>
      <c r="C236" s="200"/>
      <c r="D236" s="196" t="s">
        <v>210</v>
      </c>
      <c r="E236" s="201"/>
      <c r="F236" s="202" t="s">
        <v>1049</v>
      </c>
      <c r="G236" s="200"/>
      <c r="H236" s="201"/>
      <c r="I236" s="200"/>
      <c r="J236" s="200"/>
      <c r="K236" s="200"/>
      <c r="L236" s="203"/>
      <c r="M236" s="204"/>
      <c r="N236" s="205"/>
      <c r="O236" s="205"/>
      <c r="P236" s="205"/>
      <c r="Q236" s="205"/>
      <c r="R236" s="205"/>
      <c r="S236" s="205"/>
      <c r="T236" s="206"/>
      <c r="AT236" s="207" t="s">
        <v>210</v>
      </c>
      <c r="AU236" s="207" t="s">
        <v>21</v>
      </c>
      <c r="AV236" s="198" t="s">
        <v>21</v>
      </c>
      <c r="AW236" s="198" t="s">
        <v>43</v>
      </c>
      <c r="AX236" s="198" t="s">
        <v>79</v>
      </c>
      <c r="AY236" s="207" t="s">
        <v>192</v>
      </c>
    </row>
    <row r="237" spans="2:51" s="208" customFormat="1" ht="12.75">
      <c r="B237" s="209"/>
      <c r="C237" s="210"/>
      <c r="D237" s="193" t="s">
        <v>210</v>
      </c>
      <c r="E237" s="211"/>
      <c r="F237" s="212" t="s">
        <v>88</v>
      </c>
      <c r="G237" s="210"/>
      <c r="H237" s="213">
        <v>2</v>
      </c>
      <c r="I237" s="210"/>
      <c r="J237" s="210"/>
      <c r="K237" s="210"/>
      <c r="L237" s="214"/>
      <c r="M237" s="215"/>
      <c r="N237" s="216"/>
      <c r="O237" s="216"/>
      <c r="P237" s="216"/>
      <c r="Q237" s="216"/>
      <c r="R237" s="216"/>
      <c r="S237" s="216"/>
      <c r="T237" s="217"/>
      <c r="AT237" s="218" t="s">
        <v>210</v>
      </c>
      <c r="AU237" s="218" t="s">
        <v>21</v>
      </c>
      <c r="AV237" s="208" t="s">
        <v>88</v>
      </c>
      <c r="AW237" s="208" t="s">
        <v>43</v>
      </c>
      <c r="AX237" s="208" t="s">
        <v>21</v>
      </c>
      <c r="AY237" s="218" t="s">
        <v>192</v>
      </c>
    </row>
    <row r="238" spans="2:65" s="23" customFormat="1" ht="22.5" customHeight="1">
      <c r="B238" s="24"/>
      <c r="C238" s="182" t="s">
        <v>459</v>
      </c>
      <c r="D238" s="182" t="s">
        <v>193</v>
      </c>
      <c r="E238" s="183" t="s">
        <v>901</v>
      </c>
      <c r="F238" s="184" t="s">
        <v>902</v>
      </c>
      <c r="G238" s="185" t="s">
        <v>480</v>
      </c>
      <c r="H238" s="186">
        <v>2777.068</v>
      </c>
      <c r="I238" s="187"/>
      <c r="J238" s="187">
        <f>ROUND(I238*H238,2)</f>
        <v>0</v>
      </c>
      <c r="K238" s="184"/>
      <c r="L238" s="50"/>
      <c r="M238" s="188"/>
      <c r="N238" s="189" t="s">
        <v>50</v>
      </c>
      <c r="O238" s="190">
        <v>0</v>
      </c>
      <c r="P238" s="190">
        <f>O238*H238</f>
        <v>0</v>
      </c>
      <c r="Q238" s="190">
        <v>0</v>
      </c>
      <c r="R238" s="190">
        <f>Q238*H238</f>
        <v>0</v>
      </c>
      <c r="S238" s="190">
        <v>0</v>
      </c>
      <c r="T238" s="191">
        <f>S238*H238</f>
        <v>0</v>
      </c>
      <c r="AR238" s="6" t="s">
        <v>191</v>
      </c>
      <c r="AT238" s="6" t="s">
        <v>193</v>
      </c>
      <c r="AU238" s="6" t="s">
        <v>21</v>
      </c>
      <c r="AY238" s="6" t="s">
        <v>192</v>
      </c>
      <c r="BE238" s="192">
        <f>IF(N238="základní",J238,0)</f>
        <v>0</v>
      </c>
      <c r="BF238" s="192">
        <f>IF(N238="snížená",J238,0)</f>
        <v>0</v>
      </c>
      <c r="BG238" s="192">
        <f>IF(N238="zákl. přenesená",J238,0)</f>
        <v>0</v>
      </c>
      <c r="BH238" s="192">
        <f>IF(N238="sníž. přenesená",J238,0)</f>
        <v>0</v>
      </c>
      <c r="BI238" s="192">
        <f>IF(N238="nulová",J238,0)</f>
        <v>0</v>
      </c>
      <c r="BJ238" s="6" t="s">
        <v>21</v>
      </c>
      <c r="BK238" s="192">
        <f>ROUND(I238*H238,2)</f>
        <v>0</v>
      </c>
      <c r="BL238" s="6" t="s">
        <v>191</v>
      </c>
      <c r="BM238" s="6" t="s">
        <v>1149</v>
      </c>
    </row>
    <row r="239" spans="1:47" ht="23.25">
      <c r="A239" s="23"/>
      <c r="B239" s="24"/>
      <c r="C239" s="52"/>
      <c r="D239" s="196" t="s">
        <v>199</v>
      </c>
      <c r="E239" s="52"/>
      <c r="F239" s="197" t="s">
        <v>904</v>
      </c>
      <c r="G239" s="52"/>
      <c r="H239" s="52"/>
      <c r="I239" s="52"/>
      <c r="J239" s="52"/>
      <c r="K239" s="52"/>
      <c r="L239" s="50"/>
      <c r="M239" s="195"/>
      <c r="N239" s="25"/>
      <c r="O239" s="25"/>
      <c r="P239" s="25"/>
      <c r="Q239" s="25"/>
      <c r="R239" s="25"/>
      <c r="S239" s="25"/>
      <c r="T239" s="72"/>
      <c r="AT239" s="6" t="s">
        <v>199</v>
      </c>
      <c r="AU239" s="6" t="s">
        <v>21</v>
      </c>
    </row>
    <row r="240" spans="2:51" s="198" customFormat="1" ht="12.75">
      <c r="B240" s="199"/>
      <c r="C240" s="200"/>
      <c r="D240" s="196" t="s">
        <v>210</v>
      </c>
      <c r="E240" s="201"/>
      <c r="F240" s="202" t="s">
        <v>1049</v>
      </c>
      <c r="G240" s="200"/>
      <c r="H240" s="201"/>
      <c r="I240" s="200"/>
      <c r="J240" s="200"/>
      <c r="K240" s="200"/>
      <c r="L240" s="203"/>
      <c r="M240" s="204"/>
      <c r="N240" s="205"/>
      <c r="O240" s="205"/>
      <c r="P240" s="205"/>
      <c r="Q240" s="205"/>
      <c r="R240" s="205"/>
      <c r="S240" s="205"/>
      <c r="T240" s="206"/>
      <c r="AT240" s="207" t="s">
        <v>210</v>
      </c>
      <c r="AU240" s="207" t="s">
        <v>21</v>
      </c>
      <c r="AV240" s="198" t="s">
        <v>21</v>
      </c>
      <c r="AW240" s="198" t="s">
        <v>43</v>
      </c>
      <c r="AX240" s="198" t="s">
        <v>79</v>
      </c>
      <c r="AY240" s="207" t="s">
        <v>192</v>
      </c>
    </row>
    <row r="241" spans="2:51" s="208" customFormat="1" ht="12.75">
      <c r="B241" s="209"/>
      <c r="C241" s="210"/>
      <c r="D241" s="193" t="s">
        <v>210</v>
      </c>
      <c r="E241" s="211"/>
      <c r="F241" s="212" t="s">
        <v>1150</v>
      </c>
      <c r="G241" s="210"/>
      <c r="H241" s="213">
        <v>2777.068</v>
      </c>
      <c r="I241" s="210"/>
      <c r="J241" s="210"/>
      <c r="K241" s="210"/>
      <c r="L241" s="214"/>
      <c r="M241" s="215"/>
      <c r="N241" s="216"/>
      <c r="O241" s="216"/>
      <c r="P241" s="216"/>
      <c r="Q241" s="216"/>
      <c r="R241" s="216"/>
      <c r="S241" s="216"/>
      <c r="T241" s="217"/>
      <c r="AT241" s="218" t="s">
        <v>210</v>
      </c>
      <c r="AU241" s="218" t="s">
        <v>21</v>
      </c>
      <c r="AV241" s="208" t="s">
        <v>88</v>
      </c>
      <c r="AW241" s="208" t="s">
        <v>43</v>
      </c>
      <c r="AX241" s="208" t="s">
        <v>21</v>
      </c>
      <c r="AY241" s="218" t="s">
        <v>192</v>
      </c>
    </row>
    <row r="242" spans="2:65" s="23" customFormat="1" ht="22.5" customHeight="1">
      <c r="B242" s="24"/>
      <c r="C242" s="182" t="s">
        <v>466</v>
      </c>
      <c r="D242" s="182" t="s">
        <v>193</v>
      </c>
      <c r="E242" s="183" t="s">
        <v>907</v>
      </c>
      <c r="F242" s="184" t="s">
        <v>908</v>
      </c>
      <c r="G242" s="185" t="s">
        <v>480</v>
      </c>
      <c r="H242" s="186">
        <v>52764.292</v>
      </c>
      <c r="I242" s="187"/>
      <c r="J242" s="187">
        <f>ROUND(I242*H242,2)</f>
        <v>0</v>
      </c>
      <c r="K242" s="184"/>
      <c r="L242" s="50"/>
      <c r="M242" s="188"/>
      <c r="N242" s="189" t="s">
        <v>50</v>
      </c>
      <c r="O242" s="190">
        <v>0</v>
      </c>
      <c r="P242" s="190">
        <f>O242*H242</f>
        <v>0</v>
      </c>
      <c r="Q242" s="190">
        <v>0</v>
      </c>
      <c r="R242" s="190">
        <f>Q242*H242</f>
        <v>0</v>
      </c>
      <c r="S242" s="190">
        <v>0</v>
      </c>
      <c r="T242" s="191">
        <f>S242*H242</f>
        <v>0</v>
      </c>
      <c r="AR242" s="6" t="s">
        <v>191</v>
      </c>
      <c r="AT242" s="6" t="s">
        <v>193</v>
      </c>
      <c r="AU242" s="6" t="s">
        <v>21</v>
      </c>
      <c r="AY242" s="6" t="s">
        <v>192</v>
      </c>
      <c r="BE242" s="192">
        <f>IF(N242="základní",J242,0)</f>
        <v>0</v>
      </c>
      <c r="BF242" s="192">
        <f>IF(N242="snížená",J242,0)</f>
        <v>0</v>
      </c>
      <c r="BG242" s="192">
        <f>IF(N242="zákl. přenesená",J242,0)</f>
        <v>0</v>
      </c>
      <c r="BH242" s="192">
        <f>IF(N242="sníž. přenesená",J242,0)</f>
        <v>0</v>
      </c>
      <c r="BI242" s="192">
        <f>IF(N242="nulová",J242,0)</f>
        <v>0</v>
      </c>
      <c r="BJ242" s="6" t="s">
        <v>21</v>
      </c>
      <c r="BK242" s="192">
        <f>ROUND(I242*H242,2)</f>
        <v>0</v>
      </c>
      <c r="BL242" s="6" t="s">
        <v>191</v>
      </c>
      <c r="BM242" s="6" t="s">
        <v>1151</v>
      </c>
    </row>
    <row r="243" spans="1:47" ht="23.25">
      <c r="A243" s="23"/>
      <c r="B243" s="24"/>
      <c r="C243" s="52"/>
      <c r="D243" s="196" t="s">
        <v>199</v>
      </c>
      <c r="E243" s="52"/>
      <c r="F243" s="197" t="s">
        <v>910</v>
      </c>
      <c r="G243" s="52"/>
      <c r="H243" s="52"/>
      <c r="I243" s="52"/>
      <c r="J243" s="52"/>
      <c r="K243" s="52"/>
      <c r="L243" s="50"/>
      <c r="M243" s="195"/>
      <c r="N243" s="25"/>
      <c r="O243" s="25"/>
      <c r="P243" s="25"/>
      <c r="Q243" s="25"/>
      <c r="R243" s="25"/>
      <c r="S243" s="25"/>
      <c r="T243" s="72"/>
      <c r="AT243" s="6" t="s">
        <v>199</v>
      </c>
      <c r="AU243" s="6" t="s">
        <v>21</v>
      </c>
    </row>
    <row r="244" spans="2:51" s="208" customFormat="1" ht="12.75">
      <c r="B244" s="209"/>
      <c r="C244" s="210"/>
      <c r="D244" s="193" t="s">
        <v>210</v>
      </c>
      <c r="E244" s="211" t="s">
        <v>1152</v>
      </c>
      <c r="F244" s="212" t="s">
        <v>1153</v>
      </c>
      <c r="G244" s="210"/>
      <c r="H244" s="213">
        <v>52764.292</v>
      </c>
      <c r="I244" s="210"/>
      <c r="J244" s="210"/>
      <c r="K244" s="210"/>
      <c r="L244" s="214"/>
      <c r="M244" s="215"/>
      <c r="N244" s="216"/>
      <c r="O244" s="216"/>
      <c r="P244" s="216"/>
      <c r="Q244" s="216"/>
      <c r="R244" s="216"/>
      <c r="S244" s="216"/>
      <c r="T244" s="217"/>
      <c r="AT244" s="218" t="s">
        <v>210</v>
      </c>
      <c r="AU244" s="218" t="s">
        <v>21</v>
      </c>
      <c r="AV244" s="208" t="s">
        <v>88</v>
      </c>
      <c r="AW244" s="208" t="s">
        <v>43</v>
      </c>
      <c r="AX244" s="208" t="s">
        <v>21</v>
      </c>
      <c r="AY244" s="218" t="s">
        <v>192</v>
      </c>
    </row>
    <row r="245" spans="2:65" s="23" customFormat="1" ht="22.5" customHeight="1">
      <c r="B245" s="24"/>
      <c r="C245" s="182" t="s">
        <v>471</v>
      </c>
      <c r="D245" s="182" t="s">
        <v>193</v>
      </c>
      <c r="E245" s="183" t="s">
        <v>925</v>
      </c>
      <c r="F245" s="184" t="s">
        <v>926</v>
      </c>
      <c r="G245" s="185" t="s">
        <v>480</v>
      </c>
      <c r="H245" s="186">
        <v>112.264</v>
      </c>
      <c r="I245" s="187"/>
      <c r="J245" s="187">
        <f>ROUND(I245*H245,2)</f>
        <v>0</v>
      </c>
      <c r="K245" s="184"/>
      <c r="L245" s="50"/>
      <c r="M245" s="188"/>
      <c r="N245" s="189" t="s">
        <v>50</v>
      </c>
      <c r="O245" s="190">
        <v>0</v>
      </c>
      <c r="P245" s="190">
        <f>O245*H245</f>
        <v>0</v>
      </c>
      <c r="Q245" s="190">
        <v>0</v>
      </c>
      <c r="R245" s="190">
        <f>Q245*H245</f>
        <v>0</v>
      </c>
      <c r="S245" s="190">
        <v>0</v>
      </c>
      <c r="T245" s="191">
        <f>S245*H245</f>
        <v>0</v>
      </c>
      <c r="AR245" s="6" t="s">
        <v>191</v>
      </c>
      <c r="AT245" s="6" t="s">
        <v>193</v>
      </c>
      <c r="AU245" s="6" t="s">
        <v>21</v>
      </c>
      <c r="AY245" s="6" t="s">
        <v>192</v>
      </c>
      <c r="BE245" s="192">
        <f>IF(N245="základní",J245,0)</f>
        <v>0</v>
      </c>
      <c r="BF245" s="192">
        <f>IF(N245="snížená",J245,0)</f>
        <v>0</v>
      </c>
      <c r="BG245" s="192">
        <f>IF(N245="zákl. přenesená",J245,0)</f>
        <v>0</v>
      </c>
      <c r="BH245" s="192">
        <f>IF(N245="sníž. přenesená",J245,0)</f>
        <v>0</v>
      </c>
      <c r="BI245" s="192">
        <f>IF(N245="nulová",J245,0)</f>
        <v>0</v>
      </c>
      <c r="BJ245" s="6" t="s">
        <v>21</v>
      </c>
      <c r="BK245" s="192">
        <f>ROUND(I245*H245,2)</f>
        <v>0</v>
      </c>
      <c r="BL245" s="6" t="s">
        <v>191</v>
      </c>
      <c r="BM245" s="6" t="s">
        <v>1154</v>
      </c>
    </row>
    <row r="246" spans="1:47" ht="12.75">
      <c r="A246" s="23"/>
      <c r="B246" s="24"/>
      <c r="C246" s="52"/>
      <c r="D246" s="196" t="s">
        <v>199</v>
      </c>
      <c r="E246" s="52"/>
      <c r="F246" s="197" t="s">
        <v>928</v>
      </c>
      <c r="G246" s="52"/>
      <c r="H246" s="52"/>
      <c r="I246" s="52"/>
      <c r="J246" s="52"/>
      <c r="K246" s="52"/>
      <c r="L246" s="50"/>
      <c r="M246" s="195"/>
      <c r="N246" s="25"/>
      <c r="O246" s="25"/>
      <c r="P246" s="25"/>
      <c r="Q246" s="25"/>
      <c r="R246" s="25"/>
      <c r="S246" s="25"/>
      <c r="T246" s="72"/>
      <c r="AT246" s="6" t="s">
        <v>199</v>
      </c>
      <c r="AU246" s="6" t="s">
        <v>21</v>
      </c>
    </row>
    <row r="247" spans="2:51" s="208" customFormat="1" ht="12.75">
      <c r="B247" s="209"/>
      <c r="C247" s="210"/>
      <c r="D247" s="193" t="s">
        <v>210</v>
      </c>
      <c r="E247" s="211" t="s">
        <v>780</v>
      </c>
      <c r="F247" s="212" t="s">
        <v>1155</v>
      </c>
      <c r="G247" s="210"/>
      <c r="H247" s="213">
        <v>112.264</v>
      </c>
      <c r="I247" s="210"/>
      <c r="J247" s="210"/>
      <c r="K247" s="210"/>
      <c r="L247" s="214"/>
      <c r="M247" s="215"/>
      <c r="N247" s="216"/>
      <c r="O247" s="216"/>
      <c r="P247" s="216"/>
      <c r="Q247" s="216"/>
      <c r="R247" s="216"/>
      <c r="S247" s="216"/>
      <c r="T247" s="217"/>
      <c r="AT247" s="218" t="s">
        <v>210</v>
      </c>
      <c r="AU247" s="218" t="s">
        <v>21</v>
      </c>
      <c r="AV247" s="208" t="s">
        <v>88</v>
      </c>
      <c r="AW247" s="208" t="s">
        <v>43</v>
      </c>
      <c r="AX247" s="208" t="s">
        <v>21</v>
      </c>
      <c r="AY247" s="218" t="s">
        <v>192</v>
      </c>
    </row>
    <row r="248" spans="2:65" s="23" customFormat="1" ht="22.5" customHeight="1">
      <c r="B248" s="24"/>
      <c r="C248" s="182" t="s">
        <v>477</v>
      </c>
      <c r="D248" s="182" t="s">
        <v>193</v>
      </c>
      <c r="E248" s="183" t="s">
        <v>931</v>
      </c>
      <c r="F248" s="184" t="s">
        <v>932</v>
      </c>
      <c r="G248" s="185" t="s">
        <v>474</v>
      </c>
      <c r="H248" s="186">
        <v>860.16</v>
      </c>
      <c r="I248" s="187"/>
      <c r="J248" s="187">
        <f>ROUND(I248*H248,2)</f>
        <v>0</v>
      </c>
      <c r="K248" s="184" t="s">
        <v>197</v>
      </c>
      <c r="L248" s="50"/>
      <c r="M248" s="188"/>
      <c r="N248" s="189" t="s">
        <v>50</v>
      </c>
      <c r="O248" s="190">
        <v>0</v>
      </c>
      <c r="P248" s="190">
        <f>O248*H248</f>
        <v>0</v>
      </c>
      <c r="Q248" s="190">
        <v>0</v>
      </c>
      <c r="R248" s="190">
        <f>Q248*H248</f>
        <v>0</v>
      </c>
      <c r="S248" s="190">
        <v>0</v>
      </c>
      <c r="T248" s="191">
        <f>S248*H248</f>
        <v>0</v>
      </c>
      <c r="AR248" s="6" t="s">
        <v>191</v>
      </c>
      <c r="AT248" s="6" t="s">
        <v>193</v>
      </c>
      <c r="AU248" s="6" t="s">
        <v>21</v>
      </c>
      <c r="AY248" s="6" t="s">
        <v>192</v>
      </c>
      <c r="BE248" s="192">
        <f>IF(N248="základní",J248,0)</f>
        <v>0</v>
      </c>
      <c r="BF248" s="192">
        <f>IF(N248="snížená",J248,0)</f>
        <v>0</v>
      </c>
      <c r="BG248" s="192">
        <f>IF(N248="zákl. přenesená",J248,0)</f>
        <v>0</v>
      </c>
      <c r="BH248" s="192">
        <f>IF(N248="sníž. přenesená",J248,0)</f>
        <v>0</v>
      </c>
      <c r="BI248" s="192">
        <f>IF(N248="nulová",J248,0)</f>
        <v>0</v>
      </c>
      <c r="BJ248" s="6" t="s">
        <v>21</v>
      </c>
      <c r="BK248" s="192">
        <f>ROUND(I248*H248,2)</f>
        <v>0</v>
      </c>
      <c r="BL248" s="6" t="s">
        <v>191</v>
      </c>
      <c r="BM248" s="6" t="s">
        <v>1156</v>
      </c>
    </row>
    <row r="249" spans="1:47" ht="13.5">
      <c r="A249" s="23"/>
      <c r="B249" s="24"/>
      <c r="C249" s="52"/>
      <c r="D249" s="196" t="s">
        <v>199</v>
      </c>
      <c r="E249" s="52"/>
      <c r="F249" s="197" t="s">
        <v>934</v>
      </c>
      <c r="G249" s="52"/>
      <c r="H249" s="52"/>
      <c r="I249" s="52"/>
      <c r="J249" s="52"/>
      <c r="K249" s="52"/>
      <c r="L249" s="50"/>
      <c r="M249" s="195"/>
      <c r="N249" s="25"/>
      <c r="O249" s="25"/>
      <c r="P249" s="25"/>
      <c r="Q249" s="25"/>
      <c r="R249" s="25"/>
      <c r="S249" s="25"/>
      <c r="T249" s="72"/>
      <c r="AT249" s="6" t="s">
        <v>199</v>
      </c>
      <c r="AU249" s="6" t="s">
        <v>21</v>
      </c>
    </row>
    <row r="250" spans="2:51" s="208" customFormat="1" ht="13.5">
      <c r="B250" s="209"/>
      <c r="C250" s="210"/>
      <c r="D250" s="196" t="s">
        <v>210</v>
      </c>
      <c r="E250" s="234"/>
      <c r="F250" s="235" t="s">
        <v>1157</v>
      </c>
      <c r="G250" s="210"/>
      <c r="H250" s="236">
        <v>860.16</v>
      </c>
      <c r="I250" s="210"/>
      <c r="J250" s="210"/>
      <c r="K250" s="210"/>
      <c r="L250" s="214"/>
      <c r="M250" s="237"/>
      <c r="N250" s="238"/>
      <c r="O250" s="238"/>
      <c r="P250" s="238"/>
      <c r="Q250" s="238"/>
      <c r="R250" s="238"/>
      <c r="S250" s="238"/>
      <c r="T250" s="239"/>
      <c r="AT250" s="218" t="s">
        <v>210</v>
      </c>
      <c r="AU250" s="218" t="s">
        <v>21</v>
      </c>
      <c r="AV250" s="208" t="s">
        <v>88</v>
      </c>
      <c r="AW250" s="208" t="s">
        <v>43</v>
      </c>
      <c r="AX250" s="208" t="s">
        <v>21</v>
      </c>
      <c r="AY250" s="218" t="s">
        <v>192</v>
      </c>
    </row>
    <row r="251" spans="2:12" s="23" customFormat="1" ht="6.75" customHeight="1">
      <c r="B251" s="45"/>
      <c r="C251" s="46"/>
      <c r="D251" s="46"/>
      <c r="E251" s="46"/>
      <c r="F251" s="46"/>
      <c r="G251" s="46"/>
      <c r="H251" s="46"/>
      <c r="I251" s="46"/>
      <c r="J251" s="46"/>
      <c r="K251" s="46"/>
      <c r="L251" s="50"/>
    </row>
  </sheetData>
  <sheetProtection selectLockedCells="1" selectUnlockedCells="1"/>
  <mergeCells count="12">
    <mergeCell ref="G1:H1"/>
    <mergeCell ref="L2:V2"/>
    <mergeCell ref="E7:H7"/>
    <mergeCell ref="E9:H9"/>
    <mergeCell ref="E11:H11"/>
    <mergeCell ref="E26:H26"/>
    <mergeCell ref="E47:H47"/>
    <mergeCell ref="E49:H49"/>
    <mergeCell ref="E51:H51"/>
    <mergeCell ref="E73:H73"/>
    <mergeCell ref="E75:H75"/>
    <mergeCell ref="E77:H77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scale="90"/>
  <rowBreaks count="2" manualBreakCount="2">
    <brk id="41" max="255" man="1"/>
    <brk id="6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R137"/>
  <sheetViews>
    <sheetView showGridLines="0" view="pageBreakPreview" zoomScaleSheetLayoutView="100" workbookViewId="0" topLeftCell="A1">
      <pane ySplit="1" topLeftCell="A121" activePane="bottomLeft" state="frozen"/>
      <selection pane="topLeft" activeCell="A1" sqref="A1"/>
      <selection pane="bottomLeft" activeCell="I85" sqref="I85"/>
    </sheetView>
  </sheetViews>
  <sheetFormatPr defaultColWidth="8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4.8320312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2" max="12" width="8.8320312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32" max="43" width="8.83203125" style="0" customWidth="1"/>
    <col min="44" max="65" width="9.33203125" style="0" hidden="1" customWidth="1"/>
    <col min="66" max="16384" width="8.83203125" style="0" customWidth="1"/>
  </cols>
  <sheetData>
    <row r="1" spans="1:70" ht="21.75" customHeight="1">
      <c r="A1" s="2"/>
      <c r="B1" s="2"/>
      <c r="C1" s="2"/>
      <c r="D1" s="3" t="s">
        <v>1</v>
      </c>
      <c r="E1" s="2"/>
      <c r="F1" s="2"/>
      <c r="G1" s="125"/>
      <c r="H1" s="125"/>
      <c r="I1" s="2"/>
      <c r="J1" s="2"/>
      <c r="K1" s="3" t="s">
        <v>162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</row>
    <row r="2" spans="12:46" ht="36.75" customHeight="1">
      <c r="L2" s="5"/>
      <c r="M2" s="5"/>
      <c r="N2" s="5"/>
      <c r="O2" s="5"/>
      <c r="P2" s="5"/>
      <c r="Q2" s="5"/>
      <c r="R2" s="5"/>
      <c r="S2" s="5"/>
      <c r="T2" s="5"/>
      <c r="U2" s="5"/>
      <c r="V2" s="5"/>
      <c r="AT2" s="6" t="s">
        <v>118</v>
      </c>
    </row>
    <row r="3" spans="2:46" ht="6.7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6" t="s">
        <v>79</v>
      </c>
    </row>
    <row r="4" spans="2:46" ht="36.75" customHeight="1">
      <c r="B4" s="10"/>
      <c r="C4" s="11"/>
      <c r="D4" s="12" t="s">
        <v>163</v>
      </c>
      <c r="E4" s="11"/>
      <c r="F4" s="11"/>
      <c r="G4" s="11"/>
      <c r="H4" s="11"/>
      <c r="I4" s="11"/>
      <c r="J4" s="11"/>
      <c r="K4" s="13"/>
      <c r="M4" s="14" t="s">
        <v>10</v>
      </c>
      <c r="AT4" s="6" t="s">
        <v>4</v>
      </c>
    </row>
    <row r="5" spans="2:11" ht="6.75" customHeight="1">
      <c r="B5" s="10"/>
      <c r="C5" s="11"/>
      <c r="D5" s="11"/>
      <c r="E5" s="11"/>
      <c r="F5" s="11"/>
      <c r="G5" s="11"/>
      <c r="H5" s="11"/>
      <c r="I5" s="11"/>
      <c r="J5" s="11"/>
      <c r="K5" s="13"/>
    </row>
    <row r="6" spans="2:11" ht="15">
      <c r="B6" s="10"/>
      <c r="C6" s="11"/>
      <c r="D6" s="19" t="s">
        <v>14</v>
      </c>
      <c r="E6" s="11"/>
      <c r="F6" s="11"/>
      <c r="G6" s="11"/>
      <c r="H6" s="11"/>
      <c r="I6" s="11"/>
      <c r="J6" s="11"/>
      <c r="K6" s="13"/>
    </row>
    <row r="7" spans="2:11" ht="22.5" customHeight="1">
      <c r="B7" s="10"/>
      <c r="C7" s="11"/>
      <c r="D7" s="11"/>
      <c r="E7" s="126">
        <f>'Rekapitulace stavby'!K6</f>
        <v>0</v>
      </c>
      <c r="F7" s="126"/>
      <c r="G7" s="126"/>
      <c r="H7" s="126"/>
      <c r="I7" s="11"/>
      <c r="J7" s="11"/>
      <c r="K7" s="13"/>
    </row>
    <row r="8" spans="2:11" ht="15">
      <c r="B8" s="10"/>
      <c r="C8" s="11"/>
      <c r="D8" s="19" t="s">
        <v>164</v>
      </c>
      <c r="E8" s="11"/>
      <c r="F8" s="11"/>
      <c r="G8" s="11"/>
      <c r="H8" s="11"/>
      <c r="I8" s="11"/>
      <c r="J8" s="11"/>
      <c r="K8" s="13"/>
    </row>
    <row r="9" spans="2:11" s="23" customFormat="1" ht="22.5" customHeight="1">
      <c r="B9" s="24"/>
      <c r="C9" s="25"/>
      <c r="D9" s="25"/>
      <c r="E9" s="126" t="s">
        <v>1046</v>
      </c>
      <c r="F9" s="126"/>
      <c r="G9" s="126"/>
      <c r="H9" s="126"/>
      <c r="I9" s="25"/>
      <c r="J9" s="25"/>
      <c r="K9" s="29"/>
    </row>
    <row r="10" spans="1:11" ht="15">
      <c r="A10" s="23"/>
      <c r="B10" s="24"/>
      <c r="C10" s="25"/>
      <c r="D10" s="19" t="s">
        <v>489</v>
      </c>
      <c r="E10" s="25"/>
      <c r="F10" s="25"/>
      <c r="G10" s="25"/>
      <c r="H10" s="25"/>
      <c r="I10" s="25"/>
      <c r="J10" s="25"/>
      <c r="K10" s="29"/>
    </row>
    <row r="11" spans="1:11" ht="36.75" customHeight="1">
      <c r="A11" s="23"/>
      <c r="B11" s="24"/>
      <c r="C11" s="25"/>
      <c r="D11" s="25"/>
      <c r="E11" s="62" t="s">
        <v>1158</v>
      </c>
      <c r="F11" s="62"/>
      <c r="G11" s="62"/>
      <c r="H11" s="62"/>
      <c r="I11" s="25"/>
      <c r="J11" s="25"/>
      <c r="K11" s="29"/>
    </row>
    <row r="12" spans="1:11" ht="13.5">
      <c r="A12" s="23"/>
      <c r="B12" s="24"/>
      <c r="C12" s="25"/>
      <c r="D12" s="25"/>
      <c r="E12" s="25"/>
      <c r="F12" s="25"/>
      <c r="G12" s="25"/>
      <c r="H12" s="25"/>
      <c r="I12" s="25"/>
      <c r="J12" s="25"/>
      <c r="K12" s="29"/>
    </row>
    <row r="13" spans="1:11" ht="14.25" customHeight="1">
      <c r="A13" s="23"/>
      <c r="B13" s="24"/>
      <c r="C13" s="25"/>
      <c r="D13" s="19" t="s">
        <v>17</v>
      </c>
      <c r="E13" s="25"/>
      <c r="F13" s="16"/>
      <c r="G13" s="25"/>
      <c r="H13" s="25"/>
      <c r="I13" s="19" t="s">
        <v>19</v>
      </c>
      <c r="J13" s="16"/>
      <c r="K13" s="29"/>
    </row>
    <row r="14" spans="1:11" ht="14.25" customHeight="1">
      <c r="A14" s="23"/>
      <c r="B14" s="24"/>
      <c r="C14" s="25"/>
      <c r="D14" s="19" t="s">
        <v>22</v>
      </c>
      <c r="E14" s="25"/>
      <c r="F14" s="16" t="s">
        <v>39</v>
      </c>
      <c r="G14" s="25"/>
      <c r="H14" s="25"/>
      <c r="I14" s="19" t="s">
        <v>24</v>
      </c>
      <c r="J14" s="65">
        <f>'Rekapitulace stavby'!AN8</f>
        <v>0</v>
      </c>
      <c r="K14" s="29"/>
    </row>
    <row r="15" spans="1:11" ht="10.5" customHeight="1">
      <c r="A15" s="23"/>
      <c r="B15" s="24"/>
      <c r="C15" s="25"/>
      <c r="D15" s="25"/>
      <c r="E15" s="25"/>
      <c r="F15" s="25"/>
      <c r="G15" s="25"/>
      <c r="H15" s="25"/>
      <c r="I15" s="25"/>
      <c r="J15" s="25"/>
      <c r="K15" s="29"/>
    </row>
    <row r="16" spans="1:11" ht="14.25" customHeight="1">
      <c r="A16" s="23"/>
      <c r="B16" s="24"/>
      <c r="C16" s="25"/>
      <c r="D16" s="19" t="s">
        <v>32</v>
      </c>
      <c r="E16" s="25"/>
      <c r="F16" s="25"/>
      <c r="G16" s="25"/>
      <c r="H16" s="25"/>
      <c r="I16" s="19" t="s">
        <v>33</v>
      </c>
      <c r="J16" s="16">
        <f>IF('Rekapitulace stavby'!AN10="","",'Rekapitulace stavby'!AN10)</f>
        <v>0</v>
      </c>
      <c r="K16" s="29"/>
    </row>
    <row r="17" spans="1:11" ht="18" customHeight="1">
      <c r="A17" s="23"/>
      <c r="B17" s="24"/>
      <c r="C17" s="25"/>
      <c r="D17" s="25"/>
      <c r="E17" s="16">
        <f>IF('Rekapitulace stavby'!E11="","",'Rekapitulace stavby'!E11)</f>
        <v>0</v>
      </c>
      <c r="F17" s="25"/>
      <c r="G17" s="25"/>
      <c r="H17" s="25"/>
      <c r="I17" s="19" t="s">
        <v>36</v>
      </c>
      <c r="J17" s="16">
        <f>IF('Rekapitulace stavby'!AN11="","",'Rekapitulace stavby'!AN11)</f>
        <v>0</v>
      </c>
      <c r="K17" s="29"/>
    </row>
    <row r="18" spans="1:11" ht="6.75" customHeight="1">
      <c r="A18" s="23"/>
      <c r="B18" s="24"/>
      <c r="C18" s="25"/>
      <c r="D18" s="25"/>
      <c r="E18" s="25"/>
      <c r="F18" s="25"/>
      <c r="G18" s="25"/>
      <c r="H18" s="25"/>
      <c r="I18" s="25"/>
      <c r="J18" s="25"/>
      <c r="K18" s="29"/>
    </row>
    <row r="19" spans="1:11" ht="14.25" customHeight="1">
      <c r="A19" s="23"/>
      <c r="B19" s="24"/>
      <c r="C19" s="25"/>
      <c r="D19" s="19" t="s">
        <v>38</v>
      </c>
      <c r="E19" s="25"/>
      <c r="F19" s="25"/>
      <c r="G19" s="25"/>
      <c r="H19" s="25"/>
      <c r="I19" s="19" t="s">
        <v>33</v>
      </c>
      <c r="J19" s="16">
        <f>IF('Rekapitulace stavby'!AN13="Vyplň údaj","",IF('Rekapitulace stavby'!AN13="","",'Rekapitulace stavby'!AN13))</f>
        <v>0</v>
      </c>
      <c r="K19" s="29"/>
    </row>
    <row r="20" spans="1:11" ht="18" customHeight="1">
      <c r="A20" s="23"/>
      <c r="B20" s="24"/>
      <c r="C20" s="25"/>
      <c r="D20" s="25"/>
      <c r="E20" s="16">
        <f>IF('Rekapitulace stavby'!E14="Vyplň údaj","",IF('Rekapitulace stavby'!E14="","",'Rekapitulace stavby'!E14))</f>
        <v>0</v>
      </c>
      <c r="F20" s="25"/>
      <c r="G20" s="25"/>
      <c r="H20" s="25"/>
      <c r="I20" s="19" t="s">
        <v>36</v>
      </c>
      <c r="J20" s="16">
        <f>IF('Rekapitulace stavby'!AN14="Vyplň údaj","",IF('Rekapitulace stavby'!AN14="","",'Rekapitulace stavby'!AN14))</f>
        <v>0</v>
      </c>
      <c r="K20" s="29"/>
    </row>
    <row r="21" spans="1:11" ht="6.75" customHeight="1">
      <c r="A21" s="23"/>
      <c r="B21" s="24"/>
      <c r="C21" s="25"/>
      <c r="D21" s="25"/>
      <c r="E21" s="25"/>
      <c r="F21" s="25"/>
      <c r="G21" s="25"/>
      <c r="H21" s="25"/>
      <c r="I21" s="25"/>
      <c r="J21" s="25"/>
      <c r="K21" s="29"/>
    </row>
    <row r="22" spans="1:11" ht="14.25" customHeight="1">
      <c r="A22" s="23"/>
      <c r="B22" s="24"/>
      <c r="C22" s="25"/>
      <c r="D22" s="19" t="s">
        <v>40</v>
      </c>
      <c r="E22" s="25"/>
      <c r="F22" s="25"/>
      <c r="G22" s="25"/>
      <c r="H22" s="25"/>
      <c r="I22" s="19" t="s">
        <v>33</v>
      </c>
      <c r="J22" s="16">
        <f>IF('Rekapitulace stavby'!AN16="","",'Rekapitulace stavby'!AN16)</f>
        <v>0</v>
      </c>
      <c r="K22" s="29"/>
    </row>
    <row r="23" spans="1:11" ht="18" customHeight="1">
      <c r="A23" s="23"/>
      <c r="B23" s="24"/>
      <c r="C23" s="25"/>
      <c r="D23" s="25"/>
      <c r="E23" s="16">
        <f>IF('Rekapitulace stavby'!E17="","",'Rekapitulace stavby'!E17)</f>
        <v>0</v>
      </c>
      <c r="F23" s="25"/>
      <c r="G23" s="25"/>
      <c r="H23" s="25"/>
      <c r="I23" s="19" t="s">
        <v>36</v>
      </c>
      <c r="J23" s="16">
        <f>IF('Rekapitulace stavby'!AN17="","",'Rekapitulace stavby'!AN17)</f>
        <v>0</v>
      </c>
      <c r="K23" s="29"/>
    </row>
    <row r="24" spans="1:11" ht="6.75" customHeight="1">
      <c r="A24" s="23"/>
      <c r="B24" s="24"/>
      <c r="C24" s="25"/>
      <c r="D24" s="25"/>
      <c r="E24" s="25"/>
      <c r="F24" s="25"/>
      <c r="G24" s="25"/>
      <c r="H24" s="25"/>
      <c r="I24" s="25"/>
      <c r="J24" s="25"/>
      <c r="K24" s="29"/>
    </row>
    <row r="25" spans="1:11" ht="14.25" customHeight="1">
      <c r="A25" s="23"/>
      <c r="B25" s="24"/>
      <c r="C25" s="25"/>
      <c r="D25" s="19" t="s">
        <v>44</v>
      </c>
      <c r="E25" s="25"/>
      <c r="F25" s="25"/>
      <c r="G25" s="25"/>
      <c r="H25" s="25"/>
      <c r="I25" s="25"/>
      <c r="J25" s="25"/>
      <c r="K25" s="29"/>
    </row>
    <row r="26" spans="2:11" s="127" customFormat="1" ht="22.5" customHeight="1">
      <c r="B26" s="128"/>
      <c r="C26" s="129"/>
      <c r="D26" s="129"/>
      <c r="E26" s="21"/>
      <c r="F26" s="21"/>
      <c r="G26" s="21"/>
      <c r="H26" s="21"/>
      <c r="I26" s="129"/>
      <c r="J26" s="129"/>
      <c r="K26" s="130"/>
    </row>
    <row r="27" spans="2:11" s="23" customFormat="1" ht="6.75" customHeight="1">
      <c r="B27" s="24"/>
      <c r="C27" s="25"/>
      <c r="D27" s="25"/>
      <c r="E27" s="25"/>
      <c r="F27" s="25"/>
      <c r="G27" s="25"/>
      <c r="H27" s="25"/>
      <c r="I27" s="25"/>
      <c r="J27" s="25"/>
      <c r="K27" s="29"/>
    </row>
    <row r="28" spans="1:11" ht="6.75" customHeight="1">
      <c r="A28" s="23"/>
      <c r="B28" s="24"/>
      <c r="C28" s="25"/>
      <c r="D28" s="82"/>
      <c r="E28" s="82"/>
      <c r="F28" s="82"/>
      <c r="G28" s="82"/>
      <c r="H28" s="82"/>
      <c r="I28" s="82"/>
      <c r="J28" s="82"/>
      <c r="K28" s="131"/>
    </row>
    <row r="29" spans="1:11" ht="24.75" customHeight="1">
      <c r="A29" s="23"/>
      <c r="B29" s="24"/>
      <c r="C29" s="25"/>
      <c r="D29" s="132" t="s">
        <v>45</v>
      </c>
      <c r="E29" s="25"/>
      <c r="F29" s="25"/>
      <c r="G29" s="25"/>
      <c r="H29" s="25"/>
      <c r="I29" s="25"/>
      <c r="J29" s="87">
        <f>ROUND(J83,2)</f>
        <v>0</v>
      </c>
      <c r="K29" s="29"/>
    </row>
    <row r="30" spans="1:11" ht="6.75" customHeight="1">
      <c r="A30" s="23"/>
      <c r="B30" s="24"/>
      <c r="C30" s="25"/>
      <c r="D30" s="82"/>
      <c r="E30" s="82"/>
      <c r="F30" s="82"/>
      <c r="G30" s="82"/>
      <c r="H30" s="82"/>
      <c r="I30" s="82"/>
      <c r="J30" s="82"/>
      <c r="K30" s="131"/>
    </row>
    <row r="31" spans="1:11" ht="14.25" customHeight="1">
      <c r="A31" s="23"/>
      <c r="B31" s="24"/>
      <c r="C31" s="25"/>
      <c r="D31" s="25"/>
      <c r="E31" s="25"/>
      <c r="F31" s="30" t="s">
        <v>47</v>
      </c>
      <c r="G31" s="25"/>
      <c r="H31" s="25"/>
      <c r="I31" s="30" t="s">
        <v>46</v>
      </c>
      <c r="J31" s="30" t="s">
        <v>48</v>
      </c>
      <c r="K31" s="29"/>
    </row>
    <row r="32" spans="1:11" ht="14.25" customHeight="1">
      <c r="A32" s="23"/>
      <c r="B32" s="24"/>
      <c r="C32" s="25"/>
      <c r="D32" s="34" t="s">
        <v>49</v>
      </c>
      <c r="E32" s="34" t="s">
        <v>50</v>
      </c>
      <c r="F32" s="133">
        <f>ROUND(SUM(BE83:BE136),2)</f>
        <v>0</v>
      </c>
      <c r="G32" s="25"/>
      <c r="H32" s="25"/>
      <c r="I32" s="134">
        <v>0.21</v>
      </c>
      <c r="J32" s="133">
        <f>ROUND(ROUND((SUM(BE83:BE136)),2)*I32,2)</f>
        <v>0</v>
      </c>
      <c r="K32" s="29"/>
    </row>
    <row r="33" spans="1:11" ht="14.25" customHeight="1">
      <c r="A33" s="23"/>
      <c r="B33" s="24"/>
      <c r="C33" s="25"/>
      <c r="D33" s="25"/>
      <c r="E33" s="34" t="s">
        <v>51</v>
      </c>
      <c r="F33" s="133">
        <f>ROUND(SUM(BF83:BF136),2)</f>
        <v>0</v>
      </c>
      <c r="G33" s="25"/>
      <c r="H33" s="25"/>
      <c r="I33" s="134">
        <v>0.15</v>
      </c>
      <c r="J33" s="133">
        <f>ROUND(ROUND((SUM(BF83:BF136)),2)*I33,2)</f>
        <v>0</v>
      </c>
      <c r="K33" s="29"/>
    </row>
    <row r="34" spans="1:11" ht="14.25" customHeight="1" hidden="1">
      <c r="A34" s="23"/>
      <c r="B34" s="24"/>
      <c r="C34" s="25"/>
      <c r="D34" s="25"/>
      <c r="E34" s="34" t="s">
        <v>52</v>
      </c>
      <c r="F34" s="133">
        <f>ROUND(SUM(BG83:BG136),2)</f>
        <v>0</v>
      </c>
      <c r="G34" s="25"/>
      <c r="H34" s="25"/>
      <c r="I34" s="134">
        <v>0.21</v>
      </c>
      <c r="J34" s="133">
        <v>0</v>
      </c>
      <c r="K34" s="29"/>
    </row>
    <row r="35" spans="1:11" ht="14.25" customHeight="1" hidden="1">
      <c r="A35" s="23"/>
      <c r="B35" s="24"/>
      <c r="C35" s="25"/>
      <c r="D35" s="25"/>
      <c r="E35" s="34" t="s">
        <v>53</v>
      </c>
      <c r="F35" s="133">
        <f>ROUND(SUM(BH83:BH136),2)</f>
        <v>0</v>
      </c>
      <c r="G35" s="25"/>
      <c r="H35" s="25"/>
      <c r="I35" s="134">
        <v>0.15</v>
      </c>
      <c r="J35" s="133">
        <v>0</v>
      </c>
      <c r="K35" s="29"/>
    </row>
    <row r="36" spans="1:11" ht="14.25" customHeight="1" hidden="1">
      <c r="A36" s="23"/>
      <c r="B36" s="24"/>
      <c r="C36" s="25"/>
      <c r="D36" s="25"/>
      <c r="E36" s="34" t="s">
        <v>54</v>
      </c>
      <c r="F36" s="133">
        <f>ROUND(SUM(BI83:BI136),2)</f>
        <v>0</v>
      </c>
      <c r="G36" s="25"/>
      <c r="H36" s="25"/>
      <c r="I36" s="134">
        <v>0</v>
      </c>
      <c r="J36" s="133">
        <v>0</v>
      </c>
      <c r="K36" s="29"/>
    </row>
    <row r="37" spans="1:11" ht="6.75" customHeight="1">
      <c r="A37" s="23"/>
      <c r="B37" s="24"/>
      <c r="C37" s="25"/>
      <c r="D37" s="25"/>
      <c r="E37" s="25"/>
      <c r="F37" s="25"/>
      <c r="G37" s="25"/>
      <c r="H37" s="25"/>
      <c r="I37" s="25"/>
      <c r="J37" s="25"/>
      <c r="K37" s="29"/>
    </row>
    <row r="38" spans="1:11" ht="24.75" customHeight="1">
      <c r="A38" s="23"/>
      <c r="B38" s="24"/>
      <c r="C38" s="135"/>
      <c r="D38" s="136" t="s">
        <v>55</v>
      </c>
      <c r="E38" s="74"/>
      <c r="F38" s="74"/>
      <c r="G38" s="137" t="s">
        <v>56</v>
      </c>
      <c r="H38" s="138" t="s">
        <v>57</v>
      </c>
      <c r="I38" s="74"/>
      <c r="J38" s="139">
        <f>SUM(J29:J36)</f>
        <v>0</v>
      </c>
      <c r="K38" s="140"/>
    </row>
    <row r="39" spans="1:11" ht="14.25" customHeight="1">
      <c r="A39" s="23"/>
      <c r="B39" s="45"/>
      <c r="C39" s="46"/>
      <c r="D39" s="46"/>
      <c r="E39" s="46"/>
      <c r="F39" s="46"/>
      <c r="G39" s="46"/>
      <c r="H39" s="46"/>
      <c r="I39" s="46"/>
      <c r="J39" s="46"/>
      <c r="K39" s="47"/>
    </row>
    <row r="43" spans="2:11" s="23" customFormat="1" ht="6.75" customHeight="1">
      <c r="B43" s="141"/>
      <c r="C43" s="142"/>
      <c r="D43" s="142"/>
      <c r="E43" s="142"/>
      <c r="F43" s="142"/>
      <c r="G43" s="142"/>
      <c r="H43" s="142"/>
      <c r="I43" s="142"/>
      <c r="J43" s="142"/>
      <c r="K43" s="143"/>
    </row>
    <row r="44" spans="1:11" ht="36.75" customHeight="1">
      <c r="A44" s="23"/>
      <c r="B44" s="24"/>
      <c r="C44" s="12" t="s">
        <v>169</v>
      </c>
      <c r="D44" s="25"/>
      <c r="E44" s="25"/>
      <c r="F44" s="25"/>
      <c r="G44" s="25"/>
      <c r="H44" s="25"/>
      <c r="I44" s="25"/>
      <c r="J44" s="25"/>
      <c r="K44" s="29"/>
    </row>
    <row r="45" spans="1:11" ht="6.75" customHeight="1">
      <c r="A45" s="23"/>
      <c r="B45" s="24"/>
      <c r="C45" s="25"/>
      <c r="D45" s="25"/>
      <c r="E45" s="25"/>
      <c r="F45" s="25"/>
      <c r="G45" s="25"/>
      <c r="H45" s="25"/>
      <c r="I45" s="25"/>
      <c r="J45" s="25"/>
      <c r="K45" s="29"/>
    </row>
    <row r="46" spans="1:11" ht="14.25" customHeight="1">
      <c r="A46" s="23"/>
      <c r="B46" s="24"/>
      <c r="C46" s="19" t="s">
        <v>14</v>
      </c>
      <c r="D46" s="25"/>
      <c r="E46" s="25"/>
      <c r="F46" s="25"/>
      <c r="G46" s="25"/>
      <c r="H46" s="25"/>
      <c r="I46" s="25"/>
      <c r="J46" s="25"/>
      <c r="K46" s="29"/>
    </row>
    <row r="47" spans="1:11" ht="22.5" customHeight="1">
      <c r="A47" s="23"/>
      <c r="B47" s="24"/>
      <c r="C47" s="25"/>
      <c r="D47" s="25"/>
      <c r="E47" s="126">
        <f>E7</f>
        <v>0</v>
      </c>
      <c r="F47" s="126"/>
      <c r="G47" s="126"/>
      <c r="H47" s="126"/>
      <c r="I47" s="25"/>
      <c r="J47" s="25"/>
      <c r="K47" s="29"/>
    </row>
    <row r="48" spans="2:11" ht="15">
      <c r="B48" s="10"/>
      <c r="C48" s="19" t="s">
        <v>164</v>
      </c>
      <c r="D48" s="11"/>
      <c r="E48" s="11"/>
      <c r="F48" s="11"/>
      <c r="G48" s="11"/>
      <c r="H48" s="11"/>
      <c r="I48" s="11"/>
      <c r="J48" s="11"/>
      <c r="K48" s="13"/>
    </row>
    <row r="49" spans="2:11" s="23" customFormat="1" ht="22.5" customHeight="1">
      <c r="B49" s="24"/>
      <c r="C49" s="25"/>
      <c r="D49" s="25"/>
      <c r="E49" s="126" t="s">
        <v>1046</v>
      </c>
      <c r="F49" s="126"/>
      <c r="G49" s="126"/>
      <c r="H49" s="126"/>
      <c r="I49" s="25"/>
      <c r="J49" s="25"/>
      <c r="K49" s="29"/>
    </row>
    <row r="50" spans="1:11" ht="14.25" customHeight="1">
      <c r="A50" s="23"/>
      <c r="B50" s="24"/>
      <c r="C50" s="19" t="s">
        <v>489</v>
      </c>
      <c r="D50" s="25"/>
      <c r="E50" s="25"/>
      <c r="F50" s="25"/>
      <c r="G50" s="25"/>
      <c r="H50" s="25"/>
      <c r="I50" s="25"/>
      <c r="J50" s="25"/>
      <c r="K50" s="29"/>
    </row>
    <row r="51" spans="1:11" ht="23.25" customHeight="1">
      <c r="A51" s="23"/>
      <c r="B51" s="24"/>
      <c r="C51" s="25"/>
      <c r="D51" s="25"/>
      <c r="E51" s="62">
        <f>E11</f>
        <v>0</v>
      </c>
      <c r="F51" s="62"/>
      <c r="G51" s="62"/>
      <c r="H51" s="62"/>
      <c r="I51" s="25"/>
      <c r="J51" s="25"/>
      <c r="K51" s="29"/>
    </row>
    <row r="52" spans="1:11" ht="6.75" customHeight="1">
      <c r="A52" s="23"/>
      <c r="B52" s="24"/>
      <c r="C52" s="25"/>
      <c r="D52" s="25"/>
      <c r="E52" s="25"/>
      <c r="F52" s="25"/>
      <c r="G52" s="25"/>
      <c r="H52" s="25"/>
      <c r="I52" s="25"/>
      <c r="J52" s="25"/>
      <c r="K52" s="29"/>
    </row>
    <row r="53" spans="1:11" ht="18" customHeight="1">
      <c r="A53" s="23"/>
      <c r="B53" s="24"/>
      <c r="C53" s="19" t="s">
        <v>22</v>
      </c>
      <c r="D53" s="25"/>
      <c r="E53" s="25"/>
      <c r="F53" s="16">
        <f>F14</f>
        <v>0</v>
      </c>
      <c r="G53" s="25"/>
      <c r="H53" s="25"/>
      <c r="I53" s="19" t="s">
        <v>24</v>
      </c>
      <c r="J53" s="65">
        <f>IF(J14="","",J14)</f>
        <v>0</v>
      </c>
      <c r="K53" s="29"/>
    </row>
    <row r="54" spans="1:11" ht="6.75" customHeight="1">
      <c r="A54" s="23"/>
      <c r="B54" s="24"/>
      <c r="C54" s="25"/>
      <c r="D54" s="25"/>
      <c r="E54" s="25"/>
      <c r="F54" s="25"/>
      <c r="G54" s="25"/>
      <c r="H54" s="25"/>
      <c r="I54" s="25"/>
      <c r="J54" s="25"/>
      <c r="K54" s="29"/>
    </row>
    <row r="55" spans="1:11" ht="15">
      <c r="A55" s="23"/>
      <c r="B55" s="24"/>
      <c r="C55" s="19" t="s">
        <v>32</v>
      </c>
      <c r="D55" s="25"/>
      <c r="E55" s="25"/>
      <c r="F55" s="16">
        <f>E17</f>
        <v>0</v>
      </c>
      <c r="G55" s="25"/>
      <c r="H55" s="25"/>
      <c r="I55" s="19" t="s">
        <v>40</v>
      </c>
      <c r="J55" s="16">
        <f>E23</f>
        <v>0</v>
      </c>
      <c r="K55" s="29"/>
    </row>
    <row r="56" spans="1:11" ht="14.25" customHeight="1">
      <c r="A56" s="23"/>
      <c r="B56" s="24"/>
      <c r="C56" s="19" t="s">
        <v>38</v>
      </c>
      <c r="D56" s="25"/>
      <c r="E56" s="25"/>
      <c r="F56" s="16">
        <f>IF(E20="","",E20)</f>
        <v>0</v>
      </c>
      <c r="G56" s="25"/>
      <c r="H56" s="25"/>
      <c r="I56" s="25"/>
      <c r="J56" s="25"/>
      <c r="K56" s="29"/>
    </row>
    <row r="57" spans="1:11" ht="9.75" customHeight="1">
      <c r="A57" s="23"/>
      <c r="B57" s="24"/>
      <c r="C57" s="25"/>
      <c r="D57" s="25"/>
      <c r="E57" s="25"/>
      <c r="F57" s="25"/>
      <c r="G57" s="25"/>
      <c r="H57" s="25"/>
      <c r="I57" s="25"/>
      <c r="J57" s="25"/>
      <c r="K57" s="29"/>
    </row>
    <row r="58" spans="1:11" ht="29.25" customHeight="1">
      <c r="A58" s="23"/>
      <c r="B58" s="24"/>
      <c r="C58" s="144" t="s">
        <v>170</v>
      </c>
      <c r="D58" s="135"/>
      <c r="E58" s="135"/>
      <c r="F58" s="135"/>
      <c r="G58" s="135"/>
      <c r="H58" s="135"/>
      <c r="I58" s="135"/>
      <c r="J58" s="145" t="s">
        <v>171</v>
      </c>
      <c r="K58" s="146"/>
    </row>
    <row r="59" spans="1:11" ht="9.75" customHeight="1">
      <c r="A59" s="23"/>
      <c r="B59" s="24"/>
      <c r="C59" s="25"/>
      <c r="D59" s="25"/>
      <c r="E59" s="25"/>
      <c r="F59" s="25"/>
      <c r="G59" s="25"/>
      <c r="H59" s="25"/>
      <c r="I59" s="25"/>
      <c r="J59" s="25"/>
      <c r="K59" s="29"/>
    </row>
    <row r="60" spans="1:47" ht="29.25" customHeight="1">
      <c r="A60" s="23"/>
      <c r="B60" s="24"/>
      <c r="C60" s="147" t="s">
        <v>172</v>
      </c>
      <c r="D60" s="25"/>
      <c r="E60" s="25"/>
      <c r="F60" s="25"/>
      <c r="G60" s="25"/>
      <c r="H60" s="25"/>
      <c r="I60" s="25"/>
      <c r="J60" s="87">
        <f aca="true" t="shared" si="0" ref="J60:J61">J83</f>
        <v>0</v>
      </c>
      <c r="K60" s="29"/>
      <c r="AU60" s="6" t="s">
        <v>173</v>
      </c>
    </row>
    <row r="61" spans="2:11" s="148" customFormat="1" ht="24.75" customHeight="1">
      <c r="B61" s="149"/>
      <c r="C61" s="150"/>
      <c r="D61" s="151" t="s">
        <v>492</v>
      </c>
      <c r="E61" s="152"/>
      <c r="F61" s="152"/>
      <c r="G61" s="152"/>
      <c r="H61" s="152"/>
      <c r="I61" s="152"/>
      <c r="J61" s="153">
        <f t="shared" si="0"/>
        <v>0</v>
      </c>
      <c r="K61" s="154"/>
    </row>
    <row r="62" spans="2:11" s="23" customFormat="1" ht="21.75" customHeight="1">
      <c r="B62" s="24"/>
      <c r="C62" s="25"/>
      <c r="D62" s="25"/>
      <c r="E62" s="25"/>
      <c r="F62" s="25"/>
      <c r="G62" s="25"/>
      <c r="H62" s="25"/>
      <c r="I62" s="25"/>
      <c r="J62" s="25"/>
      <c r="K62" s="29"/>
    </row>
    <row r="63" spans="1:11" ht="6.75" customHeight="1">
      <c r="A63" s="23"/>
      <c r="B63" s="45"/>
      <c r="C63" s="46"/>
      <c r="D63" s="46"/>
      <c r="E63" s="46"/>
      <c r="F63" s="46"/>
      <c r="G63" s="46"/>
      <c r="H63" s="46"/>
      <c r="I63" s="46"/>
      <c r="J63" s="46"/>
      <c r="K63" s="47"/>
    </row>
    <row r="67" spans="2:12" s="23" customFormat="1" ht="6.75" customHeight="1"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50"/>
    </row>
    <row r="68" spans="1:12" ht="36.75" customHeight="1">
      <c r="A68" s="23"/>
      <c r="B68" s="24"/>
      <c r="C68" s="51" t="s">
        <v>175</v>
      </c>
      <c r="D68" s="52"/>
      <c r="E68" s="52"/>
      <c r="F68" s="52"/>
      <c r="G68" s="52"/>
      <c r="H68" s="52"/>
      <c r="I68" s="52"/>
      <c r="J68" s="52"/>
      <c r="K68" s="52"/>
      <c r="L68" s="50"/>
    </row>
    <row r="69" spans="1:12" ht="6.75" customHeight="1">
      <c r="A69" s="23"/>
      <c r="B69" s="24"/>
      <c r="C69" s="52"/>
      <c r="D69" s="52"/>
      <c r="E69" s="52"/>
      <c r="F69" s="52"/>
      <c r="G69" s="52"/>
      <c r="H69" s="52"/>
      <c r="I69" s="52"/>
      <c r="J69" s="52"/>
      <c r="K69" s="52"/>
      <c r="L69" s="50"/>
    </row>
    <row r="70" spans="1:12" ht="14.25" customHeight="1">
      <c r="A70" s="23"/>
      <c r="B70" s="24"/>
      <c r="C70" s="55" t="s">
        <v>14</v>
      </c>
      <c r="D70" s="52"/>
      <c r="E70" s="52"/>
      <c r="F70" s="52"/>
      <c r="G70" s="52"/>
      <c r="H70" s="52"/>
      <c r="I70" s="52"/>
      <c r="J70" s="52"/>
      <c r="K70" s="52"/>
      <c r="L70" s="50"/>
    </row>
    <row r="71" spans="1:12" ht="22.5" customHeight="1">
      <c r="A71" s="23"/>
      <c r="B71" s="24"/>
      <c r="C71" s="52"/>
      <c r="D71" s="52"/>
      <c r="E71" s="126">
        <f>E7</f>
        <v>0</v>
      </c>
      <c r="F71" s="126"/>
      <c r="G71" s="126"/>
      <c r="H71" s="126"/>
      <c r="I71" s="52"/>
      <c r="J71" s="52"/>
      <c r="K71" s="52"/>
      <c r="L71" s="50"/>
    </row>
    <row r="72" spans="2:12" ht="15">
      <c r="B72" s="10"/>
      <c r="C72" s="55" t="s">
        <v>164</v>
      </c>
      <c r="D72" s="266"/>
      <c r="E72" s="266"/>
      <c r="F72" s="266"/>
      <c r="G72" s="266"/>
      <c r="H72" s="266"/>
      <c r="I72" s="266"/>
      <c r="J72" s="266"/>
      <c r="K72" s="266"/>
      <c r="L72" s="267"/>
    </row>
    <row r="73" spans="2:12" s="23" customFormat="1" ht="22.5" customHeight="1">
      <c r="B73" s="24"/>
      <c r="C73" s="52"/>
      <c r="D73" s="52"/>
      <c r="E73" s="126" t="s">
        <v>1046</v>
      </c>
      <c r="F73" s="126"/>
      <c r="G73" s="126"/>
      <c r="H73" s="126"/>
      <c r="I73" s="52"/>
      <c r="J73" s="52"/>
      <c r="K73" s="52"/>
      <c r="L73" s="50"/>
    </row>
    <row r="74" spans="1:12" ht="14.25" customHeight="1">
      <c r="A74" s="23"/>
      <c r="B74" s="24"/>
      <c r="C74" s="55" t="s">
        <v>489</v>
      </c>
      <c r="D74" s="52"/>
      <c r="E74" s="52"/>
      <c r="F74" s="52"/>
      <c r="G74" s="52"/>
      <c r="H74" s="52"/>
      <c r="I74" s="52"/>
      <c r="J74" s="52"/>
      <c r="K74" s="52"/>
      <c r="L74" s="50"/>
    </row>
    <row r="75" spans="1:12" ht="23.25" customHeight="1">
      <c r="A75" s="23"/>
      <c r="B75" s="24"/>
      <c r="C75" s="52"/>
      <c r="D75" s="52"/>
      <c r="E75" s="62">
        <f>E11</f>
        <v>0</v>
      </c>
      <c r="F75" s="62"/>
      <c r="G75" s="62"/>
      <c r="H75" s="62"/>
      <c r="I75" s="52"/>
      <c r="J75" s="52"/>
      <c r="K75" s="52"/>
      <c r="L75" s="50"/>
    </row>
    <row r="76" spans="1:12" ht="6.75" customHeight="1">
      <c r="A76" s="23"/>
      <c r="B76" s="24"/>
      <c r="C76" s="52"/>
      <c r="D76" s="52"/>
      <c r="E76" s="52"/>
      <c r="F76" s="52"/>
      <c r="G76" s="52"/>
      <c r="H76" s="52"/>
      <c r="I76" s="52"/>
      <c r="J76" s="52"/>
      <c r="K76" s="52"/>
      <c r="L76" s="50"/>
    </row>
    <row r="77" spans="1:12" ht="18" customHeight="1">
      <c r="A77" s="23"/>
      <c r="B77" s="24"/>
      <c r="C77" s="55" t="s">
        <v>22</v>
      </c>
      <c r="D77" s="52"/>
      <c r="E77" s="52"/>
      <c r="F77" s="155">
        <f>F14</f>
        <v>0</v>
      </c>
      <c r="G77" s="52"/>
      <c r="H77" s="52"/>
      <c r="I77" s="55" t="s">
        <v>24</v>
      </c>
      <c r="J77" s="156">
        <f>IF(J14="","",J14)</f>
        <v>0</v>
      </c>
      <c r="K77" s="52"/>
      <c r="L77" s="50"/>
    </row>
    <row r="78" spans="1:12" ht="6.75" customHeight="1">
      <c r="A78" s="23"/>
      <c r="B78" s="24"/>
      <c r="C78" s="52"/>
      <c r="D78" s="52"/>
      <c r="E78" s="52"/>
      <c r="F78" s="52"/>
      <c r="G78" s="52"/>
      <c r="H78" s="52"/>
      <c r="I78" s="52"/>
      <c r="J78" s="52"/>
      <c r="K78" s="52"/>
      <c r="L78" s="50"/>
    </row>
    <row r="79" spans="1:12" ht="15">
      <c r="A79" s="23"/>
      <c r="B79" s="24"/>
      <c r="C79" s="55" t="s">
        <v>32</v>
      </c>
      <c r="D79" s="52"/>
      <c r="E79" s="52"/>
      <c r="F79" s="155">
        <f>E17</f>
        <v>0</v>
      </c>
      <c r="G79" s="52"/>
      <c r="H79" s="52"/>
      <c r="I79" s="55" t="s">
        <v>40</v>
      </c>
      <c r="J79" s="155">
        <f>E23</f>
        <v>0</v>
      </c>
      <c r="K79" s="52"/>
      <c r="L79" s="50"/>
    </row>
    <row r="80" spans="1:12" ht="14.25" customHeight="1">
      <c r="A80" s="23"/>
      <c r="B80" s="24"/>
      <c r="C80" s="55" t="s">
        <v>38</v>
      </c>
      <c r="D80" s="52"/>
      <c r="E80" s="52"/>
      <c r="F80" s="155">
        <f>IF(E20="","",E20)</f>
        <v>0</v>
      </c>
      <c r="G80" s="52"/>
      <c r="H80" s="52"/>
      <c r="I80" s="52"/>
      <c r="J80" s="52"/>
      <c r="K80" s="52"/>
      <c r="L80" s="50"/>
    </row>
    <row r="81" spans="1:12" ht="9.75" customHeight="1">
      <c r="A81" s="23"/>
      <c r="B81" s="24"/>
      <c r="C81" s="52"/>
      <c r="D81" s="52"/>
      <c r="E81" s="52"/>
      <c r="F81" s="52"/>
      <c r="G81" s="52"/>
      <c r="H81" s="52"/>
      <c r="I81" s="52"/>
      <c r="J81" s="52"/>
      <c r="K81" s="52"/>
      <c r="L81" s="50"/>
    </row>
    <row r="82" spans="2:20" s="157" customFormat="1" ht="29.25" customHeight="1">
      <c r="B82" s="158"/>
      <c r="C82" s="159" t="s">
        <v>176</v>
      </c>
      <c r="D82" s="160" t="s">
        <v>64</v>
      </c>
      <c r="E82" s="160" t="s">
        <v>60</v>
      </c>
      <c r="F82" s="160" t="s">
        <v>177</v>
      </c>
      <c r="G82" s="160" t="s">
        <v>178</v>
      </c>
      <c r="H82" s="160" t="s">
        <v>179</v>
      </c>
      <c r="I82" s="161" t="s">
        <v>180</v>
      </c>
      <c r="J82" s="160" t="s">
        <v>171</v>
      </c>
      <c r="K82" s="162" t="s">
        <v>181</v>
      </c>
      <c r="L82" s="163"/>
      <c r="M82" s="78" t="s">
        <v>182</v>
      </c>
      <c r="N82" s="79" t="s">
        <v>49</v>
      </c>
      <c r="O82" s="79" t="s">
        <v>183</v>
      </c>
      <c r="P82" s="79" t="s">
        <v>184</v>
      </c>
      <c r="Q82" s="79" t="s">
        <v>185</v>
      </c>
      <c r="R82" s="79" t="s">
        <v>186</v>
      </c>
      <c r="S82" s="79" t="s">
        <v>187</v>
      </c>
      <c r="T82" s="80" t="s">
        <v>188</v>
      </c>
    </row>
    <row r="83" spans="2:63" s="23" customFormat="1" ht="29.25" customHeight="1">
      <c r="B83" s="24"/>
      <c r="C83" s="84" t="s">
        <v>172</v>
      </c>
      <c r="D83" s="52"/>
      <c r="E83" s="52"/>
      <c r="F83" s="52"/>
      <c r="G83" s="52"/>
      <c r="H83" s="52"/>
      <c r="I83" s="52"/>
      <c r="J83" s="164">
        <f aca="true" t="shared" si="1" ref="J83:J84">BK83</f>
        <v>0</v>
      </c>
      <c r="K83" s="52"/>
      <c r="L83" s="50"/>
      <c r="M83" s="81"/>
      <c r="N83" s="82"/>
      <c r="O83" s="82"/>
      <c r="P83" s="165">
        <f>P84</f>
        <v>4.147200000000001</v>
      </c>
      <c r="Q83" s="82"/>
      <c r="R83" s="165">
        <f>R84</f>
        <v>1.0598400000000001</v>
      </c>
      <c r="S83" s="82"/>
      <c r="T83" s="166">
        <f>T84</f>
        <v>0</v>
      </c>
      <c r="AT83" s="6" t="s">
        <v>78</v>
      </c>
      <c r="AU83" s="6" t="s">
        <v>173</v>
      </c>
      <c r="BK83" s="167">
        <f>BK84</f>
        <v>0</v>
      </c>
    </row>
    <row r="84" spans="2:63" s="168" customFormat="1" ht="36.75" customHeight="1">
      <c r="B84" s="169"/>
      <c r="C84" s="170"/>
      <c r="D84" s="171" t="s">
        <v>78</v>
      </c>
      <c r="E84" s="172" t="s">
        <v>21</v>
      </c>
      <c r="F84" s="172" t="s">
        <v>281</v>
      </c>
      <c r="G84" s="170"/>
      <c r="H84" s="170"/>
      <c r="I84" s="170"/>
      <c r="J84" s="173">
        <f t="shared" si="1"/>
        <v>0</v>
      </c>
      <c r="K84" s="170"/>
      <c r="L84" s="174"/>
      <c r="M84" s="175"/>
      <c r="N84" s="176"/>
      <c r="O84" s="176"/>
      <c r="P84" s="177">
        <f>SUM(P85:P136)</f>
        <v>4.147200000000001</v>
      </c>
      <c r="Q84" s="176"/>
      <c r="R84" s="177">
        <f>SUM(R85:R136)</f>
        <v>1.0598400000000001</v>
      </c>
      <c r="S84" s="176"/>
      <c r="T84" s="178">
        <f>SUM(T85:T136)</f>
        <v>0</v>
      </c>
      <c r="AR84" s="179" t="s">
        <v>191</v>
      </c>
      <c r="AT84" s="180" t="s">
        <v>78</v>
      </c>
      <c r="AU84" s="180" t="s">
        <v>79</v>
      </c>
      <c r="AY84" s="179" t="s">
        <v>192</v>
      </c>
      <c r="BK84" s="181">
        <f>SUM(BK85:BK136)</f>
        <v>0</v>
      </c>
    </row>
    <row r="85" spans="2:65" s="23" customFormat="1" ht="22.5" customHeight="1">
      <c r="B85" s="24"/>
      <c r="C85" s="182" t="s">
        <v>21</v>
      </c>
      <c r="D85" s="182" t="s">
        <v>193</v>
      </c>
      <c r="E85" s="183" t="s">
        <v>942</v>
      </c>
      <c r="F85" s="184" t="s">
        <v>943</v>
      </c>
      <c r="G85" s="185" t="s">
        <v>556</v>
      </c>
      <c r="H85" s="186">
        <v>460.8</v>
      </c>
      <c r="I85" s="187"/>
      <c r="J85" s="187">
        <f>ROUND(I85*H85,2)</f>
        <v>0</v>
      </c>
      <c r="K85" s="184"/>
      <c r="L85" s="50"/>
      <c r="M85" s="188"/>
      <c r="N85" s="189" t="s">
        <v>50</v>
      </c>
      <c r="O85" s="190">
        <v>0</v>
      </c>
      <c r="P85" s="190">
        <f>O85*H85</f>
        <v>0</v>
      </c>
      <c r="Q85" s="190">
        <v>0</v>
      </c>
      <c r="R85" s="190">
        <f>Q85*H85</f>
        <v>0</v>
      </c>
      <c r="S85" s="190">
        <v>0</v>
      </c>
      <c r="T85" s="191">
        <f>S85*H85</f>
        <v>0</v>
      </c>
      <c r="AR85" s="6" t="s">
        <v>191</v>
      </c>
      <c r="AT85" s="6" t="s">
        <v>193</v>
      </c>
      <c r="AU85" s="6" t="s">
        <v>21</v>
      </c>
      <c r="AY85" s="6" t="s">
        <v>192</v>
      </c>
      <c r="BE85" s="192">
        <f>IF(N85="základní",J85,0)</f>
        <v>0</v>
      </c>
      <c r="BF85" s="192">
        <f>IF(N85="snížená",J85,0)</f>
        <v>0</v>
      </c>
      <c r="BG85" s="192">
        <f>IF(N85="zákl. přenesená",J85,0)</f>
        <v>0</v>
      </c>
      <c r="BH85" s="192">
        <f>IF(N85="sníž. přenesená",J85,0)</f>
        <v>0</v>
      </c>
      <c r="BI85" s="192">
        <f>IF(N85="nulová",J85,0)</f>
        <v>0</v>
      </c>
      <c r="BJ85" s="6" t="s">
        <v>21</v>
      </c>
      <c r="BK85" s="192">
        <f>ROUND(I85*H85,2)</f>
        <v>0</v>
      </c>
      <c r="BL85" s="6" t="s">
        <v>191</v>
      </c>
      <c r="BM85" s="6" t="s">
        <v>1159</v>
      </c>
    </row>
    <row r="86" spans="1:47" ht="23.25">
      <c r="A86" s="23"/>
      <c r="B86" s="24"/>
      <c r="C86" s="52"/>
      <c r="D86" s="196" t="s">
        <v>199</v>
      </c>
      <c r="E86" s="52"/>
      <c r="F86" s="197" t="s">
        <v>945</v>
      </c>
      <c r="G86" s="52"/>
      <c r="H86" s="52"/>
      <c r="I86" s="52"/>
      <c r="J86" s="52"/>
      <c r="K86" s="52"/>
      <c r="L86" s="50"/>
      <c r="M86" s="195"/>
      <c r="N86" s="25"/>
      <c r="O86" s="25"/>
      <c r="P86" s="25"/>
      <c r="Q86" s="25"/>
      <c r="R86" s="25"/>
      <c r="S86" s="25"/>
      <c r="T86" s="72"/>
      <c r="AT86" s="6" t="s">
        <v>199</v>
      </c>
      <c r="AU86" s="6" t="s">
        <v>21</v>
      </c>
    </row>
    <row r="87" spans="2:51" s="198" customFormat="1" ht="12.75">
      <c r="B87" s="199"/>
      <c r="C87" s="200"/>
      <c r="D87" s="196" t="s">
        <v>210</v>
      </c>
      <c r="E87" s="201"/>
      <c r="F87" s="202" t="s">
        <v>1049</v>
      </c>
      <c r="G87" s="200"/>
      <c r="H87" s="201"/>
      <c r="I87" s="200"/>
      <c r="J87" s="200"/>
      <c r="K87" s="200"/>
      <c r="L87" s="203"/>
      <c r="M87" s="204"/>
      <c r="N87" s="205"/>
      <c r="O87" s="205"/>
      <c r="P87" s="205"/>
      <c r="Q87" s="205"/>
      <c r="R87" s="205"/>
      <c r="S87" s="205"/>
      <c r="T87" s="206"/>
      <c r="AT87" s="207" t="s">
        <v>210</v>
      </c>
      <c r="AU87" s="207" t="s">
        <v>21</v>
      </c>
      <c r="AV87" s="198" t="s">
        <v>21</v>
      </c>
      <c r="AW87" s="198" t="s">
        <v>43</v>
      </c>
      <c r="AX87" s="198" t="s">
        <v>79</v>
      </c>
      <c r="AY87" s="207" t="s">
        <v>192</v>
      </c>
    </row>
    <row r="88" spans="2:51" s="198" customFormat="1" ht="12.75">
      <c r="B88" s="199"/>
      <c r="C88" s="200"/>
      <c r="D88" s="196" t="s">
        <v>210</v>
      </c>
      <c r="E88" s="201"/>
      <c r="F88" s="202" t="s">
        <v>517</v>
      </c>
      <c r="G88" s="200"/>
      <c r="H88" s="201"/>
      <c r="I88" s="200"/>
      <c r="J88" s="200"/>
      <c r="K88" s="200"/>
      <c r="L88" s="203"/>
      <c r="M88" s="204"/>
      <c r="N88" s="205"/>
      <c r="O88" s="205"/>
      <c r="P88" s="205"/>
      <c r="Q88" s="205"/>
      <c r="R88" s="205"/>
      <c r="S88" s="205"/>
      <c r="T88" s="206"/>
      <c r="AT88" s="207" t="s">
        <v>210</v>
      </c>
      <c r="AU88" s="207" t="s">
        <v>21</v>
      </c>
      <c r="AV88" s="198" t="s">
        <v>21</v>
      </c>
      <c r="AW88" s="198" t="s">
        <v>43</v>
      </c>
      <c r="AX88" s="198" t="s">
        <v>79</v>
      </c>
      <c r="AY88" s="207" t="s">
        <v>192</v>
      </c>
    </row>
    <row r="89" spans="2:51" s="208" customFormat="1" ht="12.75">
      <c r="B89" s="209"/>
      <c r="C89" s="210"/>
      <c r="D89" s="193" t="s">
        <v>210</v>
      </c>
      <c r="E89" s="211" t="s">
        <v>518</v>
      </c>
      <c r="F89" s="212" t="s">
        <v>1160</v>
      </c>
      <c r="G89" s="210"/>
      <c r="H89" s="213">
        <v>460.8</v>
      </c>
      <c r="I89" s="210"/>
      <c r="J89" s="210"/>
      <c r="K89" s="210"/>
      <c r="L89" s="214"/>
      <c r="M89" s="215"/>
      <c r="N89" s="216"/>
      <c r="O89" s="216"/>
      <c r="P89" s="216"/>
      <c r="Q89" s="216"/>
      <c r="R89" s="216"/>
      <c r="S89" s="216"/>
      <c r="T89" s="217"/>
      <c r="AT89" s="218" t="s">
        <v>210</v>
      </c>
      <c r="AU89" s="218" t="s">
        <v>21</v>
      </c>
      <c r="AV89" s="208" t="s">
        <v>88</v>
      </c>
      <c r="AW89" s="208" t="s">
        <v>43</v>
      </c>
      <c r="AX89" s="208" t="s">
        <v>21</v>
      </c>
      <c r="AY89" s="218" t="s">
        <v>192</v>
      </c>
    </row>
    <row r="90" spans="2:65" s="23" customFormat="1" ht="22.5" customHeight="1">
      <c r="B90" s="24"/>
      <c r="C90" s="182" t="s">
        <v>88</v>
      </c>
      <c r="D90" s="182" t="s">
        <v>193</v>
      </c>
      <c r="E90" s="183" t="s">
        <v>554</v>
      </c>
      <c r="F90" s="184" t="s">
        <v>555</v>
      </c>
      <c r="G90" s="185" t="s">
        <v>556</v>
      </c>
      <c r="H90" s="186">
        <v>460.8</v>
      </c>
      <c r="I90" s="187"/>
      <c r="J90" s="187">
        <f>ROUND(I90*H90,2)</f>
        <v>0</v>
      </c>
      <c r="K90" s="184"/>
      <c r="L90" s="50"/>
      <c r="M90" s="188"/>
      <c r="N90" s="189" t="s">
        <v>50</v>
      </c>
      <c r="O90" s="190">
        <v>0</v>
      </c>
      <c r="P90" s="190">
        <f>O90*H90</f>
        <v>0</v>
      </c>
      <c r="Q90" s="190">
        <v>0</v>
      </c>
      <c r="R90" s="190">
        <f>Q90*H90</f>
        <v>0</v>
      </c>
      <c r="S90" s="190">
        <v>0</v>
      </c>
      <c r="T90" s="191">
        <f>S90*H90</f>
        <v>0</v>
      </c>
      <c r="AR90" s="6" t="s">
        <v>191</v>
      </c>
      <c r="AT90" s="6" t="s">
        <v>193</v>
      </c>
      <c r="AU90" s="6" t="s">
        <v>21</v>
      </c>
      <c r="AY90" s="6" t="s">
        <v>192</v>
      </c>
      <c r="BE90" s="192">
        <f>IF(N90="základní",J90,0)</f>
        <v>0</v>
      </c>
      <c r="BF90" s="192">
        <f>IF(N90="snížená",J90,0)</f>
        <v>0</v>
      </c>
      <c r="BG90" s="192">
        <f>IF(N90="zákl. přenesená",J90,0)</f>
        <v>0</v>
      </c>
      <c r="BH90" s="192">
        <f>IF(N90="sníž. přenesená",J90,0)</f>
        <v>0</v>
      </c>
      <c r="BI90" s="192">
        <f>IF(N90="nulová",J90,0)</f>
        <v>0</v>
      </c>
      <c r="BJ90" s="6" t="s">
        <v>21</v>
      </c>
      <c r="BK90" s="192">
        <f>ROUND(I90*H90,2)</f>
        <v>0</v>
      </c>
      <c r="BL90" s="6" t="s">
        <v>191</v>
      </c>
      <c r="BM90" s="6" t="s">
        <v>1161</v>
      </c>
    </row>
    <row r="91" spans="1:47" ht="34.5">
      <c r="A91" s="23"/>
      <c r="B91" s="24"/>
      <c r="C91" s="52"/>
      <c r="D91" s="196" t="s">
        <v>199</v>
      </c>
      <c r="E91" s="52"/>
      <c r="F91" s="197" t="s">
        <v>558</v>
      </c>
      <c r="G91" s="52"/>
      <c r="H91" s="52"/>
      <c r="I91" s="52"/>
      <c r="J91" s="52"/>
      <c r="K91" s="52"/>
      <c r="L91" s="50"/>
      <c r="M91" s="195"/>
      <c r="N91" s="25"/>
      <c r="O91" s="25"/>
      <c r="P91" s="25"/>
      <c r="Q91" s="25"/>
      <c r="R91" s="25"/>
      <c r="S91" s="25"/>
      <c r="T91" s="72"/>
      <c r="AT91" s="6" t="s">
        <v>199</v>
      </c>
      <c r="AU91" s="6" t="s">
        <v>21</v>
      </c>
    </row>
    <row r="92" spans="2:51" s="198" customFormat="1" ht="12.75">
      <c r="B92" s="199"/>
      <c r="C92" s="200"/>
      <c r="D92" s="196" t="s">
        <v>210</v>
      </c>
      <c r="E92" s="201"/>
      <c r="F92" s="202" t="s">
        <v>1049</v>
      </c>
      <c r="G92" s="200"/>
      <c r="H92" s="201"/>
      <c r="I92" s="200"/>
      <c r="J92" s="200"/>
      <c r="K92" s="200"/>
      <c r="L92" s="203"/>
      <c r="M92" s="204"/>
      <c r="N92" s="205"/>
      <c r="O92" s="205"/>
      <c r="P92" s="205"/>
      <c r="Q92" s="205"/>
      <c r="R92" s="205"/>
      <c r="S92" s="205"/>
      <c r="T92" s="206"/>
      <c r="AT92" s="207" t="s">
        <v>210</v>
      </c>
      <c r="AU92" s="207" t="s">
        <v>21</v>
      </c>
      <c r="AV92" s="198" t="s">
        <v>21</v>
      </c>
      <c r="AW92" s="198" t="s">
        <v>43</v>
      </c>
      <c r="AX92" s="198" t="s">
        <v>79</v>
      </c>
      <c r="AY92" s="207" t="s">
        <v>192</v>
      </c>
    </row>
    <row r="93" spans="2:51" s="198" customFormat="1" ht="12.75">
      <c r="B93" s="199"/>
      <c r="C93" s="200"/>
      <c r="D93" s="196" t="s">
        <v>210</v>
      </c>
      <c r="E93" s="201"/>
      <c r="F93" s="202" t="s">
        <v>517</v>
      </c>
      <c r="G93" s="200"/>
      <c r="H93" s="201"/>
      <c r="I93" s="200"/>
      <c r="J93" s="200"/>
      <c r="K93" s="200"/>
      <c r="L93" s="203"/>
      <c r="M93" s="204"/>
      <c r="N93" s="205"/>
      <c r="O93" s="205"/>
      <c r="P93" s="205"/>
      <c r="Q93" s="205"/>
      <c r="R93" s="205"/>
      <c r="S93" s="205"/>
      <c r="T93" s="206"/>
      <c r="AT93" s="207" t="s">
        <v>210</v>
      </c>
      <c r="AU93" s="207" t="s">
        <v>21</v>
      </c>
      <c r="AV93" s="198" t="s">
        <v>21</v>
      </c>
      <c r="AW93" s="198" t="s">
        <v>43</v>
      </c>
      <c r="AX93" s="198" t="s">
        <v>79</v>
      </c>
      <c r="AY93" s="207" t="s">
        <v>192</v>
      </c>
    </row>
    <row r="94" spans="2:51" s="208" customFormat="1" ht="12.75">
      <c r="B94" s="209"/>
      <c r="C94" s="210"/>
      <c r="D94" s="193" t="s">
        <v>210</v>
      </c>
      <c r="E94" s="211" t="s">
        <v>528</v>
      </c>
      <c r="F94" s="212" t="s">
        <v>1162</v>
      </c>
      <c r="G94" s="210"/>
      <c r="H94" s="213">
        <v>460.8</v>
      </c>
      <c r="I94" s="210"/>
      <c r="J94" s="210"/>
      <c r="K94" s="210"/>
      <c r="L94" s="214"/>
      <c r="M94" s="215"/>
      <c r="N94" s="216"/>
      <c r="O94" s="216"/>
      <c r="P94" s="216"/>
      <c r="Q94" s="216"/>
      <c r="R94" s="216"/>
      <c r="S94" s="216"/>
      <c r="T94" s="217"/>
      <c r="AT94" s="218" t="s">
        <v>210</v>
      </c>
      <c r="AU94" s="218" t="s">
        <v>21</v>
      </c>
      <c r="AV94" s="208" t="s">
        <v>88</v>
      </c>
      <c r="AW94" s="208" t="s">
        <v>43</v>
      </c>
      <c r="AX94" s="208" t="s">
        <v>21</v>
      </c>
      <c r="AY94" s="218" t="s">
        <v>192</v>
      </c>
    </row>
    <row r="95" spans="2:65" s="23" customFormat="1" ht="31.5" customHeight="1">
      <c r="B95" s="24"/>
      <c r="C95" s="182" t="s">
        <v>205</v>
      </c>
      <c r="D95" s="182" t="s">
        <v>193</v>
      </c>
      <c r="E95" s="183" t="s">
        <v>976</v>
      </c>
      <c r="F95" s="184" t="s">
        <v>977</v>
      </c>
      <c r="G95" s="185" t="s">
        <v>556</v>
      </c>
      <c r="H95" s="186">
        <v>4608</v>
      </c>
      <c r="I95" s="187"/>
      <c r="J95" s="187">
        <f>ROUND(I95*H95,2)</f>
        <v>0</v>
      </c>
      <c r="K95" s="184"/>
      <c r="L95" s="50"/>
      <c r="M95" s="188"/>
      <c r="N95" s="189" t="s">
        <v>50</v>
      </c>
      <c r="O95" s="190">
        <v>0</v>
      </c>
      <c r="P95" s="190">
        <f>O95*H95</f>
        <v>0</v>
      </c>
      <c r="Q95" s="190">
        <v>0</v>
      </c>
      <c r="R95" s="190">
        <f>Q95*H95</f>
        <v>0</v>
      </c>
      <c r="S95" s="190">
        <v>0</v>
      </c>
      <c r="T95" s="191">
        <f>S95*H95</f>
        <v>0</v>
      </c>
      <c r="AR95" s="6" t="s">
        <v>191</v>
      </c>
      <c r="AT95" s="6" t="s">
        <v>193</v>
      </c>
      <c r="AU95" s="6" t="s">
        <v>21</v>
      </c>
      <c r="AY95" s="6" t="s">
        <v>192</v>
      </c>
      <c r="BE95" s="192">
        <f>IF(N95="základní",J95,0)</f>
        <v>0</v>
      </c>
      <c r="BF95" s="192">
        <f>IF(N95="snížená",J95,0)</f>
        <v>0</v>
      </c>
      <c r="BG95" s="192">
        <f>IF(N95="zákl. přenesená",J95,0)</f>
        <v>0</v>
      </c>
      <c r="BH95" s="192">
        <f>IF(N95="sníž. přenesená",J95,0)</f>
        <v>0</v>
      </c>
      <c r="BI95" s="192">
        <f>IF(N95="nulová",J95,0)</f>
        <v>0</v>
      </c>
      <c r="BJ95" s="6" t="s">
        <v>21</v>
      </c>
      <c r="BK95" s="192">
        <f>ROUND(I95*H95,2)</f>
        <v>0</v>
      </c>
      <c r="BL95" s="6" t="s">
        <v>191</v>
      </c>
      <c r="BM95" s="6" t="s">
        <v>1163</v>
      </c>
    </row>
    <row r="96" spans="1:47" ht="34.5">
      <c r="A96" s="23"/>
      <c r="B96" s="24"/>
      <c r="C96" s="52"/>
      <c r="D96" s="196" t="s">
        <v>199</v>
      </c>
      <c r="E96" s="52"/>
      <c r="F96" s="197" t="s">
        <v>979</v>
      </c>
      <c r="G96" s="52"/>
      <c r="H96" s="52"/>
      <c r="I96" s="52"/>
      <c r="J96" s="52"/>
      <c r="K96" s="52"/>
      <c r="L96" s="50"/>
      <c r="M96" s="195"/>
      <c r="N96" s="25"/>
      <c r="O96" s="25"/>
      <c r="P96" s="25"/>
      <c r="Q96" s="25"/>
      <c r="R96" s="25"/>
      <c r="S96" s="25"/>
      <c r="T96" s="72"/>
      <c r="AT96" s="6" t="s">
        <v>199</v>
      </c>
      <c r="AU96" s="6" t="s">
        <v>21</v>
      </c>
    </row>
    <row r="97" spans="2:51" s="198" customFormat="1" ht="12.75">
      <c r="B97" s="199"/>
      <c r="C97" s="200"/>
      <c r="D97" s="196" t="s">
        <v>210</v>
      </c>
      <c r="E97" s="201"/>
      <c r="F97" s="202" t="s">
        <v>1049</v>
      </c>
      <c r="G97" s="200"/>
      <c r="H97" s="201"/>
      <c r="I97" s="200"/>
      <c r="J97" s="200"/>
      <c r="K97" s="200"/>
      <c r="L97" s="203"/>
      <c r="M97" s="204"/>
      <c r="N97" s="205"/>
      <c r="O97" s="205"/>
      <c r="P97" s="205"/>
      <c r="Q97" s="205"/>
      <c r="R97" s="205"/>
      <c r="S97" s="205"/>
      <c r="T97" s="206"/>
      <c r="AT97" s="207" t="s">
        <v>210</v>
      </c>
      <c r="AU97" s="207" t="s">
        <v>21</v>
      </c>
      <c r="AV97" s="198" t="s">
        <v>21</v>
      </c>
      <c r="AW97" s="198" t="s">
        <v>43</v>
      </c>
      <c r="AX97" s="198" t="s">
        <v>79</v>
      </c>
      <c r="AY97" s="207" t="s">
        <v>192</v>
      </c>
    </row>
    <row r="98" spans="2:51" s="208" customFormat="1" ht="12.75">
      <c r="B98" s="209"/>
      <c r="C98" s="210"/>
      <c r="D98" s="193" t="s">
        <v>210</v>
      </c>
      <c r="E98" s="211" t="s">
        <v>536</v>
      </c>
      <c r="F98" s="212" t="s">
        <v>1164</v>
      </c>
      <c r="G98" s="210"/>
      <c r="H98" s="213">
        <v>4608</v>
      </c>
      <c r="I98" s="210"/>
      <c r="J98" s="210"/>
      <c r="K98" s="210"/>
      <c r="L98" s="214"/>
      <c r="M98" s="215"/>
      <c r="N98" s="216"/>
      <c r="O98" s="216"/>
      <c r="P98" s="216"/>
      <c r="Q98" s="216"/>
      <c r="R98" s="216"/>
      <c r="S98" s="216"/>
      <c r="T98" s="217"/>
      <c r="AT98" s="218" t="s">
        <v>210</v>
      </c>
      <c r="AU98" s="218" t="s">
        <v>21</v>
      </c>
      <c r="AV98" s="208" t="s">
        <v>88</v>
      </c>
      <c r="AW98" s="208" t="s">
        <v>43</v>
      </c>
      <c r="AX98" s="208" t="s">
        <v>21</v>
      </c>
      <c r="AY98" s="218" t="s">
        <v>192</v>
      </c>
    </row>
    <row r="99" spans="2:65" s="23" customFormat="1" ht="22.5" customHeight="1">
      <c r="B99" s="24"/>
      <c r="C99" s="182" t="s">
        <v>191</v>
      </c>
      <c r="D99" s="182" t="s">
        <v>193</v>
      </c>
      <c r="E99" s="183" t="s">
        <v>952</v>
      </c>
      <c r="F99" s="184" t="s">
        <v>953</v>
      </c>
      <c r="G99" s="185" t="s">
        <v>556</v>
      </c>
      <c r="H99" s="186">
        <v>460.8</v>
      </c>
      <c r="I99" s="187"/>
      <c r="J99" s="187">
        <f>ROUND(I99*H99,2)</f>
        <v>0</v>
      </c>
      <c r="K99" s="184"/>
      <c r="L99" s="50"/>
      <c r="M99" s="188"/>
      <c r="N99" s="189" t="s">
        <v>50</v>
      </c>
      <c r="O99" s="190">
        <v>0</v>
      </c>
      <c r="P99" s="190">
        <f>O99*H99</f>
        <v>0</v>
      </c>
      <c r="Q99" s="190">
        <v>0</v>
      </c>
      <c r="R99" s="190">
        <f>Q99*H99</f>
        <v>0</v>
      </c>
      <c r="S99" s="190">
        <v>0</v>
      </c>
      <c r="T99" s="191">
        <f>S99*H99</f>
        <v>0</v>
      </c>
      <c r="AR99" s="6" t="s">
        <v>191</v>
      </c>
      <c r="AT99" s="6" t="s">
        <v>193</v>
      </c>
      <c r="AU99" s="6" t="s">
        <v>21</v>
      </c>
      <c r="AY99" s="6" t="s">
        <v>192</v>
      </c>
      <c r="BE99" s="192">
        <f>IF(N99="základní",J99,0)</f>
        <v>0</v>
      </c>
      <c r="BF99" s="192">
        <f>IF(N99="snížená",J99,0)</f>
        <v>0</v>
      </c>
      <c r="BG99" s="192">
        <f>IF(N99="zákl. přenesená",J99,0)</f>
        <v>0</v>
      </c>
      <c r="BH99" s="192">
        <f>IF(N99="sníž. přenesená",J99,0)</f>
        <v>0</v>
      </c>
      <c r="BI99" s="192">
        <f>IF(N99="nulová",J99,0)</f>
        <v>0</v>
      </c>
      <c r="BJ99" s="6" t="s">
        <v>21</v>
      </c>
      <c r="BK99" s="192">
        <f>ROUND(I99*H99,2)</f>
        <v>0</v>
      </c>
      <c r="BL99" s="6" t="s">
        <v>191</v>
      </c>
      <c r="BM99" s="6" t="s">
        <v>1165</v>
      </c>
    </row>
    <row r="100" spans="1:47" ht="23.25">
      <c r="A100" s="23"/>
      <c r="B100" s="24"/>
      <c r="C100" s="52"/>
      <c r="D100" s="196" t="s">
        <v>199</v>
      </c>
      <c r="E100" s="52"/>
      <c r="F100" s="197" t="s">
        <v>955</v>
      </c>
      <c r="G100" s="52"/>
      <c r="H100" s="52"/>
      <c r="I100" s="52"/>
      <c r="J100" s="52"/>
      <c r="K100" s="52"/>
      <c r="L100" s="50"/>
      <c r="M100" s="195"/>
      <c r="N100" s="25"/>
      <c r="O100" s="25"/>
      <c r="P100" s="25"/>
      <c r="Q100" s="25"/>
      <c r="R100" s="25"/>
      <c r="S100" s="25"/>
      <c r="T100" s="72"/>
      <c r="AT100" s="6" t="s">
        <v>199</v>
      </c>
      <c r="AU100" s="6" t="s">
        <v>21</v>
      </c>
    </row>
    <row r="101" spans="2:51" s="198" customFormat="1" ht="12.75">
      <c r="B101" s="199"/>
      <c r="C101" s="200"/>
      <c r="D101" s="196" t="s">
        <v>210</v>
      </c>
      <c r="E101" s="201"/>
      <c r="F101" s="202" t="s">
        <v>1049</v>
      </c>
      <c r="G101" s="200"/>
      <c r="H101" s="201"/>
      <c r="I101" s="200"/>
      <c r="J101" s="200"/>
      <c r="K101" s="200"/>
      <c r="L101" s="203"/>
      <c r="M101" s="204"/>
      <c r="N101" s="205"/>
      <c r="O101" s="205"/>
      <c r="P101" s="205"/>
      <c r="Q101" s="205"/>
      <c r="R101" s="205"/>
      <c r="S101" s="205"/>
      <c r="T101" s="206"/>
      <c r="AT101" s="207" t="s">
        <v>210</v>
      </c>
      <c r="AU101" s="207" t="s">
        <v>21</v>
      </c>
      <c r="AV101" s="198" t="s">
        <v>21</v>
      </c>
      <c r="AW101" s="198" t="s">
        <v>43</v>
      </c>
      <c r="AX101" s="198" t="s">
        <v>79</v>
      </c>
      <c r="AY101" s="207" t="s">
        <v>192</v>
      </c>
    </row>
    <row r="102" spans="2:51" s="198" customFormat="1" ht="12.75">
      <c r="B102" s="199"/>
      <c r="C102" s="200"/>
      <c r="D102" s="196" t="s">
        <v>210</v>
      </c>
      <c r="E102" s="201"/>
      <c r="F102" s="202" t="s">
        <v>517</v>
      </c>
      <c r="G102" s="200"/>
      <c r="H102" s="201"/>
      <c r="I102" s="200"/>
      <c r="J102" s="200"/>
      <c r="K102" s="200"/>
      <c r="L102" s="203"/>
      <c r="M102" s="204"/>
      <c r="N102" s="205"/>
      <c r="O102" s="205"/>
      <c r="P102" s="205"/>
      <c r="Q102" s="205"/>
      <c r="R102" s="205"/>
      <c r="S102" s="205"/>
      <c r="T102" s="206"/>
      <c r="AT102" s="207" t="s">
        <v>210</v>
      </c>
      <c r="AU102" s="207" t="s">
        <v>21</v>
      </c>
      <c r="AV102" s="198" t="s">
        <v>21</v>
      </c>
      <c r="AW102" s="198" t="s">
        <v>43</v>
      </c>
      <c r="AX102" s="198" t="s">
        <v>79</v>
      </c>
      <c r="AY102" s="207" t="s">
        <v>192</v>
      </c>
    </row>
    <row r="103" spans="2:51" s="208" customFormat="1" ht="12.75">
      <c r="B103" s="209"/>
      <c r="C103" s="210"/>
      <c r="D103" s="193" t="s">
        <v>210</v>
      </c>
      <c r="E103" s="211" t="s">
        <v>574</v>
      </c>
      <c r="F103" s="212" t="s">
        <v>1166</v>
      </c>
      <c r="G103" s="210"/>
      <c r="H103" s="213">
        <v>460.8</v>
      </c>
      <c r="I103" s="210"/>
      <c r="J103" s="210"/>
      <c r="K103" s="210"/>
      <c r="L103" s="214"/>
      <c r="M103" s="215"/>
      <c r="N103" s="216"/>
      <c r="O103" s="216"/>
      <c r="P103" s="216"/>
      <c r="Q103" s="216"/>
      <c r="R103" s="216"/>
      <c r="S103" s="216"/>
      <c r="T103" s="217"/>
      <c r="AT103" s="218" t="s">
        <v>210</v>
      </c>
      <c r="AU103" s="218" t="s">
        <v>21</v>
      </c>
      <c r="AV103" s="208" t="s">
        <v>88</v>
      </c>
      <c r="AW103" s="208" t="s">
        <v>43</v>
      </c>
      <c r="AX103" s="208" t="s">
        <v>21</v>
      </c>
      <c r="AY103" s="218" t="s">
        <v>192</v>
      </c>
    </row>
    <row r="104" spans="2:65" s="23" customFormat="1" ht="22.5" customHeight="1">
      <c r="B104" s="24"/>
      <c r="C104" s="182" t="s">
        <v>217</v>
      </c>
      <c r="D104" s="182" t="s">
        <v>193</v>
      </c>
      <c r="E104" s="183" t="s">
        <v>956</v>
      </c>
      <c r="F104" s="184" t="s">
        <v>957</v>
      </c>
      <c r="G104" s="185" t="s">
        <v>556</v>
      </c>
      <c r="H104" s="186">
        <v>460.8</v>
      </c>
      <c r="I104" s="187"/>
      <c r="J104" s="187">
        <f>ROUND(I104*H104,2)</f>
        <v>0</v>
      </c>
      <c r="K104" s="184"/>
      <c r="L104" s="50"/>
      <c r="M104" s="188"/>
      <c r="N104" s="189" t="s">
        <v>50</v>
      </c>
      <c r="O104" s="190">
        <v>0</v>
      </c>
      <c r="P104" s="190">
        <f>O104*H104</f>
        <v>0</v>
      </c>
      <c r="Q104" s="190">
        <v>0</v>
      </c>
      <c r="R104" s="190">
        <f>Q104*H104</f>
        <v>0</v>
      </c>
      <c r="S104" s="190">
        <v>0</v>
      </c>
      <c r="T104" s="191">
        <f>S104*H104</f>
        <v>0</v>
      </c>
      <c r="AR104" s="6" t="s">
        <v>191</v>
      </c>
      <c r="AT104" s="6" t="s">
        <v>193</v>
      </c>
      <c r="AU104" s="6" t="s">
        <v>21</v>
      </c>
      <c r="AY104" s="6" t="s">
        <v>192</v>
      </c>
      <c r="BE104" s="192">
        <f>IF(N104="základní",J104,0)</f>
        <v>0</v>
      </c>
      <c r="BF104" s="192">
        <f>IF(N104="snížená",J104,0)</f>
        <v>0</v>
      </c>
      <c r="BG104" s="192">
        <f>IF(N104="zákl. přenesená",J104,0)</f>
        <v>0</v>
      </c>
      <c r="BH104" s="192">
        <f>IF(N104="sníž. přenesená",J104,0)</f>
        <v>0</v>
      </c>
      <c r="BI104" s="192">
        <f>IF(N104="nulová",J104,0)</f>
        <v>0</v>
      </c>
      <c r="BJ104" s="6" t="s">
        <v>21</v>
      </c>
      <c r="BK104" s="192">
        <f>ROUND(I104*H104,2)</f>
        <v>0</v>
      </c>
      <c r="BL104" s="6" t="s">
        <v>191</v>
      </c>
      <c r="BM104" s="6" t="s">
        <v>1167</v>
      </c>
    </row>
    <row r="105" spans="1:47" ht="34.5">
      <c r="A105" s="23"/>
      <c r="B105" s="24"/>
      <c r="C105" s="52"/>
      <c r="D105" s="196" t="s">
        <v>199</v>
      </c>
      <c r="E105" s="52"/>
      <c r="F105" s="197" t="s">
        <v>959</v>
      </c>
      <c r="G105" s="52"/>
      <c r="H105" s="52"/>
      <c r="I105" s="52"/>
      <c r="J105" s="52"/>
      <c r="K105" s="52"/>
      <c r="L105" s="50"/>
      <c r="M105" s="195"/>
      <c r="N105" s="25"/>
      <c r="O105" s="25"/>
      <c r="P105" s="25"/>
      <c r="Q105" s="25"/>
      <c r="R105" s="25"/>
      <c r="S105" s="25"/>
      <c r="T105" s="72"/>
      <c r="AT105" s="6" t="s">
        <v>199</v>
      </c>
      <c r="AU105" s="6" t="s">
        <v>21</v>
      </c>
    </row>
    <row r="106" spans="2:51" s="198" customFormat="1" ht="12.75">
      <c r="B106" s="199"/>
      <c r="C106" s="200"/>
      <c r="D106" s="196" t="s">
        <v>210</v>
      </c>
      <c r="E106" s="201"/>
      <c r="F106" s="202" t="s">
        <v>1049</v>
      </c>
      <c r="G106" s="200"/>
      <c r="H106" s="201"/>
      <c r="I106" s="200"/>
      <c r="J106" s="200"/>
      <c r="K106" s="200"/>
      <c r="L106" s="203"/>
      <c r="M106" s="204"/>
      <c r="N106" s="205"/>
      <c r="O106" s="205"/>
      <c r="P106" s="205"/>
      <c r="Q106" s="205"/>
      <c r="R106" s="205"/>
      <c r="S106" s="205"/>
      <c r="T106" s="206"/>
      <c r="AT106" s="207" t="s">
        <v>210</v>
      </c>
      <c r="AU106" s="207" t="s">
        <v>21</v>
      </c>
      <c r="AV106" s="198" t="s">
        <v>21</v>
      </c>
      <c r="AW106" s="198" t="s">
        <v>43</v>
      </c>
      <c r="AX106" s="198" t="s">
        <v>79</v>
      </c>
      <c r="AY106" s="207" t="s">
        <v>192</v>
      </c>
    </row>
    <row r="107" spans="2:51" s="198" customFormat="1" ht="12.75">
      <c r="B107" s="199"/>
      <c r="C107" s="200"/>
      <c r="D107" s="196" t="s">
        <v>210</v>
      </c>
      <c r="E107" s="201"/>
      <c r="F107" s="202" t="s">
        <v>517</v>
      </c>
      <c r="G107" s="200"/>
      <c r="H107" s="201"/>
      <c r="I107" s="200"/>
      <c r="J107" s="200"/>
      <c r="K107" s="200"/>
      <c r="L107" s="203"/>
      <c r="M107" s="204"/>
      <c r="N107" s="205"/>
      <c r="O107" s="205"/>
      <c r="P107" s="205"/>
      <c r="Q107" s="205"/>
      <c r="R107" s="205"/>
      <c r="S107" s="205"/>
      <c r="T107" s="206"/>
      <c r="AT107" s="207" t="s">
        <v>210</v>
      </c>
      <c r="AU107" s="207" t="s">
        <v>21</v>
      </c>
      <c r="AV107" s="198" t="s">
        <v>21</v>
      </c>
      <c r="AW107" s="198" t="s">
        <v>43</v>
      </c>
      <c r="AX107" s="198" t="s">
        <v>79</v>
      </c>
      <c r="AY107" s="207" t="s">
        <v>192</v>
      </c>
    </row>
    <row r="108" spans="2:51" s="208" customFormat="1" ht="12.75">
      <c r="B108" s="209"/>
      <c r="C108" s="210"/>
      <c r="D108" s="193" t="s">
        <v>210</v>
      </c>
      <c r="E108" s="211" t="s">
        <v>584</v>
      </c>
      <c r="F108" s="212" t="s">
        <v>1166</v>
      </c>
      <c r="G108" s="210"/>
      <c r="H108" s="213">
        <v>460.8</v>
      </c>
      <c r="I108" s="210"/>
      <c r="J108" s="210"/>
      <c r="K108" s="210"/>
      <c r="L108" s="214"/>
      <c r="M108" s="215"/>
      <c r="N108" s="216"/>
      <c r="O108" s="216"/>
      <c r="P108" s="216"/>
      <c r="Q108" s="216"/>
      <c r="R108" s="216"/>
      <c r="S108" s="216"/>
      <c r="T108" s="217"/>
      <c r="AT108" s="218" t="s">
        <v>210</v>
      </c>
      <c r="AU108" s="218" t="s">
        <v>21</v>
      </c>
      <c r="AV108" s="208" t="s">
        <v>88</v>
      </c>
      <c r="AW108" s="208" t="s">
        <v>43</v>
      </c>
      <c r="AX108" s="208" t="s">
        <v>21</v>
      </c>
      <c r="AY108" s="218" t="s">
        <v>192</v>
      </c>
    </row>
    <row r="109" spans="2:65" s="23" customFormat="1" ht="22.5" customHeight="1">
      <c r="B109" s="24"/>
      <c r="C109" s="182" t="s">
        <v>223</v>
      </c>
      <c r="D109" s="182" t="s">
        <v>193</v>
      </c>
      <c r="E109" s="183" t="s">
        <v>560</v>
      </c>
      <c r="F109" s="184" t="s">
        <v>561</v>
      </c>
      <c r="G109" s="185" t="s">
        <v>545</v>
      </c>
      <c r="H109" s="186">
        <v>460.8</v>
      </c>
      <c r="I109" s="187"/>
      <c r="J109" s="187">
        <f>ROUND(I109*H109,2)</f>
        <v>0</v>
      </c>
      <c r="K109" s="184" t="s">
        <v>197</v>
      </c>
      <c r="L109" s="50"/>
      <c r="M109" s="188"/>
      <c r="N109" s="189" t="s">
        <v>50</v>
      </c>
      <c r="O109" s="190">
        <v>0.009000000000000001</v>
      </c>
      <c r="P109" s="190">
        <f>O109*H109</f>
        <v>4.147200000000001</v>
      </c>
      <c r="Q109" s="190">
        <v>0</v>
      </c>
      <c r="R109" s="190">
        <f>Q109*H109</f>
        <v>0</v>
      </c>
      <c r="S109" s="190">
        <v>0</v>
      </c>
      <c r="T109" s="191">
        <f>S109*H109</f>
        <v>0</v>
      </c>
      <c r="AR109" s="6" t="s">
        <v>191</v>
      </c>
      <c r="AT109" s="6" t="s">
        <v>193</v>
      </c>
      <c r="AU109" s="6" t="s">
        <v>21</v>
      </c>
      <c r="AY109" s="6" t="s">
        <v>192</v>
      </c>
      <c r="BE109" s="192">
        <f>IF(N109="základní",J109,0)</f>
        <v>0</v>
      </c>
      <c r="BF109" s="192">
        <f>IF(N109="snížená",J109,0)</f>
        <v>0</v>
      </c>
      <c r="BG109" s="192">
        <f>IF(N109="zákl. přenesená",J109,0)</f>
        <v>0</v>
      </c>
      <c r="BH109" s="192">
        <f>IF(N109="sníž. přenesená",J109,0)</f>
        <v>0</v>
      </c>
      <c r="BI109" s="192">
        <f>IF(N109="nulová",J109,0)</f>
        <v>0</v>
      </c>
      <c r="BJ109" s="6" t="s">
        <v>21</v>
      </c>
      <c r="BK109" s="192">
        <f>ROUND(I109*H109,2)</f>
        <v>0</v>
      </c>
      <c r="BL109" s="6" t="s">
        <v>191</v>
      </c>
      <c r="BM109" s="6" t="s">
        <v>1168</v>
      </c>
    </row>
    <row r="110" spans="1:47" ht="12.75">
      <c r="A110" s="23"/>
      <c r="B110" s="24"/>
      <c r="C110" s="52"/>
      <c r="D110" s="196" t="s">
        <v>199</v>
      </c>
      <c r="E110" s="52"/>
      <c r="F110" s="197" t="s">
        <v>561</v>
      </c>
      <c r="G110" s="52"/>
      <c r="H110" s="52"/>
      <c r="I110" s="52"/>
      <c r="J110" s="52"/>
      <c r="K110" s="52"/>
      <c r="L110" s="50"/>
      <c r="M110" s="195"/>
      <c r="N110" s="25"/>
      <c r="O110" s="25"/>
      <c r="P110" s="25"/>
      <c r="Q110" s="25"/>
      <c r="R110" s="25"/>
      <c r="S110" s="25"/>
      <c r="T110" s="72"/>
      <c r="AT110" s="6" t="s">
        <v>199</v>
      </c>
      <c r="AU110" s="6" t="s">
        <v>21</v>
      </c>
    </row>
    <row r="111" spans="2:51" s="198" customFormat="1" ht="12.75">
      <c r="B111" s="199"/>
      <c r="C111" s="200"/>
      <c r="D111" s="196" t="s">
        <v>210</v>
      </c>
      <c r="E111" s="201"/>
      <c r="F111" s="202" t="s">
        <v>1049</v>
      </c>
      <c r="G111" s="200"/>
      <c r="H111" s="201"/>
      <c r="I111" s="200"/>
      <c r="J111" s="200"/>
      <c r="K111" s="200"/>
      <c r="L111" s="203"/>
      <c r="M111" s="204"/>
      <c r="N111" s="205"/>
      <c r="O111" s="205"/>
      <c r="P111" s="205"/>
      <c r="Q111" s="205"/>
      <c r="R111" s="205"/>
      <c r="S111" s="205"/>
      <c r="T111" s="206"/>
      <c r="AT111" s="207" t="s">
        <v>210</v>
      </c>
      <c r="AU111" s="207" t="s">
        <v>21</v>
      </c>
      <c r="AV111" s="198" t="s">
        <v>21</v>
      </c>
      <c r="AW111" s="198" t="s">
        <v>43</v>
      </c>
      <c r="AX111" s="198" t="s">
        <v>79</v>
      </c>
      <c r="AY111" s="207" t="s">
        <v>192</v>
      </c>
    </row>
    <row r="112" spans="2:51" s="208" customFormat="1" ht="12.75">
      <c r="B112" s="209"/>
      <c r="C112" s="210"/>
      <c r="D112" s="193" t="s">
        <v>210</v>
      </c>
      <c r="E112" s="211"/>
      <c r="F112" s="212" t="s">
        <v>1166</v>
      </c>
      <c r="G112" s="210"/>
      <c r="H112" s="213">
        <v>460.8</v>
      </c>
      <c r="I112" s="210"/>
      <c r="J112" s="210"/>
      <c r="K112" s="210"/>
      <c r="L112" s="214"/>
      <c r="M112" s="215"/>
      <c r="N112" s="216"/>
      <c r="O112" s="216"/>
      <c r="P112" s="216"/>
      <c r="Q112" s="216"/>
      <c r="R112" s="216"/>
      <c r="S112" s="216"/>
      <c r="T112" s="217"/>
      <c r="AT112" s="218" t="s">
        <v>210</v>
      </c>
      <c r="AU112" s="218" t="s">
        <v>21</v>
      </c>
      <c r="AV112" s="208" t="s">
        <v>88</v>
      </c>
      <c r="AW112" s="208" t="s">
        <v>43</v>
      </c>
      <c r="AX112" s="208" t="s">
        <v>21</v>
      </c>
      <c r="AY112" s="218" t="s">
        <v>192</v>
      </c>
    </row>
    <row r="113" spans="2:65" s="23" customFormat="1" ht="22.5" customHeight="1">
      <c r="B113" s="24"/>
      <c r="C113" s="182" t="s">
        <v>229</v>
      </c>
      <c r="D113" s="182" t="s">
        <v>193</v>
      </c>
      <c r="E113" s="183" t="s">
        <v>564</v>
      </c>
      <c r="F113" s="184" t="s">
        <v>565</v>
      </c>
      <c r="G113" s="185" t="s">
        <v>480</v>
      </c>
      <c r="H113" s="186">
        <v>1167.36</v>
      </c>
      <c r="I113" s="187"/>
      <c r="J113" s="187">
        <f>ROUND(I113*H113,2)</f>
        <v>0</v>
      </c>
      <c r="K113" s="184"/>
      <c r="L113" s="50"/>
      <c r="M113" s="188"/>
      <c r="N113" s="189" t="s">
        <v>50</v>
      </c>
      <c r="O113" s="190">
        <v>0</v>
      </c>
      <c r="P113" s="190">
        <f>O113*H113</f>
        <v>0</v>
      </c>
      <c r="Q113" s="190">
        <v>0</v>
      </c>
      <c r="R113" s="190">
        <f>Q113*H113</f>
        <v>0</v>
      </c>
      <c r="S113" s="190">
        <v>0</v>
      </c>
      <c r="T113" s="191">
        <f>S113*H113</f>
        <v>0</v>
      </c>
      <c r="AR113" s="6" t="s">
        <v>191</v>
      </c>
      <c r="AT113" s="6" t="s">
        <v>193</v>
      </c>
      <c r="AU113" s="6" t="s">
        <v>21</v>
      </c>
      <c r="AY113" s="6" t="s">
        <v>192</v>
      </c>
      <c r="BE113" s="192">
        <f>IF(N113="základní",J113,0)</f>
        <v>0</v>
      </c>
      <c r="BF113" s="192">
        <f>IF(N113="snížená",J113,0)</f>
        <v>0</v>
      </c>
      <c r="BG113" s="192">
        <f>IF(N113="zákl. přenesená",J113,0)</f>
        <v>0</v>
      </c>
      <c r="BH113" s="192">
        <f>IF(N113="sníž. přenesená",J113,0)</f>
        <v>0</v>
      </c>
      <c r="BI113" s="192">
        <f>IF(N113="nulová",J113,0)</f>
        <v>0</v>
      </c>
      <c r="BJ113" s="6" t="s">
        <v>21</v>
      </c>
      <c r="BK113" s="192">
        <f>ROUND(I113*H113,2)</f>
        <v>0</v>
      </c>
      <c r="BL113" s="6" t="s">
        <v>191</v>
      </c>
      <c r="BM113" s="6" t="s">
        <v>1169</v>
      </c>
    </row>
    <row r="114" spans="1:47" ht="12.75">
      <c r="A114" s="23"/>
      <c r="B114" s="24"/>
      <c r="C114" s="52"/>
      <c r="D114" s="196" t="s">
        <v>199</v>
      </c>
      <c r="E114" s="52"/>
      <c r="F114" s="197" t="s">
        <v>567</v>
      </c>
      <c r="G114" s="52"/>
      <c r="H114" s="52"/>
      <c r="I114" s="52"/>
      <c r="J114" s="52"/>
      <c r="K114" s="52"/>
      <c r="L114" s="50"/>
      <c r="M114" s="195"/>
      <c r="N114" s="25"/>
      <c r="O114" s="25"/>
      <c r="P114" s="25"/>
      <c r="Q114" s="25"/>
      <c r="R114" s="25"/>
      <c r="S114" s="25"/>
      <c r="T114" s="72"/>
      <c r="AT114" s="6" t="s">
        <v>199</v>
      </c>
      <c r="AU114" s="6" t="s">
        <v>21</v>
      </c>
    </row>
    <row r="115" spans="2:51" s="198" customFormat="1" ht="12.75">
      <c r="B115" s="199"/>
      <c r="C115" s="200"/>
      <c r="D115" s="196" t="s">
        <v>210</v>
      </c>
      <c r="E115" s="201"/>
      <c r="F115" s="202" t="s">
        <v>1049</v>
      </c>
      <c r="G115" s="200"/>
      <c r="H115" s="201"/>
      <c r="I115" s="200"/>
      <c r="J115" s="200"/>
      <c r="K115" s="200"/>
      <c r="L115" s="203"/>
      <c r="M115" s="204"/>
      <c r="N115" s="205"/>
      <c r="O115" s="205"/>
      <c r="P115" s="205"/>
      <c r="Q115" s="205"/>
      <c r="R115" s="205"/>
      <c r="S115" s="205"/>
      <c r="T115" s="206"/>
      <c r="AT115" s="207" t="s">
        <v>210</v>
      </c>
      <c r="AU115" s="207" t="s">
        <v>21</v>
      </c>
      <c r="AV115" s="198" t="s">
        <v>21</v>
      </c>
      <c r="AW115" s="198" t="s">
        <v>43</v>
      </c>
      <c r="AX115" s="198" t="s">
        <v>79</v>
      </c>
      <c r="AY115" s="207" t="s">
        <v>192</v>
      </c>
    </row>
    <row r="116" spans="2:51" s="208" customFormat="1" ht="12.75">
      <c r="B116" s="209"/>
      <c r="C116" s="210"/>
      <c r="D116" s="193" t="s">
        <v>210</v>
      </c>
      <c r="E116" s="211" t="s">
        <v>212</v>
      </c>
      <c r="F116" s="212" t="s">
        <v>1170</v>
      </c>
      <c r="G116" s="210"/>
      <c r="H116" s="213">
        <v>1167.36</v>
      </c>
      <c r="I116" s="210"/>
      <c r="J116" s="210"/>
      <c r="K116" s="210"/>
      <c r="L116" s="214"/>
      <c r="M116" s="215"/>
      <c r="N116" s="216"/>
      <c r="O116" s="216"/>
      <c r="P116" s="216"/>
      <c r="Q116" s="216"/>
      <c r="R116" s="216"/>
      <c r="S116" s="216"/>
      <c r="T116" s="217"/>
      <c r="AT116" s="218" t="s">
        <v>210</v>
      </c>
      <c r="AU116" s="218" t="s">
        <v>21</v>
      </c>
      <c r="AV116" s="208" t="s">
        <v>88</v>
      </c>
      <c r="AW116" s="208" t="s">
        <v>43</v>
      </c>
      <c r="AX116" s="208" t="s">
        <v>21</v>
      </c>
      <c r="AY116" s="218" t="s">
        <v>192</v>
      </c>
    </row>
    <row r="117" spans="2:65" s="23" customFormat="1" ht="22.5" customHeight="1">
      <c r="B117" s="24"/>
      <c r="C117" s="182" t="s">
        <v>323</v>
      </c>
      <c r="D117" s="182" t="s">
        <v>193</v>
      </c>
      <c r="E117" s="183" t="s">
        <v>570</v>
      </c>
      <c r="F117" s="184" t="s">
        <v>571</v>
      </c>
      <c r="G117" s="185" t="s">
        <v>514</v>
      </c>
      <c r="H117" s="186">
        <v>1536</v>
      </c>
      <c r="I117" s="187"/>
      <c r="J117" s="187">
        <f>ROUND(I117*H117,2)</f>
        <v>0</v>
      </c>
      <c r="K117" s="184"/>
      <c r="L117" s="50"/>
      <c r="M117" s="188"/>
      <c r="N117" s="189" t="s">
        <v>50</v>
      </c>
      <c r="O117" s="190">
        <v>0</v>
      </c>
      <c r="P117" s="190">
        <f>O117*H117</f>
        <v>0</v>
      </c>
      <c r="Q117" s="190">
        <v>0</v>
      </c>
      <c r="R117" s="190">
        <f>Q117*H117</f>
        <v>0</v>
      </c>
      <c r="S117" s="190">
        <v>0</v>
      </c>
      <c r="T117" s="191">
        <f>S117*H117</f>
        <v>0</v>
      </c>
      <c r="AR117" s="6" t="s">
        <v>191</v>
      </c>
      <c r="AT117" s="6" t="s">
        <v>193</v>
      </c>
      <c r="AU117" s="6" t="s">
        <v>21</v>
      </c>
      <c r="AY117" s="6" t="s">
        <v>192</v>
      </c>
      <c r="BE117" s="192">
        <f>IF(N117="základní",J117,0)</f>
        <v>0</v>
      </c>
      <c r="BF117" s="192">
        <f>IF(N117="snížená",J117,0)</f>
        <v>0</v>
      </c>
      <c r="BG117" s="192">
        <f>IF(N117="zákl. přenesená",J117,0)</f>
        <v>0</v>
      </c>
      <c r="BH117" s="192">
        <f>IF(N117="sníž. přenesená",J117,0)</f>
        <v>0</v>
      </c>
      <c r="BI117" s="192">
        <f>IF(N117="nulová",J117,0)</f>
        <v>0</v>
      </c>
      <c r="BJ117" s="6" t="s">
        <v>21</v>
      </c>
      <c r="BK117" s="192">
        <f>ROUND(I117*H117,2)</f>
        <v>0</v>
      </c>
      <c r="BL117" s="6" t="s">
        <v>191</v>
      </c>
      <c r="BM117" s="6" t="s">
        <v>1171</v>
      </c>
    </row>
    <row r="118" spans="1:47" ht="12.75">
      <c r="A118" s="23"/>
      <c r="B118" s="24"/>
      <c r="C118" s="52"/>
      <c r="D118" s="196" t="s">
        <v>199</v>
      </c>
      <c r="E118" s="52"/>
      <c r="F118" s="197" t="s">
        <v>573</v>
      </c>
      <c r="G118" s="52"/>
      <c r="H118" s="52"/>
      <c r="I118" s="52"/>
      <c r="J118" s="52"/>
      <c r="K118" s="52"/>
      <c r="L118" s="50"/>
      <c r="M118" s="195"/>
      <c r="N118" s="25"/>
      <c r="O118" s="25"/>
      <c r="P118" s="25"/>
      <c r="Q118" s="25"/>
      <c r="R118" s="25"/>
      <c r="S118" s="25"/>
      <c r="T118" s="72"/>
      <c r="AT118" s="6" t="s">
        <v>199</v>
      </c>
      <c r="AU118" s="6" t="s">
        <v>21</v>
      </c>
    </row>
    <row r="119" spans="2:51" s="198" customFormat="1" ht="12.75">
      <c r="B119" s="199"/>
      <c r="C119" s="200"/>
      <c r="D119" s="196" t="s">
        <v>210</v>
      </c>
      <c r="E119" s="201"/>
      <c r="F119" s="202" t="s">
        <v>1049</v>
      </c>
      <c r="G119" s="200"/>
      <c r="H119" s="201"/>
      <c r="I119" s="200"/>
      <c r="J119" s="200"/>
      <c r="K119" s="200"/>
      <c r="L119" s="203"/>
      <c r="M119" s="204"/>
      <c r="N119" s="205"/>
      <c r="O119" s="205"/>
      <c r="P119" s="205"/>
      <c r="Q119" s="205"/>
      <c r="R119" s="205"/>
      <c r="S119" s="205"/>
      <c r="T119" s="206"/>
      <c r="AT119" s="207" t="s">
        <v>210</v>
      </c>
      <c r="AU119" s="207" t="s">
        <v>21</v>
      </c>
      <c r="AV119" s="198" t="s">
        <v>21</v>
      </c>
      <c r="AW119" s="198" t="s">
        <v>43</v>
      </c>
      <c r="AX119" s="198" t="s">
        <v>79</v>
      </c>
      <c r="AY119" s="207" t="s">
        <v>192</v>
      </c>
    </row>
    <row r="120" spans="2:51" s="198" customFormat="1" ht="12.75">
      <c r="B120" s="199"/>
      <c r="C120" s="200"/>
      <c r="D120" s="196" t="s">
        <v>210</v>
      </c>
      <c r="E120" s="201"/>
      <c r="F120" s="202" t="s">
        <v>517</v>
      </c>
      <c r="G120" s="200"/>
      <c r="H120" s="201"/>
      <c r="I120" s="200"/>
      <c r="J120" s="200"/>
      <c r="K120" s="200"/>
      <c r="L120" s="203"/>
      <c r="M120" s="204"/>
      <c r="N120" s="205"/>
      <c r="O120" s="205"/>
      <c r="P120" s="205"/>
      <c r="Q120" s="205"/>
      <c r="R120" s="205"/>
      <c r="S120" s="205"/>
      <c r="T120" s="206"/>
      <c r="AT120" s="207" t="s">
        <v>210</v>
      </c>
      <c r="AU120" s="207" t="s">
        <v>21</v>
      </c>
      <c r="AV120" s="198" t="s">
        <v>21</v>
      </c>
      <c r="AW120" s="198" t="s">
        <v>43</v>
      </c>
      <c r="AX120" s="198" t="s">
        <v>79</v>
      </c>
      <c r="AY120" s="207" t="s">
        <v>192</v>
      </c>
    </row>
    <row r="121" spans="2:51" s="208" customFormat="1" ht="12.75">
      <c r="B121" s="209"/>
      <c r="C121" s="210"/>
      <c r="D121" s="193" t="s">
        <v>210</v>
      </c>
      <c r="E121" s="211" t="s">
        <v>682</v>
      </c>
      <c r="F121" s="212" t="s">
        <v>1050</v>
      </c>
      <c r="G121" s="210"/>
      <c r="H121" s="213">
        <v>1536</v>
      </c>
      <c r="I121" s="210"/>
      <c r="J121" s="210"/>
      <c r="K121" s="210"/>
      <c r="L121" s="214"/>
      <c r="M121" s="215"/>
      <c r="N121" s="216"/>
      <c r="O121" s="216"/>
      <c r="P121" s="216"/>
      <c r="Q121" s="216"/>
      <c r="R121" s="216"/>
      <c r="S121" s="216"/>
      <c r="T121" s="217"/>
      <c r="AT121" s="218" t="s">
        <v>210</v>
      </c>
      <c r="AU121" s="218" t="s">
        <v>21</v>
      </c>
      <c r="AV121" s="208" t="s">
        <v>88</v>
      </c>
      <c r="AW121" s="208" t="s">
        <v>43</v>
      </c>
      <c r="AX121" s="208" t="s">
        <v>21</v>
      </c>
      <c r="AY121" s="218" t="s">
        <v>192</v>
      </c>
    </row>
    <row r="122" spans="2:65" s="23" customFormat="1" ht="22.5" customHeight="1">
      <c r="B122" s="24"/>
      <c r="C122" s="182" t="s">
        <v>329</v>
      </c>
      <c r="D122" s="182" t="s">
        <v>193</v>
      </c>
      <c r="E122" s="183" t="s">
        <v>967</v>
      </c>
      <c r="F122" s="184" t="s">
        <v>968</v>
      </c>
      <c r="G122" s="185" t="s">
        <v>480</v>
      </c>
      <c r="H122" s="186">
        <v>875.52</v>
      </c>
      <c r="I122" s="187"/>
      <c r="J122" s="187">
        <f>ROUND(I122*H122,2)</f>
        <v>0</v>
      </c>
      <c r="K122" s="184"/>
      <c r="L122" s="50"/>
      <c r="M122" s="188"/>
      <c r="N122" s="189" t="s">
        <v>50</v>
      </c>
      <c r="O122" s="190">
        <v>0</v>
      </c>
      <c r="P122" s="190">
        <f>O122*H122</f>
        <v>0</v>
      </c>
      <c r="Q122" s="190">
        <v>0</v>
      </c>
      <c r="R122" s="190">
        <f>Q122*H122</f>
        <v>0</v>
      </c>
      <c r="S122" s="190">
        <v>0</v>
      </c>
      <c r="T122" s="191">
        <f>S122*H122</f>
        <v>0</v>
      </c>
      <c r="AR122" s="6" t="s">
        <v>191</v>
      </c>
      <c r="AT122" s="6" t="s">
        <v>193</v>
      </c>
      <c r="AU122" s="6" t="s">
        <v>21</v>
      </c>
      <c r="AY122" s="6" t="s">
        <v>192</v>
      </c>
      <c r="BE122" s="192">
        <f>IF(N122="základní",J122,0)</f>
        <v>0</v>
      </c>
      <c r="BF122" s="192">
        <f>IF(N122="snížená",J122,0)</f>
        <v>0</v>
      </c>
      <c r="BG122" s="192">
        <f>IF(N122="zákl. přenesená",J122,0)</f>
        <v>0</v>
      </c>
      <c r="BH122" s="192">
        <f>IF(N122="sníž. přenesená",J122,0)</f>
        <v>0</v>
      </c>
      <c r="BI122" s="192">
        <f>IF(N122="nulová",J122,0)</f>
        <v>0</v>
      </c>
      <c r="BJ122" s="6" t="s">
        <v>21</v>
      </c>
      <c r="BK122" s="192">
        <f>ROUND(I122*H122,2)</f>
        <v>0</v>
      </c>
      <c r="BL122" s="6" t="s">
        <v>191</v>
      </c>
      <c r="BM122" s="6" t="s">
        <v>1172</v>
      </c>
    </row>
    <row r="123" spans="1:47" ht="12.75">
      <c r="A123" s="23"/>
      <c r="B123" s="24"/>
      <c r="C123" s="52"/>
      <c r="D123" s="196" t="s">
        <v>199</v>
      </c>
      <c r="E123" s="52"/>
      <c r="F123" s="197" t="s">
        <v>968</v>
      </c>
      <c r="G123" s="52"/>
      <c r="H123" s="52"/>
      <c r="I123" s="52"/>
      <c r="J123" s="52"/>
      <c r="K123" s="52"/>
      <c r="L123" s="50"/>
      <c r="M123" s="195"/>
      <c r="N123" s="25"/>
      <c r="O123" s="25"/>
      <c r="P123" s="25"/>
      <c r="Q123" s="25"/>
      <c r="R123" s="25"/>
      <c r="S123" s="25"/>
      <c r="T123" s="72"/>
      <c r="AT123" s="6" t="s">
        <v>199</v>
      </c>
      <c r="AU123" s="6" t="s">
        <v>21</v>
      </c>
    </row>
    <row r="124" spans="2:51" s="198" customFormat="1" ht="12.75">
      <c r="B124" s="199"/>
      <c r="C124" s="200"/>
      <c r="D124" s="196" t="s">
        <v>210</v>
      </c>
      <c r="E124" s="201"/>
      <c r="F124" s="202" t="s">
        <v>1049</v>
      </c>
      <c r="G124" s="200"/>
      <c r="H124" s="201"/>
      <c r="I124" s="200"/>
      <c r="J124" s="200"/>
      <c r="K124" s="200"/>
      <c r="L124" s="203"/>
      <c r="M124" s="204"/>
      <c r="N124" s="205"/>
      <c r="O124" s="205"/>
      <c r="P124" s="205"/>
      <c r="Q124" s="205"/>
      <c r="R124" s="205"/>
      <c r="S124" s="205"/>
      <c r="T124" s="206"/>
      <c r="AT124" s="207" t="s">
        <v>210</v>
      </c>
      <c r="AU124" s="207" t="s">
        <v>21</v>
      </c>
      <c r="AV124" s="198" t="s">
        <v>21</v>
      </c>
      <c r="AW124" s="198" t="s">
        <v>43</v>
      </c>
      <c r="AX124" s="198" t="s">
        <v>79</v>
      </c>
      <c r="AY124" s="207" t="s">
        <v>192</v>
      </c>
    </row>
    <row r="125" spans="2:51" s="208" customFormat="1" ht="12.75">
      <c r="B125" s="209"/>
      <c r="C125" s="210"/>
      <c r="D125" s="193" t="s">
        <v>210</v>
      </c>
      <c r="E125" s="211" t="s">
        <v>228</v>
      </c>
      <c r="F125" s="212" t="s">
        <v>1173</v>
      </c>
      <c r="G125" s="210"/>
      <c r="H125" s="213">
        <v>875.52</v>
      </c>
      <c r="I125" s="210"/>
      <c r="J125" s="210"/>
      <c r="K125" s="210"/>
      <c r="L125" s="214"/>
      <c r="M125" s="215"/>
      <c r="N125" s="216"/>
      <c r="O125" s="216"/>
      <c r="P125" s="216"/>
      <c r="Q125" s="216"/>
      <c r="R125" s="216"/>
      <c r="S125" s="216"/>
      <c r="T125" s="217"/>
      <c r="AT125" s="218" t="s">
        <v>210</v>
      </c>
      <c r="AU125" s="218" t="s">
        <v>21</v>
      </c>
      <c r="AV125" s="208" t="s">
        <v>88</v>
      </c>
      <c r="AW125" s="208" t="s">
        <v>43</v>
      </c>
      <c r="AX125" s="208" t="s">
        <v>21</v>
      </c>
      <c r="AY125" s="218" t="s">
        <v>192</v>
      </c>
    </row>
    <row r="126" spans="2:65" s="23" customFormat="1" ht="22.5" customHeight="1">
      <c r="B126" s="24"/>
      <c r="C126" s="182" t="s">
        <v>26</v>
      </c>
      <c r="D126" s="182" t="s">
        <v>193</v>
      </c>
      <c r="E126" s="183" t="s">
        <v>971</v>
      </c>
      <c r="F126" s="184" t="s">
        <v>972</v>
      </c>
      <c r="G126" s="185" t="s">
        <v>514</v>
      </c>
      <c r="H126" s="186">
        <v>1536</v>
      </c>
      <c r="I126" s="187"/>
      <c r="J126" s="187">
        <f>ROUND(I126*H126,2)</f>
        <v>0</v>
      </c>
      <c r="K126" s="184"/>
      <c r="L126" s="50"/>
      <c r="M126" s="188"/>
      <c r="N126" s="189" t="s">
        <v>50</v>
      </c>
      <c r="O126" s="190">
        <v>0</v>
      </c>
      <c r="P126" s="190">
        <f>O126*H126</f>
        <v>0</v>
      </c>
      <c r="Q126" s="190">
        <v>0.0006900000000000001</v>
      </c>
      <c r="R126" s="190">
        <f>Q126*H126</f>
        <v>1.0598400000000001</v>
      </c>
      <c r="S126" s="190">
        <v>0</v>
      </c>
      <c r="T126" s="191">
        <f>S126*H126</f>
        <v>0</v>
      </c>
      <c r="AR126" s="6" t="s">
        <v>191</v>
      </c>
      <c r="AT126" s="6" t="s">
        <v>193</v>
      </c>
      <c r="AU126" s="6" t="s">
        <v>21</v>
      </c>
      <c r="AY126" s="6" t="s">
        <v>192</v>
      </c>
      <c r="BE126" s="192">
        <f>IF(N126="základní",J126,0)</f>
        <v>0</v>
      </c>
      <c r="BF126" s="192">
        <f>IF(N126="snížená",J126,0)</f>
        <v>0</v>
      </c>
      <c r="BG126" s="192">
        <f>IF(N126="zákl. přenesená",J126,0)</f>
        <v>0</v>
      </c>
      <c r="BH126" s="192">
        <f>IF(N126="sníž. přenesená",J126,0)</f>
        <v>0</v>
      </c>
      <c r="BI126" s="192">
        <f>IF(N126="nulová",J126,0)</f>
        <v>0</v>
      </c>
      <c r="BJ126" s="6" t="s">
        <v>21</v>
      </c>
      <c r="BK126" s="192">
        <f>ROUND(I126*H126,2)</f>
        <v>0</v>
      </c>
      <c r="BL126" s="6" t="s">
        <v>191</v>
      </c>
      <c r="BM126" s="6" t="s">
        <v>1174</v>
      </c>
    </row>
    <row r="127" spans="1:47" ht="23.25">
      <c r="A127" s="23"/>
      <c r="B127" s="24"/>
      <c r="C127" s="52"/>
      <c r="D127" s="196" t="s">
        <v>199</v>
      </c>
      <c r="E127" s="52"/>
      <c r="F127" s="197" t="s">
        <v>974</v>
      </c>
      <c r="G127" s="52"/>
      <c r="H127" s="52"/>
      <c r="I127" s="52"/>
      <c r="J127" s="52"/>
      <c r="K127" s="52"/>
      <c r="L127" s="50"/>
      <c r="M127" s="195"/>
      <c r="N127" s="25"/>
      <c r="O127" s="25"/>
      <c r="P127" s="25"/>
      <c r="Q127" s="25"/>
      <c r="R127" s="25"/>
      <c r="S127" s="25"/>
      <c r="T127" s="72"/>
      <c r="AT127" s="6" t="s">
        <v>199</v>
      </c>
      <c r="AU127" s="6" t="s">
        <v>21</v>
      </c>
    </row>
    <row r="128" spans="2:51" s="198" customFormat="1" ht="12.75">
      <c r="B128" s="199"/>
      <c r="C128" s="200"/>
      <c r="D128" s="196" t="s">
        <v>210</v>
      </c>
      <c r="E128" s="201"/>
      <c r="F128" s="202" t="s">
        <v>1049</v>
      </c>
      <c r="G128" s="200"/>
      <c r="H128" s="201"/>
      <c r="I128" s="200"/>
      <c r="J128" s="200"/>
      <c r="K128" s="200"/>
      <c r="L128" s="203"/>
      <c r="M128" s="204"/>
      <c r="N128" s="205"/>
      <c r="O128" s="205"/>
      <c r="P128" s="205"/>
      <c r="Q128" s="205"/>
      <c r="R128" s="205"/>
      <c r="S128" s="205"/>
      <c r="T128" s="206"/>
      <c r="AT128" s="207" t="s">
        <v>210</v>
      </c>
      <c r="AU128" s="207" t="s">
        <v>21</v>
      </c>
      <c r="AV128" s="198" t="s">
        <v>21</v>
      </c>
      <c r="AW128" s="198" t="s">
        <v>43</v>
      </c>
      <c r="AX128" s="198" t="s">
        <v>79</v>
      </c>
      <c r="AY128" s="207" t="s">
        <v>192</v>
      </c>
    </row>
    <row r="129" spans="2:51" s="198" customFormat="1" ht="12.75">
      <c r="B129" s="199"/>
      <c r="C129" s="200"/>
      <c r="D129" s="196" t="s">
        <v>210</v>
      </c>
      <c r="E129" s="201"/>
      <c r="F129" s="202" t="s">
        <v>517</v>
      </c>
      <c r="G129" s="200"/>
      <c r="H129" s="201"/>
      <c r="I129" s="200"/>
      <c r="J129" s="200"/>
      <c r="K129" s="200"/>
      <c r="L129" s="203"/>
      <c r="M129" s="204"/>
      <c r="N129" s="205"/>
      <c r="O129" s="205"/>
      <c r="P129" s="205"/>
      <c r="Q129" s="205"/>
      <c r="R129" s="205"/>
      <c r="S129" s="205"/>
      <c r="T129" s="206"/>
      <c r="AT129" s="207" t="s">
        <v>210</v>
      </c>
      <c r="AU129" s="207" t="s">
        <v>21</v>
      </c>
      <c r="AV129" s="198" t="s">
        <v>21</v>
      </c>
      <c r="AW129" s="198" t="s">
        <v>43</v>
      </c>
      <c r="AX129" s="198" t="s">
        <v>79</v>
      </c>
      <c r="AY129" s="207" t="s">
        <v>192</v>
      </c>
    </row>
    <row r="130" spans="2:51" s="208" customFormat="1" ht="12.75">
      <c r="B130" s="209"/>
      <c r="C130" s="210"/>
      <c r="D130" s="193" t="s">
        <v>210</v>
      </c>
      <c r="E130" s="211" t="s">
        <v>222</v>
      </c>
      <c r="F130" s="212" t="s">
        <v>1050</v>
      </c>
      <c r="G130" s="210"/>
      <c r="H130" s="213">
        <v>1536</v>
      </c>
      <c r="I130" s="210"/>
      <c r="J130" s="210"/>
      <c r="K130" s="210"/>
      <c r="L130" s="214"/>
      <c r="M130" s="215"/>
      <c r="N130" s="216"/>
      <c r="O130" s="216"/>
      <c r="P130" s="216"/>
      <c r="Q130" s="216"/>
      <c r="R130" s="216"/>
      <c r="S130" s="216"/>
      <c r="T130" s="217"/>
      <c r="AT130" s="218" t="s">
        <v>210</v>
      </c>
      <c r="AU130" s="218" t="s">
        <v>21</v>
      </c>
      <c r="AV130" s="208" t="s">
        <v>88</v>
      </c>
      <c r="AW130" s="208" t="s">
        <v>43</v>
      </c>
      <c r="AX130" s="208" t="s">
        <v>21</v>
      </c>
      <c r="AY130" s="218" t="s">
        <v>192</v>
      </c>
    </row>
    <row r="131" spans="2:65" s="23" customFormat="1" ht="31.5" customHeight="1">
      <c r="B131" s="24"/>
      <c r="C131" s="182" t="s">
        <v>339</v>
      </c>
      <c r="D131" s="182" t="s">
        <v>193</v>
      </c>
      <c r="E131" s="183" t="s">
        <v>937</v>
      </c>
      <c r="F131" s="184" t="s">
        <v>938</v>
      </c>
      <c r="G131" s="185" t="s">
        <v>480</v>
      </c>
      <c r="H131" s="186">
        <v>1.06</v>
      </c>
      <c r="I131" s="187"/>
      <c r="J131" s="187">
        <f>ROUND(I131*H131,2)</f>
        <v>0</v>
      </c>
      <c r="K131" s="184"/>
      <c r="L131" s="50"/>
      <c r="M131" s="188"/>
      <c r="N131" s="189" t="s">
        <v>50</v>
      </c>
      <c r="O131" s="190">
        <v>0</v>
      </c>
      <c r="P131" s="190">
        <f>O131*H131</f>
        <v>0</v>
      </c>
      <c r="Q131" s="190">
        <v>0</v>
      </c>
      <c r="R131" s="190">
        <f>Q131*H131</f>
        <v>0</v>
      </c>
      <c r="S131" s="190">
        <v>0</v>
      </c>
      <c r="T131" s="191">
        <f>S131*H131</f>
        <v>0</v>
      </c>
      <c r="AR131" s="6" t="s">
        <v>191</v>
      </c>
      <c r="AT131" s="6" t="s">
        <v>193</v>
      </c>
      <c r="AU131" s="6" t="s">
        <v>21</v>
      </c>
      <c r="AY131" s="6" t="s">
        <v>192</v>
      </c>
      <c r="BE131" s="192">
        <f>IF(N131="základní",J131,0)</f>
        <v>0</v>
      </c>
      <c r="BF131" s="192">
        <f>IF(N131="snížená",J131,0)</f>
        <v>0</v>
      </c>
      <c r="BG131" s="192">
        <f>IF(N131="zákl. přenesená",J131,0)</f>
        <v>0</v>
      </c>
      <c r="BH131" s="192">
        <f>IF(N131="sníž. přenesená",J131,0)</f>
        <v>0</v>
      </c>
      <c r="BI131" s="192">
        <f>IF(N131="nulová",J131,0)</f>
        <v>0</v>
      </c>
      <c r="BJ131" s="6" t="s">
        <v>21</v>
      </c>
      <c r="BK131" s="192">
        <f>ROUND(I131*H131,2)</f>
        <v>0</v>
      </c>
      <c r="BL131" s="6" t="s">
        <v>191</v>
      </c>
      <c r="BM131" s="6" t="s">
        <v>1175</v>
      </c>
    </row>
    <row r="132" spans="1:47" ht="23.25">
      <c r="A132" s="23"/>
      <c r="B132" s="24"/>
      <c r="C132" s="52"/>
      <c r="D132" s="193" t="s">
        <v>199</v>
      </c>
      <c r="E132" s="52"/>
      <c r="F132" s="194" t="s">
        <v>940</v>
      </c>
      <c r="G132" s="52"/>
      <c r="H132" s="52"/>
      <c r="I132" s="52"/>
      <c r="J132" s="52"/>
      <c r="K132" s="52"/>
      <c r="L132" s="50"/>
      <c r="M132" s="195"/>
      <c r="N132" s="25"/>
      <c r="O132" s="25"/>
      <c r="P132" s="25"/>
      <c r="Q132" s="25"/>
      <c r="R132" s="25"/>
      <c r="S132" s="25"/>
      <c r="T132" s="72"/>
      <c r="AT132" s="6" t="s">
        <v>199</v>
      </c>
      <c r="AU132" s="6" t="s">
        <v>21</v>
      </c>
    </row>
    <row r="133" spans="1:65" ht="31.5" customHeight="1">
      <c r="A133" s="23"/>
      <c r="B133" s="24"/>
      <c r="C133" s="182" t="s">
        <v>344</v>
      </c>
      <c r="D133" s="182" t="s">
        <v>193</v>
      </c>
      <c r="E133" s="183" t="s">
        <v>981</v>
      </c>
      <c r="F133" s="184" t="s">
        <v>982</v>
      </c>
      <c r="G133" s="185" t="s">
        <v>480</v>
      </c>
      <c r="H133" s="186">
        <v>1.43</v>
      </c>
      <c r="I133" s="187"/>
      <c r="J133" s="187">
        <f>ROUND(I133*H133,2)</f>
        <v>0</v>
      </c>
      <c r="K133" s="184"/>
      <c r="L133" s="50"/>
      <c r="M133" s="188"/>
      <c r="N133" s="189" t="s">
        <v>50</v>
      </c>
      <c r="O133" s="190">
        <v>0</v>
      </c>
      <c r="P133" s="190">
        <f>O133*H133</f>
        <v>0</v>
      </c>
      <c r="Q133" s="190">
        <v>0</v>
      </c>
      <c r="R133" s="190">
        <f>Q133*H133</f>
        <v>0</v>
      </c>
      <c r="S133" s="190">
        <v>0</v>
      </c>
      <c r="T133" s="191">
        <f>S133*H133</f>
        <v>0</v>
      </c>
      <c r="AR133" s="6" t="s">
        <v>191</v>
      </c>
      <c r="AT133" s="6" t="s">
        <v>193</v>
      </c>
      <c r="AU133" s="6" t="s">
        <v>21</v>
      </c>
      <c r="AY133" s="6" t="s">
        <v>192</v>
      </c>
      <c r="BE133" s="192">
        <f>IF(N133="základní",J133,0)</f>
        <v>0</v>
      </c>
      <c r="BF133" s="192">
        <f>IF(N133="snížená",J133,0)</f>
        <v>0</v>
      </c>
      <c r="BG133" s="192">
        <f>IF(N133="zákl. přenesená",J133,0)</f>
        <v>0</v>
      </c>
      <c r="BH133" s="192">
        <f>IF(N133="sníž. přenesená",J133,0)</f>
        <v>0</v>
      </c>
      <c r="BI133" s="192">
        <f>IF(N133="nulová",J133,0)</f>
        <v>0</v>
      </c>
      <c r="BJ133" s="6" t="s">
        <v>21</v>
      </c>
      <c r="BK133" s="192">
        <f>ROUND(I133*H133,2)</f>
        <v>0</v>
      </c>
      <c r="BL133" s="6" t="s">
        <v>191</v>
      </c>
      <c r="BM133" s="6" t="s">
        <v>1176</v>
      </c>
    </row>
    <row r="134" spans="1:47" ht="34.5">
      <c r="A134" s="23"/>
      <c r="B134" s="24"/>
      <c r="C134" s="52"/>
      <c r="D134" s="196" t="s">
        <v>199</v>
      </c>
      <c r="E134" s="52"/>
      <c r="F134" s="197" t="s">
        <v>984</v>
      </c>
      <c r="G134" s="52"/>
      <c r="H134" s="52"/>
      <c r="I134" s="52"/>
      <c r="J134" s="52"/>
      <c r="K134" s="52"/>
      <c r="L134" s="50"/>
      <c r="M134" s="195"/>
      <c r="N134" s="25"/>
      <c r="O134" s="25"/>
      <c r="P134" s="25"/>
      <c r="Q134" s="25"/>
      <c r="R134" s="25"/>
      <c r="S134" s="25"/>
      <c r="T134" s="72"/>
      <c r="AT134" s="6" t="s">
        <v>199</v>
      </c>
      <c r="AU134" s="6" t="s">
        <v>21</v>
      </c>
    </row>
    <row r="135" spans="2:51" s="198" customFormat="1" ht="13.5">
      <c r="B135" s="199"/>
      <c r="C135" s="200"/>
      <c r="D135" s="196" t="s">
        <v>210</v>
      </c>
      <c r="E135" s="201"/>
      <c r="F135" s="202" t="s">
        <v>1049</v>
      </c>
      <c r="G135" s="200"/>
      <c r="H135" s="201"/>
      <c r="I135" s="200"/>
      <c r="J135" s="200"/>
      <c r="K135" s="200"/>
      <c r="L135" s="203"/>
      <c r="M135" s="204"/>
      <c r="N135" s="205"/>
      <c r="O135" s="205"/>
      <c r="P135" s="205"/>
      <c r="Q135" s="205"/>
      <c r="R135" s="205"/>
      <c r="S135" s="205"/>
      <c r="T135" s="206"/>
      <c r="AT135" s="207" t="s">
        <v>210</v>
      </c>
      <c r="AU135" s="207" t="s">
        <v>21</v>
      </c>
      <c r="AV135" s="198" t="s">
        <v>21</v>
      </c>
      <c r="AW135" s="198" t="s">
        <v>43</v>
      </c>
      <c r="AX135" s="198" t="s">
        <v>79</v>
      </c>
      <c r="AY135" s="207" t="s">
        <v>192</v>
      </c>
    </row>
    <row r="136" spans="2:51" s="208" customFormat="1" ht="13.5">
      <c r="B136" s="209"/>
      <c r="C136" s="210"/>
      <c r="D136" s="196" t="s">
        <v>210</v>
      </c>
      <c r="E136" s="234" t="s">
        <v>1014</v>
      </c>
      <c r="F136" s="235" t="s">
        <v>1177</v>
      </c>
      <c r="G136" s="210"/>
      <c r="H136" s="236">
        <v>1.43</v>
      </c>
      <c r="I136" s="210"/>
      <c r="J136" s="210"/>
      <c r="K136" s="210"/>
      <c r="L136" s="214"/>
      <c r="M136" s="237"/>
      <c r="N136" s="238"/>
      <c r="O136" s="238"/>
      <c r="P136" s="238"/>
      <c r="Q136" s="238"/>
      <c r="R136" s="238"/>
      <c r="S136" s="238"/>
      <c r="T136" s="239"/>
      <c r="AT136" s="218" t="s">
        <v>210</v>
      </c>
      <c r="AU136" s="218" t="s">
        <v>21</v>
      </c>
      <c r="AV136" s="208" t="s">
        <v>88</v>
      </c>
      <c r="AW136" s="208" t="s">
        <v>43</v>
      </c>
      <c r="AX136" s="208" t="s">
        <v>21</v>
      </c>
      <c r="AY136" s="218" t="s">
        <v>192</v>
      </c>
    </row>
    <row r="137" spans="2:12" s="23" customFormat="1" ht="6.75" customHeight="1">
      <c r="B137" s="45"/>
      <c r="C137" s="46"/>
      <c r="D137" s="46"/>
      <c r="E137" s="46"/>
      <c r="F137" s="46"/>
      <c r="G137" s="46"/>
      <c r="H137" s="46"/>
      <c r="I137" s="46"/>
      <c r="J137" s="46"/>
      <c r="K137" s="46"/>
      <c r="L137" s="50"/>
    </row>
  </sheetData>
  <sheetProtection selectLockedCells="1" selectUnlockedCells="1"/>
  <mergeCells count="12">
    <mergeCell ref="G1:H1"/>
    <mergeCell ref="L2:V2"/>
    <mergeCell ref="E7:H7"/>
    <mergeCell ref="E9:H9"/>
    <mergeCell ref="E11:H11"/>
    <mergeCell ref="E26:H26"/>
    <mergeCell ref="E47:H47"/>
    <mergeCell ref="E49:H49"/>
    <mergeCell ref="E51:H51"/>
    <mergeCell ref="E71:H71"/>
    <mergeCell ref="E73:H73"/>
    <mergeCell ref="E75:H75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scale="90"/>
  <rowBreaks count="2" manualBreakCount="2">
    <brk id="41" max="255" man="1"/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Pentium13</dc:creator>
  <cp:keywords/>
  <dc:description/>
  <cp:lastModifiedBy/>
  <cp:lastPrinted>2017-08-14T05:54:24Z</cp:lastPrinted>
  <dcterms:created xsi:type="dcterms:W3CDTF">2017-07-04T08:33:34Z</dcterms:created>
  <dcterms:modified xsi:type="dcterms:W3CDTF">2017-10-13T10:21:38Z</dcterms:modified>
  <cp:category/>
  <cp:version/>
  <cp:contentType/>
  <cp:contentStatus/>
  <cp:revision>19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