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52" windowHeight="9708" activeTab="0"/>
  </bookViews>
  <sheets>
    <sheet name="Rekapitulace stavby" sheetId="1" r:id="rId1"/>
    <sheet name="01 - Stavební úpravy" sheetId="2" r:id="rId2"/>
    <sheet name="00 - Vedlejší rozpočtové ..." sheetId="3" r:id="rId3"/>
    <sheet name="Pokyny pro vyplnění" sheetId="4" r:id="rId4"/>
  </sheets>
  <definedNames>
    <definedName name="_xlnm._FilterDatabase" localSheetId="2" hidden="1">'00 - Vedlejší rozpočtové ...'!$C$87:$K$87</definedName>
    <definedName name="_xlnm._FilterDatabase" localSheetId="1" hidden="1">'01 - Stavební úpravy'!$C$105:$K$105</definedName>
    <definedName name="_xlnm.Print_Area" localSheetId="2">'00 - Vedlejší rozpočtové ...'!$C$4:$J$38,'00 - Vedlejší rozpočtové ...'!$C$44:$J$67,'00 - Vedlejší rozpočtové ...'!$C$73:$K$114</definedName>
    <definedName name="_xlnm.Print_Area" localSheetId="1">'01 - Stavební úpravy'!$C$4:$J$38,'01 - Stavební úpravy'!$C$44:$J$85,'01 - Stavební úpravy'!$C$91:$K$983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Stavební úpravy'!$105:$105</definedName>
    <definedName name="_xlnm.Print_Titles" localSheetId="2">'00 - Vedlejší rozpočtové ...'!$87:$87</definedName>
  </definedNames>
  <calcPr calcId="152511"/>
</workbook>
</file>

<file path=xl/sharedStrings.xml><?xml version="1.0" encoding="utf-8"?>
<sst xmlns="http://schemas.openxmlformats.org/spreadsheetml/2006/main" count="10552" uniqueCount="1614">
  <si>
    <t>Export VZ</t>
  </si>
  <si>
    <t>List obsahuje:</t>
  </si>
  <si>
    <t>3.0</t>
  </si>
  <si>
    <t>ZAMOK</t>
  </si>
  <si>
    <t>False</t>
  </si>
  <si>
    <t>{6da711c7-a605-4aab-b141-b14d9f51aa57}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</si>
  <si>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</si>
  <si>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</si>
  <si>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</si>
  <si>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</si>
  <si>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</si>
  <si>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</si>
  <si>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</si>
  <si>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</si>
  <si>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SK16037B1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</si>
  <si>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</si>
  <si>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</si>
  <si>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Realizace úspor energie - SOU Svitavy, hlavní budova s přístavbou, dvě budovy teoretické výuky a domov mládeže</t>
  </si>
  <si>
    <t>0,1</t>
  </si>
  <si>
    <t>KSO:</t>
  </si>
  <si>
    <t>801 33</t>
  </si>
  <si>
    <t>CC-CZ:</t>
  </si>
  <si>
    <t>1263</t>
  </si>
  <si>
    <t>1</t>
  </si>
  <si>
    <t>Místo:</t>
  </si>
  <si>
    <t>Brněnská, č.p.307/28</t>
  </si>
  <si>
    <t>Datum:</t>
  </si>
  <si>
    <t>15.9.2017</t>
  </si>
  <si>
    <t>10</t>
  </si>
  <si>
    <t>CZ-CPV:</t>
  </si>
  <si>
    <t>45214000-0</t>
  </si>
  <si>
    <t>CZ-CPA:</t>
  </si>
  <si>
    <t>41.00.4</t>
  </si>
  <si>
    <t>100</t>
  </si>
  <si>
    <t>Zadavatel:</t>
  </si>
  <si>
    <t>IČ:</t>
  </si>
  <si>
    <t/>
  </si>
  <si>
    <t>Střední odborné účiliště Svitavy</t>
  </si>
  <si>
    <t>DIČ:</t>
  </si>
  <si>
    <t>Uchazeč:</t>
  </si>
  <si>
    <t>Vyplň údaj</t>
  </si>
  <si>
    <t>Projektant:</t>
  </si>
  <si>
    <t>INVENTE, s.r.o.</t>
  </si>
  <si>
    <t>Poznámka: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</si>
  <si>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</si>
  <si>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</si>
  <si>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</si>
  <si>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</si>
  <si>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</si>
  <si>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</si>
  <si>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</si>
  <si>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</si>
  <si>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</si>
  <si>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</si>
  <si>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</si>
  <si>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</si>
  <si>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</si>
  <si>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</si>
  <si>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</si>
  <si>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</si>
  <si>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</si>
  <si>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</si>
  <si>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</si>
  <si>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</si>
  <si>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</si>
  <si>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</si>
  <si>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</si>
  <si>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</si>
  <si>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</si>
  <si>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</si>
  <si>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</si>
  <si>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</si>
  <si>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</si>
  <si>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</si>
  <si>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</si>
  <si>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</si>
  <si>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</si>
  <si>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</si>
  <si>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</si>
  <si>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</si>
  <si>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</si>
  <si>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</si>
  <si>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</si>
  <si>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B</t>
  </si>
  <si>
    <t>Brněnská, č.p. 307/28</t>
  </si>
  <si>
    <t>STA</t>
  </si>
  <si>
    <t>{f6b5195d-7286-4032-8670-80d68f62f608}</t>
  </si>
  <si>
    <t>801 33 12</t>
  </si>
  <si>
    <t>2</t>
  </si>
  <si>
    <t>01</t>
  </si>
  <si>
    <t>Stavební úpravy</t>
  </si>
  <si>
    <t>Soupis</t>
  </si>
  <si>
    <t>{d20a97d5-4fa6-4375-993b-b51898a53b67}</t>
  </si>
  <si>
    <t>00</t>
  </si>
  <si>
    <t>Vedlejší rozpočtové náklady</t>
  </si>
  <si>
    <t>{8f8f816b-854f-43ee-bb90-d5622e6a1784}</t>
  </si>
  <si>
    <t>Zpět na list:</t>
  </si>
  <si>
    <t>KRYCÍ LIST SOUPISU</t>
  </si>
  <si>
    <t>Objekt:</t>
  </si>
  <si>
    <t>B - Brněnská, č.p. 307/28</t>
  </si>
  <si>
    <t>Soupis:</t>
  </si>
  <si>
    <t>01 - Stavební úpravy</t>
  </si>
  <si>
    <t>12631</t>
  </si>
  <si>
    <t>45214220-8</t>
  </si>
  <si>
    <t>41.00.40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</si>
  <si>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</si>
  <si>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</si>
  <si>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</si>
  <si>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</si>
  <si>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</si>
  <si>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</si>
  <si>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</si>
  <si>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</si>
  <si>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</si>
  <si>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</si>
  <si>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</si>
  <si>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</si>
  <si>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</si>
  <si>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</si>
  <si>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</si>
  <si>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</si>
  <si>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</si>
  <si>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</si>
  <si>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</si>
  <si>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740 - Elektromontáže - zkoušky a revize</t>
  </si>
  <si>
    <t xml:space="preserve">    743 - Elektromontáže - hrubá montáž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</si>
  <si>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</si>
  <si>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</si>
  <si>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</si>
  <si>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</si>
  <si>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</si>
  <si>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</si>
  <si>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</si>
  <si>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</si>
  <si>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</si>
  <si>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</si>
  <si>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</si>
  <si>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</si>
  <si>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</si>
  <si>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</si>
  <si>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</si>
  <si>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</si>
  <si>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</si>
  <si>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</si>
  <si>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</si>
  <si>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</si>
  <si>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</si>
  <si>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</si>
  <si>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</si>
  <si>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</si>
  <si>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</si>
  <si>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</si>
  <si>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</si>
  <si>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</si>
  <si>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</si>
  <si>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</si>
  <si>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</si>
  <si>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</si>
  <si>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160248679</t>
  </si>
  <si>
    <t>VV</t>
  </si>
  <si>
    <t>Dle části D.02-06 - Půdorysy - stávající část, D.08-12 - Pohledy stávající stav</t>
  </si>
  <si>
    <t>Dle části D.14-17 - Půdorysy - navržený stav, D.19-23 - Pohledy - navržený stav</t>
  </si>
  <si>
    <t>(7,779+1,2+2,506+1,2+6,05+1,2+23,875+8,665)*0,5</t>
  </si>
  <si>
    <t>Součet</t>
  </si>
  <si>
    <t>113106123</t>
  </si>
  <si>
    <t>Rozebrání dlažeb komunikací pro pěší ze zámkových dlaždic</t>
  </si>
  <si>
    <t>349746910</t>
  </si>
  <si>
    <t>(29,704+12,04+1,2+2,51+1,3+1,4)*1</t>
  </si>
  <si>
    <t>3</t>
  </si>
  <si>
    <t>113107122</t>
  </si>
  <si>
    <t>Odstranění podkladu pl do 50 m2 z kameniva drceného tl 200 mm</t>
  </si>
  <si>
    <t>-536679419</t>
  </si>
  <si>
    <t>132212201</t>
  </si>
  <si>
    <t>Hloubení rýh š přes 600 do 2000 mm ručním nebo pneum nářadím v soudržných horninách tř. 3</t>
  </si>
  <si>
    <t>m3</t>
  </si>
  <si>
    <t>242794410</t>
  </si>
  <si>
    <t>Pro XPS</t>
  </si>
  <si>
    <t>"JV" (57,7-3*0,8*0,5-28,4)*0,75</t>
  </si>
  <si>
    <t>"SV" (16,4+0,4-0,15-7,7)*0,75</t>
  </si>
  <si>
    <t>"SZ" (9,03+2,97*1,2*2+8+4+4,6+14-0,8*5+1*1,26+3,5+4-(4,1+2,1+5,7+2,97*0,6+1*0,5))*0,75</t>
  </si>
  <si>
    <t>Pro izolaci</t>
  </si>
  <si>
    <t>18,2*0,75</t>
  </si>
  <si>
    <t>2,97*2,6*2*0,75</t>
  </si>
  <si>
    <t>15,065*0,75</t>
  </si>
  <si>
    <t>9,5*0,75</t>
  </si>
  <si>
    <t>5</t>
  </si>
  <si>
    <t>132212209</t>
  </si>
  <si>
    <t>Příplatek za lepivost u hloubení rýh š do 2000 mm ručním nebo pneum nářadím v hornině tř. 3</t>
  </si>
  <si>
    <t>-1077503593</t>
  </si>
  <si>
    <t>6</t>
  </si>
  <si>
    <t>151101201</t>
  </si>
  <si>
    <t>Zřízení příložného pažení stěn výkopu hl do 4 m</t>
  </si>
  <si>
    <t>-658273376</t>
  </si>
  <si>
    <t>18,2</t>
  </si>
  <si>
    <t>2,97*2,6*2</t>
  </si>
  <si>
    <t>15,065</t>
  </si>
  <si>
    <t>9,5</t>
  </si>
  <si>
    <t>7</t>
  </si>
  <si>
    <t>151101211</t>
  </si>
  <si>
    <t>Odstranění příložného pažení stěn hl do 4 m</t>
  </si>
  <si>
    <t>174602628</t>
  </si>
  <si>
    <t>8</t>
  </si>
  <si>
    <t>151101301</t>
  </si>
  <si>
    <t>Zřízení rozepření stěn při pažení příložném hl do 4 m</t>
  </si>
  <si>
    <t>1749157456</t>
  </si>
  <si>
    <t>9</t>
  </si>
  <si>
    <t>151101311</t>
  </si>
  <si>
    <t>Odstranění rozepření stěn při pažení příložném hl do 4 m</t>
  </si>
  <si>
    <t>925786852</t>
  </si>
  <si>
    <t>151101401</t>
  </si>
  <si>
    <t>Zřízení vzepření stěn při pažení příložném hl do 4 m</t>
  </si>
  <si>
    <t>1579610052</t>
  </si>
  <si>
    <t>11</t>
  </si>
  <si>
    <t>151101411</t>
  </si>
  <si>
    <t>Odstranění vzepření stěn při pažení příložném hl do 4 m</t>
  </si>
  <si>
    <t>1806877197</t>
  </si>
  <si>
    <t>12</t>
  </si>
  <si>
    <t>162701105</t>
  </si>
  <si>
    <t>Vodorovné přemístění do 10000 m výkopku/sypaniny z horniny tř. 1 až 4</t>
  </si>
  <si>
    <t>481160102</t>
  </si>
  <si>
    <t>99,446-88,28</t>
  </si>
  <si>
    <t>13</t>
  </si>
  <si>
    <t>162701109</t>
  </si>
  <si>
    <t>Příplatek k vodorovnému přemístění výkopku/sypaniny z horniny tř. 1 až 4 ZKD 1000 m přes 10000 m</t>
  </si>
  <si>
    <t>359162154</t>
  </si>
  <si>
    <t>11,166*10</t>
  </si>
  <si>
    <t>14</t>
  </si>
  <si>
    <t>167101101</t>
  </si>
  <si>
    <t>Nakládání výkopku z hornin tř. 1 až 4 do 100 m3</t>
  </si>
  <si>
    <t>-2040623581</t>
  </si>
  <si>
    <t>171201201</t>
  </si>
  <si>
    <t>Uložení sypaniny na skládky</t>
  </si>
  <si>
    <t>-514497532</t>
  </si>
  <si>
    <t>16</t>
  </si>
  <si>
    <t>171201211</t>
  </si>
  <si>
    <t>Poplatek za uložení odpadu ze sypaniny na skládce (skládkovné)</t>
  </si>
  <si>
    <t>t</t>
  </si>
  <si>
    <t>-725713757</t>
  </si>
  <si>
    <t>11,166*1,85</t>
  </si>
  <si>
    <t>17</t>
  </si>
  <si>
    <t>174101101</t>
  </si>
  <si>
    <t>Zásyp jam, šachet rýh nebo kolem objektů sypaninou se zhutněním</t>
  </si>
  <si>
    <t>-848653430</t>
  </si>
  <si>
    <t>"JV" (57,7-3*0,8*0,5-28,4)*0,6</t>
  </si>
  <si>
    <t>"SV" (16,4+0,4-0,15-7,7)*0,6</t>
  </si>
  <si>
    <t>"SZ" (9,03+2,97*1,2*2+8+4+4,6+14-0,8*5+1*1,26+3,5+4-(4,1+2,1+5,7+2,97*0,6+1*0,5))*0,6</t>
  </si>
  <si>
    <t>18</t>
  </si>
  <si>
    <t>181951102</t>
  </si>
  <si>
    <t>Úprava pláně v hornině tř. 1 až 4 se zhutněním</t>
  </si>
  <si>
    <t>503692934</t>
  </si>
  <si>
    <t>Zakládání</t>
  </si>
  <si>
    <t>19</t>
  </si>
  <si>
    <t>233211111</t>
  </si>
  <si>
    <t>Zemní vrut pro ploty a dopravní značky D 60 mm dl 550 mm</t>
  </si>
  <si>
    <t>kus</t>
  </si>
  <si>
    <t>-1129089067</t>
  </si>
  <si>
    <t>3+4</t>
  </si>
  <si>
    <t>Svislé a kompletní konstrukce</t>
  </si>
  <si>
    <t>20</t>
  </si>
  <si>
    <t>338171114</t>
  </si>
  <si>
    <t>Osazování sloupků a vzpěr plotových ocelových v 2,00 m do zemního vrutu</t>
  </si>
  <si>
    <t>-77229436</t>
  </si>
  <si>
    <t>M</t>
  </si>
  <si>
    <t>553422700</t>
  </si>
  <si>
    <t>vzpěra plotová 38x1,5 mm včetně krytky s uchem, 1500 mm</t>
  </si>
  <si>
    <t>1509628653</t>
  </si>
  <si>
    <t>22</t>
  </si>
  <si>
    <t>338171124</t>
  </si>
  <si>
    <t>Osazování sloupků a vzpěr plotových ocelových v 2,60 m do zemního vrutu</t>
  </si>
  <si>
    <t>581231836</t>
  </si>
  <si>
    <t>23</t>
  </si>
  <si>
    <t>553422550</t>
  </si>
  <si>
    <t>sloupek plotový průběžný pozinkovaný a komaxitový 2500/38x1,5 mm</t>
  </si>
  <si>
    <t>-2034248836</t>
  </si>
  <si>
    <t>24</t>
  </si>
  <si>
    <t>553422630</t>
  </si>
  <si>
    <t>sloupek plotový koncový pozinkovaný a komaxitový 2500/48x1,5 mm</t>
  </si>
  <si>
    <t>-1264054606</t>
  </si>
  <si>
    <t>25</t>
  </si>
  <si>
    <t>345272631</t>
  </si>
  <si>
    <t>Stěny atikové tl 300 mm z pórobetonových přesných hladkých tvárnic hmotnosti 400 kg/m3</t>
  </si>
  <si>
    <t>-1872246201</t>
  </si>
  <si>
    <t>7,625*0,3</t>
  </si>
  <si>
    <t>26</t>
  </si>
  <si>
    <t>348121121</t>
  </si>
  <si>
    <t>Osazování ŽB desek plotových na MC 300x50x2000 mm</t>
  </si>
  <si>
    <t>1077541463</t>
  </si>
  <si>
    <t>27</t>
  </si>
  <si>
    <t>PLT1</t>
  </si>
  <si>
    <t>Podrhrabová deska v 0,3m</t>
  </si>
  <si>
    <t>ks</t>
  </si>
  <si>
    <t>-1620153268</t>
  </si>
  <si>
    <t>28</t>
  </si>
  <si>
    <t>348401130</t>
  </si>
  <si>
    <t>Osazení oplocení ze strojového pletiva s napínacími dráty výšky do 2,0 m do 15° sklonu svahu</t>
  </si>
  <si>
    <t>m</t>
  </si>
  <si>
    <t>-974139760</t>
  </si>
  <si>
    <t>29</t>
  </si>
  <si>
    <t>313275150</t>
  </si>
  <si>
    <t>pletivo PVC se čtvercovými oky 55 mm/2,5mm, 200 cm</t>
  </si>
  <si>
    <t>151913296</t>
  </si>
  <si>
    <t>30</t>
  </si>
  <si>
    <t>34894111x</t>
  </si>
  <si>
    <t>Úprava stávajícího oplocení včetně nátěru</t>
  </si>
  <si>
    <t>960118349</t>
  </si>
  <si>
    <t>Komunikace pozemní</t>
  </si>
  <si>
    <t>31</t>
  </si>
  <si>
    <t>564851111</t>
  </si>
  <si>
    <t>Podklad ze štěrkodrtě ŠD tl 150 mm</t>
  </si>
  <si>
    <t>-2144505966</t>
  </si>
  <si>
    <t>32</t>
  </si>
  <si>
    <t>596211111</t>
  </si>
  <si>
    <t>Kladení zámkové dlažby komunikací pro pěší tl 60 mm skupiny A pl do 100 m2</t>
  </si>
  <si>
    <t>-355258643</t>
  </si>
  <si>
    <t>Úpravy povrchů, podlahy a osazování výplní</t>
  </si>
  <si>
    <t>33</t>
  </si>
  <si>
    <t>611131121</t>
  </si>
  <si>
    <t>Penetrace akrylát-silikonová vnitřních stropů nanášená ručně</t>
  </si>
  <si>
    <t>-1599503522</t>
  </si>
  <si>
    <t>34</t>
  </si>
  <si>
    <t>611321141</t>
  </si>
  <si>
    <t>Vápenocementová omítka štuková dvouvrstvá vnitřních stropů rovných nanášená ručně</t>
  </si>
  <si>
    <t>CS ÚRS 2016 02</t>
  </si>
  <si>
    <t>-2140420788</t>
  </si>
  <si>
    <t>Dle výměr</t>
  </si>
  <si>
    <t>"nadpraží oken</t>
  </si>
  <si>
    <t>(27*1,01)*0,7</t>
  </si>
  <si>
    <t>(10*1,16+0,94+1,14+1,01*17+0,54*2)*0,7</t>
  </si>
  <si>
    <t>(6*1,075+5*0,81+2*1,71)*0,7</t>
  </si>
  <si>
    <t>35</t>
  </si>
  <si>
    <t>611321191</t>
  </si>
  <si>
    <t>Příplatek k vápenocementové omítce vnitřních stropů za každých dalších 5 mm tloušťky ručně</t>
  </si>
  <si>
    <t>-817036961</t>
  </si>
  <si>
    <t>51,184*5</t>
  </si>
  <si>
    <t>36</t>
  </si>
  <si>
    <t>612131121</t>
  </si>
  <si>
    <t>Penetrace akrylát-silikonová vnitřních stěn nanášená ručně</t>
  </si>
  <si>
    <t>-796229894</t>
  </si>
  <si>
    <t>Vnitřní ostění</t>
  </si>
  <si>
    <t>(27*2*1,47+27*1,01)*0,75</t>
  </si>
  <si>
    <t>(10*2*1,52+10*1,16+11*2*1,57+11*0,94+2*3,17+1,14+17*1,47*2+1,01*17+4*1,47+0,54*2)*0,75</t>
  </si>
  <si>
    <t>(6*2*1,5+6*1,075+5*1,55*2+5*0,81+4*1,55+2*1,71)*0,75</t>
  </si>
  <si>
    <t>37</t>
  </si>
  <si>
    <t>612321141</t>
  </si>
  <si>
    <t>Vápenocementová omítka štuková dvouvrstvá vnitřních stěn nanášená ručně</t>
  </si>
  <si>
    <t>-777851078</t>
  </si>
  <si>
    <t>38</t>
  </si>
  <si>
    <t>612321191</t>
  </si>
  <si>
    <t>Příplatek k vápenocementové omítce vnitřních stěn za každých dalších 5 mm tloušťky ručně</t>
  </si>
  <si>
    <t>-555752231</t>
  </si>
  <si>
    <t>246,555*5</t>
  </si>
  <si>
    <t>39</t>
  </si>
  <si>
    <t>621131121</t>
  </si>
  <si>
    <t>Penetrace akrylát-silikon vnějších podhledů nanášená ručně</t>
  </si>
  <si>
    <t>-2131448786</t>
  </si>
  <si>
    <t>Především dle D20 - D28 - Pohledy - navržený stav</t>
  </si>
  <si>
    <t>"KZS do 160" 122,7</t>
  </si>
  <si>
    <t>40</t>
  </si>
  <si>
    <t>621131121x</t>
  </si>
  <si>
    <t>Příprava podklad po odstraněném kontaktním zateplení podhledů</t>
  </si>
  <si>
    <t>-1759223224</t>
  </si>
  <si>
    <t>"vnější podhledy" 118</t>
  </si>
  <si>
    <t>41</t>
  </si>
  <si>
    <t>621142001</t>
  </si>
  <si>
    <t>Potažení vnějších podhledů sklovláknitým pletivem vtlačeným do tenkovrstvé hmoty</t>
  </si>
  <si>
    <t>937885022</t>
  </si>
  <si>
    <t>(27*1,01)*0,15</t>
  </si>
  <si>
    <t>(10*1,16+0,94+1,14+1,01*17+0,54*2)*0,15</t>
  </si>
  <si>
    <t>(6*1,075+5*0,81+2*1,71)*0,15</t>
  </si>
  <si>
    <t>42</t>
  </si>
  <si>
    <t>621221031</t>
  </si>
  <si>
    <t>Montáž kontaktního zateplení vnějších podhledů z minerální vlny s podélnou orientací tl do 160 mm</t>
  </si>
  <si>
    <t>-1652501416</t>
  </si>
  <si>
    <t>92,1+30,6</t>
  </si>
  <si>
    <t>43</t>
  </si>
  <si>
    <t>63151538x</t>
  </si>
  <si>
    <t>deska minerální izolační  tl. 150 mm</t>
  </si>
  <si>
    <t>-811791018</t>
  </si>
  <si>
    <t>122,7*1,02 "Přepočtené koeficientem množství</t>
  </si>
  <si>
    <t>44</t>
  </si>
  <si>
    <t>621325101</t>
  </si>
  <si>
    <t>Oprava vnější vápenné nebo vápenocementové hladké omítky složitosti 1 podhledů v rozsahu do 10%</t>
  </si>
  <si>
    <t>1041494159</t>
  </si>
  <si>
    <t>"SV" 30-1,5*1,075*6+(2*1,5+1,075)*0,15*6</t>
  </si>
  <si>
    <t>"SZ" 14,6</t>
  </si>
  <si>
    <t>"JZ" 10</t>
  </si>
  <si>
    <t>45</t>
  </si>
  <si>
    <t>621325109</t>
  </si>
  <si>
    <t>Oprava vnější vápenné nebo vápenocementové hladké omítky složitosti 1 podhledů v rozsahu do 100%</t>
  </si>
  <si>
    <t>1007814475</t>
  </si>
  <si>
    <t>7,545*0,5</t>
  </si>
  <si>
    <t>46</t>
  </si>
  <si>
    <t>621531011</t>
  </si>
  <si>
    <t>Tenkovrstvá silikonová zrnitá omítka tl. 1,5 mm včetně penetrace vnějších podhledů</t>
  </si>
  <si>
    <t>1099629536</t>
  </si>
  <si>
    <t>Dle výkresů D.16 - Půdorys 1.NP - navržený stav,  D.17 - Půdorys 2.NP - navržený stav a  D.20 Řez A-A" - navržený stav</t>
  </si>
  <si>
    <t>"Kontaktní zatelení tl. 150mm" 122,7</t>
  </si>
  <si>
    <t xml:space="preserve"> "nadpraží oken" 10,968</t>
  </si>
  <si>
    <t>47</t>
  </si>
  <si>
    <t>622131121</t>
  </si>
  <si>
    <t>Penetrace akrylát-silikon vnějších stěn nanášená ručně</t>
  </si>
  <si>
    <t>1387814665</t>
  </si>
  <si>
    <t>"KZS do 120" 5,8</t>
  </si>
  <si>
    <t>"KZS do 160" 759,093</t>
  </si>
  <si>
    <t>"XPS" 124,818</t>
  </si>
  <si>
    <t>"izolace" 168,475</t>
  </si>
  <si>
    <t>48</t>
  </si>
  <si>
    <t>622131121x</t>
  </si>
  <si>
    <t>Příprava podklad po odstraněném kontaktním zateplení stěn</t>
  </si>
  <si>
    <t>-1059144775</t>
  </si>
  <si>
    <t>"stěna" 189</t>
  </si>
  <si>
    <t>49</t>
  </si>
  <si>
    <t>622142001</t>
  </si>
  <si>
    <t>Potažení vnějších stěn sklovláknitým pletivem vtlačeným do tenkovrstvé hmoty</t>
  </si>
  <si>
    <t>1646077131</t>
  </si>
  <si>
    <t>"nové porobetonové zdivo" 2,288*2</t>
  </si>
  <si>
    <t>Ostění oken</t>
  </si>
  <si>
    <t>(27*2*1,47+27*1,01)*0,15</t>
  </si>
  <si>
    <t>(10*2*1,52+10*1,16+11*2*1,57+11*0,94+2*3,17+1,14+17*1,47*2+1,01*17+4*1,47+0,54*2)*0,15</t>
  </si>
  <si>
    <t>(6*2*1,5+6*1,075+5*1,55*2+5*0,81+4*1,55+2*1,71)*0,15</t>
  </si>
  <si>
    <t>50</t>
  </si>
  <si>
    <t>622143004</t>
  </si>
  <si>
    <t>Montáž omítkových samolepících začišťovacích profilů (APU lišt)</t>
  </si>
  <si>
    <t>506598126</t>
  </si>
  <si>
    <t>SZ</t>
  </si>
  <si>
    <t>27*2*1,47+27*1,01</t>
  </si>
  <si>
    <t>27*1,01</t>
  </si>
  <si>
    <t>Mezisoučet</t>
  </si>
  <si>
    <t>JV</t>
  </si>
  <si>
    <t>10*2*1,52+10*1,16+11*2*1,57+11*0,94+2*3,17+1,14+17*1,47*2+1,01*17+4*1,47+0,54*2</t>
  </si>
  <si>
    <t>10*1,16+0,94+1,14+1,01*17+0,54*2</t>
  </si>
  <si>
    <t>SV</t>
  </si>
  <si>
    <t>6*2*1,5+6*1,075+5*1,55*2+5*0,81+4*1,55+2*1,71</t>
  </si>
  <si>
    <t>6*1,075+5*0,81+2*1,71</t>
  </si>
  <si>
    <t>401,86*2</t>
  </si>
  <si>
    <t>51</t>
  </si>
  <si>
    <t>590514750</t>
  </si>
  <si>
    <t>profil okenní začišťovací s tkaninou -Thermospoj 6 mm/2,4 m</t>
  </si>
  <si>
    <t>50428826</t>
  </si>
  <si>
    <t>803,72*1,05 "Přepočtené koeficientem množství</t>
  </si>
  <si>
    <t>52</t>
  </si>
  <si>
    <t>622211021</t>
  </si>
  <si>
    <t>Montáž kontaktního zateplení vnějších stěn z polystyrénových desek tl do 120 mm</t>
  </si>
  <si>
    <t>599436149</t>
  </si>
  <si>
    <t>"EPS 120"</t>
  </si>
  <si>
    <t>SV 2</t>
  </si>
  <si>
    <t>5,8</t>
  </si>
  <si>
    <t>53</t>
  </si>
  <si>
    <t>283759390</t>
  </si>
  <si>
    <t>deska fasádní polystyrénová EPS 70 F 1000 x 500 x 120 mm</t>
  </si>
  <si>
    <t>1241400869</t>
  </si>
  <si>
    <t>5,8*1,02 "Přepočtené koeficientem množství</t>
  </si>
  <si>
    <t>54</t>
  </si>
  <si>
    <t>622211031</t>
  </si>
  <si>
    <t>Montáž kontaktního zateplení vnějších stěn z polystyrénových desek tl do 160 mm</t>
  </si>
  <si>
    <t>205860480</t>
  </si>
  <si>
    <t>"EPS 150"</t>
  </si>
  <si>
    <t>373</t>
  </si>
  <si>
    <t>"odpočet oken" -1,16*1,52*10-0,54*1,47*2-1,01*1,47*7-0,94*1,085*11-1,14*3,17-1,01*1,47*10</t>
  </si>
  <si>
    <t>49,8+33</t>
  </si>
  <si>
    <t>"odpočet oken" -1,075*1,5*6-0,81*1,55*5-1,71*1,55*2</t>
  </si>
  <si>
    <t>381,6+2,97*2,9*2+1*2,4</t>
  </si>
  <si>
    <t>"odpočet oken" -1,01*1,47*27</t>
  </si>
  <si>
    <t>22,7</t>
  </si>
  <si>
    <t>55</t>
  </si>
  <si>
    <t>KZS1</t>
  </si>
  <si>
    <t>Fasádní profil EPS vyrobený na míru</t>
  </si>
  <si>
    <t>-554042370</t>
  </si>
  <si>
    <t>7,7*1,02 "Přepočtené koeficientem množství</t>
  </si>
  <si>
    <t>56</t>
  </si>
  <si>
    <t>283759350</t>
  </si>
  <si>
    <t>deska fasádní polystyrénová EPS 70 F 1000 x 500 x 150 mm</t>
  </si>
  <si>
    <t>-909780825</t>
  </si>
  <si>
    <t>759,0934*1,02 "Přepočtené koeficientem množství</t>
  </si>
  <si>
    <t>57</t>
  </si>
  <si>
    <t>622252001</t>
  </si>
  <si>
    <t>Montáž zakládacích soklových lišt kontaktního zateplení</t>
  </si>
  <si>
    <t>507528103</t>
  </si>
  <si>
    <t>1,2*5</t>
  </si>
  <si>
    <t>58</t>
  </si>
  <si>
    <t>590516520</t>
  </si>
  <si>
    <t>lišta soklová Al s okapničkou, zakládací U 15 cm, 0,95/200 cm</t>
  </si>
  <si>
    <t>1455378094</t>
  </si>
  <si>
    <t>6*1,05 "Přepočtené koeficientem množství</t>
  </si>
  <si>
    <t>59</t>
  </si>
  <si>
    <t>622252002</t>
  </si>
  <si>
    <t>Montáž ostatních lišt kontaktního zateplení</t>
  </si>
  <si>
    <t>-866989909</t>
  </si>
  <si>
    <t>"rohové" 7,1+22,5+6*2,9+10+2,9+7,3+3+3,3+7,5</t>
  </si>
  <si>
    <t>"rohové - okna" 27*2*1,47+27*1,01</t>
  </si>
  <si>
    <t>"parapetní" 27*1,01</t>
  </si>
  <si>
    <t>"dilatační" 3+3,5+3+3</t>
  </si>
  <si>
    <t>JZ</t>
  </si>
  <si>
    <t>"rohové" 4,5+7,6</t>
  </si>
  <si>
    <t>"rohové" 6,2+2,7+2,6</t>
  </si>
  <si>
    <t>"rohové-okna" 10*2*1,52+10*1,16+11*2*1,57+11*0,94+2*3,17+1,14+17*1,47*2+1,01*17+4*1,47+0,54*2</t>
  </si>
  <si>
    <t>"parapetní" 10*1,16+0,94+1,14+1,01*17+0,54*2</t>
  </si>
  <si>
    <t>"dilatační průběžná" 7,3</t>
  </si>
  <si>
    <t>"rohové" 2,5+3,3+1,34+2,47</t>
  </si>
  <si>
    <t>"rohové-okna" 6*2*1,5+6*1,075+5*1,55*2+5*0,81+4*1,55+2*1,71</t>
  </si>
  <si>
    <t>"parapetní" 6*1,075+5*0,81+2*1,71</t>
  </si>
  <si>
    <t>60</t>
  </si>
  <si>
    <t>590515000</t>
  </si>
  <si>
    <t>profil dilatační stěnový , dl. 2,5 m</t>
  </si>
  <si>
    <t>-1297456875</t>
  </si>
  <si>
    <t xml:space="preserve"> 7,3</t>
  </si>
  <si>
    <t>7,3*1,05 "Přepočtené koeficientem množství</t>
  </si>
  <si>
    <t>61</t>
  </si>
  <si>
    <t>590515020</t>
  </si>
  <si>
    <t>profil dilatační rohový , dl. 2,5 m</t>
  </si>
  <si>
    <t>882529143</t>
  </si>
  <si>
    <t xml:space="preserve"> 3+3,5+3+3</t>
  </si>
  <si>
    <t>12,5*1,05 "Přepočtené koeficientem množství</t>
  </si>
  <si>
    <t>62</t>
  </si>
  <si>
    <t>590515120</t>
  </si>
  <si>
    <t xml:space="preserve">profil parapetní </t>
  </si>
  <si>
    <t>-1805247264</t>
  </si>
  <si>
    <t>73,12*1,05 "Přepočtené koeficientem množství</t>
  </si>
  <si>
    <t>63</t>
  </si>
  <si>
    <t>590514800</t>
  </si>
  <si>
    <t>lišta rohová Al 10/10 cm s tkaninou bal. 2,5 m</t>
  </si>
  <si>
    <t>-909971341</t>
  </si>
  <si>
    <t xml:space="preserve"> 7,1+22,5+6*2,9+10+2,9+7,3+3+3,3+7,5</t>
  </si>
  <si>
    <t xml:space="preserve"> 27*2*1,47+27*1,01</t>
  </si>
  <si>
    <t>4,5+7,6</t>
  </si>
  <si>
    <t>6,2+2,7+2,6</t>
  </si>
  <si>
    <t>2,5+3,3+1,34+2,47</t>
  </si>
  <si>
    <t>442,95*1,05 "Přepočtené koeficientem množství</t>
  </si>
  <si>
    <t>64</t>
  </si>
  <si>
    <t>622331121</t>
  </si>
  <si>
    <t>Cementová omítka hladká jednovrstvá vnějších stěn nanášená ručně</t>
  </si>
  <si>
    <t>1687673973</t>
  </si>
  <si>
    <t>"JV" 57,7-3*0,8*0,5</t>
  </si>
  <si>
    <t>"SV" 16,4+0,4</t>
  </si>
  <si>
    <t>"SZ" 9,03+2,97*1,2*2+8+4+4,6+14-0,8*5+1*1,26+3,5+4</t>
  </si>
  <si>
    <t>65</t>
  </si>
  <si>
    <t>622511111</t>
  </si>
  <si>
    <t>Tenkovrstvá akrylátová mozaiková střednězrnná omítka včetně penetrace vnějších stěn</t>
  </si>
  <si>
    <t>1830309289</t>
  </si>
  <si>
    <t>Sokl</t>
  </si>
  <si>
    <t>"JV" 28,4</t>
  </si>
  <si>
    <t>"SV" 0,15+7,7</t>
  </si>
  <si>
    <t>"SZ" 4,1+2,1+5,7+2,97*0,6+1*0,5</t>
  </si>
  <si>
    <t>66</t>
  </si>
  <si>
    <t>622531011</t>
  </si>
  <si>
    <t>Tenkovrstvá silikonová zrnitá omítka tl. 1,5 mm včetně penetrace vnějších stěn</t>
  </si>
  <si>
    <t>1642353306</t>
  </si>
  <si>
    <t>"Kontaktní zatelení tl. 120mm" 5,8</t>
  </si>
  <si>
    <t>"Kontaktní zatelení tl. 150mm" 759,093</t>
  </si>
  <si>
    <t>"ostění oken" 53,887</t>
  </si>
  <si>
    <t>67</t>
  </si>
  <si>
    <t>622635091</t>
  </si>
  <si>
    <t>Oprava spárování komínového zdiva MC v rozsahu do 50 %</t>
  </si>
  <si>
    <t>-850184889</t>
  </si>
  <si>
    <t>0,45*4*1</t>
  </si>
  <si>
    <t>68</t>
  </si>
  <si>
    <t>629995101</t>
  </si>
  <si>
    <t>Očištění vnějších ploch tlakovou vodou</t>
  </si>
  <si>
    <t>-62255098</t>
  </si>
  <si>
    <t>"KZS do 160 - podhled" 122,7</t>
  </si>
  <si>
    <t>69</t>
  </si>
  <si>
    <t>637111111</t>
  </si>
  <si>
    <t>Okapový chodník ze štěrkopísku tl 100 mm s udusáním</t>
  </si>
  <si>
    <t>172173463</t>
  </si>
  <si>
    <t>(7,779+1,2+2,506+1,2+6,05+1,2+23,875+8,665+16,915+7,15)*0,5</t>
  </si>
  <si>
    <t>70</t>
  </si>
  <si>
    <t>637121112</t>
  </si>
  <si>
    <t>Okapový chodník z kačírku tl 150 mm s udusáním</t>
  </si>
  <si>
    <t>-506594721</t>
  </si>
  <si>
    <t>71</t>
  </si>
  <si>
    <t>637311122</t>
  </si>
  <si>
    <t>Okapový chodník z betonových chodníkových obrubníků stojatých lože beton</t>
  </si>
  <si>
    <t>420271841</t>
  </si>
  <si>
    <t>7,779+1,2+2,506+1,2+6,05+1,2+23,875+8,665+16,915+7,15+4*0,5</t>
  </si>
  <si>
    <t>Ostatní konstrukce a práce, bourání</t>
  </si>
  <si>
    <t>72</t>
  </si>
  <si>
    <t>900000001</t>
  </si>
  <si>
    <t>Demontáž záclon a garnýží včetně zpětné montáže a uložení na staveništi</t>
  </si>
  <si>
    <t>soubor</t>
  </si>
  <si>
    <t>1004190128</t>
  </si>
  <si>
    <t>73</t>
  </si>
  <si>
    <t>900000002</t>
  </si>
  <si>
    <t>Doplnění obkladů v kuchyňce, umývárně, na WC k nově osazeným oknům</t>
  </si>
  <si>
    <t>730680142</t>
  </si>
  <si>
    <t>74</t>
  </si>
  <si>
    <t>900000003</t>
  </si>
  <si>
    <t xml:space="preserve">Vystěhování, zakrytí a zpětné nastěhování vnitřního vybavení včetně jeho zakrytí </t>
  </si>
  <si>
    <t>1970796687</t>
  </si>
  <si>
    <t>75</t>
  </si>
  <si>
    <t>900000004</t>
  </si>
  <si>
    <t xml:space="preserve">Zakrytí podlah - koberců </t>
  </si>
  <si>
    <t>-1678791542</t>
  </si>
  <si>
    <t>76</t>
  </si>
  <si>
    <t>900000005</t>
  </si>
  <si>
    <t>Ochrana a podchycení stávajících střech (zejména na sousedním pozemku) pro stavbu lešení</t>
  </si>
  <si>
    <t>912698346</t>
  </si>
  <si>
    <t>77</t>
  </si>
  <si>
    <t>900000006</t>
  </si>
  <si>
    <t>Demontáž a zpětná montáž potrubí plynu ozn.G včetně prodloužení potrubí o tl. izolantu, včetně prodloužení kotev o tl. izolantu, včetně nátěru potrubí v délce 36 m a všech přidružených prací</t>
  </si>
  <si>
    <t>635279824</t>
  </si>
  <si>
    <t>78</t>
  </si>
  <si>
    <t>900000007</t>
  </si>
  <si>
    <t>Prodloužení stávajícíh komínu o tl. izolantu</t>
  </si>
  <si>
    <t>604217510</t>
  </si>
  <si>
    <t>79</t>
  </si>
  <si>
    <t>900000008</t>
  </si>
  <si>
    <t xml:space="preserve">Fasádní držák vlajek ozn FD, demontovat a nově osadit o tl. izolantu, opatřit nátěrem </t>
  </si>
  <si>
    <t>-706535403</t>
  </si>
  <si>
    <t>80</t>
  </si>
  <si>
    <t>900000009</t>
  </si>
  <si>
    <t xml:space="preserve">Truhlíkové konzoly označené TK demontovat a nově osadit na fasádu, upevnit do montážních podložek nebo válečků, opatřit novým nátěrem </t>
  </si>
  <si>
    <t>-2142267402</t>
  </si>
  <si>
    <t>81</t>
  </si>
  <si>
    <t>900000010</t>
  </si>
  <si>
    <t xml:space="preserve">Ořezání a likvidace větví </t>
  </si>
  <si>
    <t>-1926975777</t>
  </si>
  <si>
    <t>82</t>
  </si>
  <si>
    <t>941311111</t>
  </si>
  <si>
    <t>Montáž lešení řadového modulového lehkého zatížení do 200 kg/m2 š do 0,9 m v do 10 m</t>
  </si>
  <si>
    <t>-1465751198</t>
  </si>
  <si>
    <t>"SZ" 410</t>
  </si>
  <si>
    <t>"JZ" 75</t>
  </si>
  <si>
    <t>"JV" 410</t>
  </si>
  <si>
    <t>"SV" 95+100</t>
  </si>
  <si>
    <t>83</t>
  </si>
  <si>
    <t>941311211</t>
  </si>
  <si>
    <t>Příplatek k lešení řadovému modulovému lehkému š 0,9 m v do 25 m za první a ZKD den použití</t>
  </si>
  <si>
    <t>-1669681046</t>
  </si>
  <si>
    <t>1090*30*2</t>
  </si>
  <si>
    <t>84</t>
  </si>
  <si>
    <t>941311811</t>
  </si>
  <si>
    <t>Demontáž lešení řadového modulového lehkého zatížení do 200 kg/m2 š do 0,9 m v do 10 m</t>
  </si>
  <si>
    <t>1859115054</t>
  </si>
  <si>
    <t>85</t>
  </si>
  <si>
    <t>952901111</t>
  </si>
  <si>
    <t>Vyčištění budov bytové a občanské výstavby při výšce podlaží do 4 m</t>
  </si>
  <si>
    <t>-910591473</t>
  </si>
  <si>
    <t>"1PP" 120</t>
  </si>
  <si>
    <t>"1NP" 595</t>
  </si>
  <si>
    <t>"2NP" 630</t>
  </si>
  <si>
    <t>"Podkroví" 515</t>
  </si>
  <si>
    <t>86</t>
  </si>
  <si>
    <t>966071711</t>
  </si>
  <si>
    <t>Bourání sloupků a vzpěr plotových ocelových do 2,5 m zabetonovaných</t>
  </si>
  <si>
    <t>-1986712953</t>
  </si>
  <si>
    <t>87</t>
  </si>
  <si>
    <t>966080101</t>
  </si>
  <si>
    <t>Bourání kontaktního zateplení z polystyrenových desek tloušťky do 60 mm</t>
  </si>
  <si>
    <t>442176323</t>
  </si>
  <si>
    <t>88</t>
  </si>
  <si>
    <t>968062374</t>
  </si>
  <si>
    <t>Vybourání dřevěných rámů oken zdvojených včetně křídel pl do 1 m2</t>
  </si>
  <si>
    <t>-238204823</t>
  </si>
  <si>
    <t>1PP</t>
  </si>
  <si>
    <t>4*0,8*0,5</t>
  </si>
  <si>
    <t>1NP</t>
  </si>
  <si>
    <t>0,6*1,5*2</t>
  </si>
  <si>
    <t>89</t>
  </si>
  <si>
    <t>968062375</t>
  </si>
  <si>
    <t>Vybourání dřevěných rámů oken zdvojených včetně křídel pl do 2 m2</t>
  </si>
  <si>
    <t>870445136</t>
  </si>
  <si>
    <t>1,07*1,5*20</t>
  </si>
  <si>
    <t>1,22*1,5*10</t>
  </si>
  <si>
    <t>0,87*1,58*5</t>
  </si>
  <si>
    <t>2NP</t>
  </si>
  <si>
    <t>1,07*1,5*24</t>
  </si>
  <si>
    <t>1*1,6*11</t>
  </si>
  <si>
    <t>90</t>
  </si>
  <si>
    <t>968062376</t>
  </si>
  <si>
    <t>Vybourání dřevěných rámů oken zdvojených včetně křídel pl do 4 m2</t>
  </si>
  <si>
    <t>215212203</t>
  </si>
  <si>
    <t>1,2*3,2</t>
  </si>
  <si>
    <t>1,77*1,58*2</t>
  </si>
  <si>
    <t>91</t>
  </si>
  <si>
    <t>968062456</t>
  </si>
  <si>
    <t>Vybourání dřevěných dveřních zárubní pl přes 2 m2</t>
  </si>
  <si>
    <t>-1984686750</t>
  </si>
  <si>
    <t>Dle části D.02-06 - Půdorysy stávající část, D.08-12 - Pohledy stávající část</t>
  </si>
  <si>
    <t>1,4*2,5</t>
  </si>
  <si>
    <t>1,4*2,7</t>
  </si>
  <si>
    <t>92</t>
  </si>
  <si>
    <t>978013191</t>
  </si>
  <si>
    <t>Otlučení vnitřní vápenné nebo vápenocementové omítky stěn v rozsahu do 100 %</t>
  </si>
  <si>
    <t>-1503388310</t>
  </si>
  <si>
    <t>93</t>
  </si>
  <si>
    <t>978015391</t>
  </si>
  <si>
    <t>Otlučení vnější vápenné nebo vápenocementové vnější omítky stupně členitosti 1 a 2 rozsahu do 100%</t>
  </si>
  <si>
    <t>-1213360377</t>
  </si>
  <si>
    <t>"na KZS" 189</t>
  </si>
  <si>
    <t>94</t>
  </si>
  <si>
    <t>979054451</t>
  </si>
  <si>
    <t>Očištění vybouraných zámkových dlaždic s původním spárováním z kameniva těženého</t>
  </si>
  <si>
    <t>-1102156659</t>
  </si>
  <si>
    <t>95</t>
  </si>
  <si>
    <t>981011112</t>
  </si>
  <si>
    <t>Demolice budov dřevěných ostatních oboustranně obitých nebo omítnutých postupným rozebíráním</t>
  </si>
  <si>
    <t>-1781349606</t>
  </si>
  <si>
    <t>5,7*4,6*3,2</t>
  </si>
  <si>
    <t>96</t>
  </si>
  <si>
    <t>985131311</t>
  </si>
  <si>
    <t>Ruční dočištění ploch stěn, rubu kleneb a podlah ocelových kartáči</t>
  </si>
  <si>
    <t>-2067339073</t>
  </si>
  <si>
    <t>997</t>
  </si>
  <si>
    <t>Přesun sutě</t>
  </si>
  <si>
    <t>97</t>
  </si>
  <si>
    <t>997013213</t>
  </si>
  <si>
    <t>Vnitrostaveništní doprava suti a vybouraných hmot pro budovy v do 12 m ručně</t>
  </si>
  <si>
    <t>99544262</t>
  </si>
  <si>
    <t>98</t>
  </si>
  <si>
    <t>997013501</t>
  </si>
  <si>
    <t>Odvoz suti a vybouraných hmot na skládku nebo meziskládku do 1 km se složením</t>
  </si>
  <si>
    <t>-580402088</t>
  </si>
  <si>
    <t>99</t>
  </si>
  <si>
    <t>997013509</t>
  </si>
  <si>
    <t>Příplatek k odvozu suti a vybouraných hmot na skládku ZKD 1 km přes 1 km</t>
  </si>
  <si>
    <t>-1772353292</t>
  </si>
  <si>
    <t>58,285*10 "Přepočtené koeficientem množství</t>
  </si>
  <si>
    <t>997013831</t>
  </si>
  <si>
    <t>Poplatek za uložení stavebního směsného odpadu na skládce (skládkovné)</t>
  </si>
  <si>
    <t>-1798735127</t>
  </si>
  <si>
    <t>998</t>
  </si>
  <si>
    <t>Přesun hmot</t>
  </si>
  <si>
    <t>101</t>
  </si>
  <si>
    <t>998011002</t>
  </si>
  <si>
    <t>Přesun hmot pro budovy zděné v do 12 m</t>
  </si>
  <si>
    <t>2033610645</t>
  </si>
  <si>
    <t>PSV</t>
  </si>
  <si>
    <t>Práce a dodávky PSV</t>
  </si>
  <si>
    <t>711</t>
  </si>
  <si>
    <t>Izolace proti vodě, vlhkosti a plynům</t>
  </si>
  <si>
    <t>102</t>
  </si>
  <si>
    <t>711112001</t>
  </si>
  <si>
    <t>Provedení izolace proti zemní vlhkosti svislé za studena nátěrem penetračním</t>
  </si>
  <si>
    <t>-660443298</t>
  </si>
  <si>
    <t>103</t>
  </si>
  <si>
    <t>111631500</t>
  </si>
  <si>
    <t>lak asfaltový bal 9 kg</t>
  </si>
  <si>
    <t>-244443188</t>
  </si>
  <si>
    <t>168,47475*0,00035 "Přepočtené koeficientem množství</t>
  </si>
  <si>
    <t>104</t>
  </si>
  <si>
    <t>711142559</t>
  </si>
  <si>
    <t>Provedení izolace proti zemní vlhkosti pásy přitavením svislé NAIP</t>
  </si>
  <si>
    <t>-1850262707</t>
  </si>
  <si>
    <t>105</t>
  </si>
  <si>
    <t>628321340</t>
  </si>
  <si>
    <t xml:space="preserve">pás těžký asfaltovaný </t>
  </si>
  <si>
    <t>302533244</t>
  </si>
  <si>
    <t>168,47475*1,2 "Přepočtené koeficientem množství</t>
  </si>
  <si>
    <t>106</t>
  </si>
  <si>
    <t>711161302</t>
  </si>
  <si>
    <t>Izolace proti zemní vlhkosti stěn foliemi nopovými pro běžné podmínky tl. 0,4 mm šířky 1,0 m</t>
  </si>
  <si>
    <t>71787939</t>
  </si>
  <si>
    <t>107</t>
  </si>
  <si>
    <t>711161381</t>
  </si>
  <si>
    <t>Izolace proti zemní vlhkosti foliemi nopovými ukončené horní lištou</t>
  </si>
  <si>
    <t>1216702359</t>
  </si>
  <si>
    <t>Dle výkresů D.16 - Půdorys 1.NP - navržený stav a  D.20 Řez A-A" - navržený stav</t>
  </si>
  <si>
    <t>140</t>
  </si>
  <si>
    <t>108</t>
  </si>
  <si>
    <t>998711202</t>
  </si>
  <si>
    <t>Přesun hmot procentní pro izolace proti vodě, vlhkosti a plynům v objektech v do 12 m</t>
  </si>
  <si>
    <t>%</t>
  </si>
  <si>
    <t>1763755266</t>
  </si>
  <si>
    <t>712</t>
  </si>
  <si>
    <t>Povlakové krytiny</t>
  </si>
  <si>
    <t>109</t>
  </si>
  <si>
    <t>712400831</t>
  </si>
  <si>
    <t>Odstranění povlakové krytiny střech do 30° jednovrstvé</t>
  </si>
  <si>
    <t>-1551740586</t>
  </si>
  <si>
    <t>279,5</t>
  </si>
  <si>
    <t>110</t>
  </si>
  <si>
    <t>712331111</t>
  </si>
  <si>
    <t>Provedení povlakové krytiny střech do 10° podkladní vrstvy pásy na sucho samolepící</t>
  </si>
  <si>
    <t>-563356398</t>
  </si>
  <si>
    <t>107,42+7,625*0,3+7,625*0,3</t>
  </si>
  <si>
    <t>111</t>
  </si>
  <si>
    <t>628662810</t>
  </si>
  <si>
    <t xml:space="preserve">podkladní pás asfaltový SBS modifikovaný za studena samolepící se samolepícímy přesahy </t>
  </si>
  <si>
    <t>548038109</t>
  </si>
  <si>
    <t>115,595*1,15 "Přepočtené koeficientem množství</t>
  </si>
  <si>
    <t>112</t>
  </si>
  <si>
    <t>712361705</t>
  </si>
  <si>
    <t>Provedení povlakové krytiny střech do 10° fólií lepenou se svařovanými spoji</t>
  </si>
  <si>
    <t>2131430769</t>
  </si>
  <si>
    <t>107,42+7,625*0,3+7,625*0,3+18*0,2</t>
  </si>
  <si>
    <t>113</t>
  </si>
  <si>
    <t>283220010</t>
  </si>
  <si>
    <t>fólie hydroizolační střešn barevná</t>
  </si>
  <si>
    <t>14514360</t>
  </si>
  <si>
    <t>115,595*1,02 "Přepočtené koeficientem množství</t>
  </si>
  <si>
    <t>114</t>
  </si>
  <si>
    <t>712363205</t>
  </si>
  <si>
    <t xml:space="preserve">Provedení povlakové krytiny střech do 10° uchycení fólie do kovového profilu </t>
  </si>
  <si>
    <t>-910476180</t>
  </si>
  <si>
    <t>115</t>
  </si>
  <si>
    <t>712391171</t>
  </si>
  <si>
    <t>Provedení povlakové krytiny střech do 10° podkladní textilní vrstvy</t>
  </si>
  <si>
    <t>-1745354636</t>
  </si>
  <si>
    <t>116</t>
  </si>
  <si>
    <t>693110050</t>
  </si>
  <si>
    <t>geotextilie tkaná  314 g/m2</t>
  </si>
  <si>
    <t>-709004571</t>
  </si>
  <si>
    <t>111,995*1,15 "Přepočtené koeficientem množství</t>
  </si>
  <si>
    <t>117</t>
  </si>
  <si>
    <t>998712202</t>
  </si>
  <si>
    <t>Přesun hmot procentní pro krytiny povlakové v objektech v do 12 m</t>
  </si>
  <si>
    <t>1744899745</t>
  </si>
  <si>
    <t>713</t>
  </si>
  <si>
    <t>Izolace tepelné</t>
  </si>
  <si>
    <t>118</t>
  </si>
  <si>
    <t>7130000001</t>
  </si>
  <si>
    <t>Dodávka a montáž EPS pod vnitřní parapety - viz detail parapetů</t>
  </si>
  <si>
    <t>-297623023</t>
  </si>
  <si>
    <t>119</t>
  </si>
  <si>
    <t>713121121</t>
  </si>
  <si>
    <t>Montáž izolace tepelné podlah volně kladenými rohožemi, pásy, dílci, deskami 2 vrstvy</t>
  </si>
  <si>
    <t>-105289697</t>
  </si>
  <si>
    <t>Dle výkresu D.16 - Půdorys podroví - navržený stav, D.18 -Řez A-A - navržený stav</t>
  </si>
  <si>
    <t xml:space="preserve"> (9,6*43,05+13,3*7,6-4*2,6)*2</t>
  </si>
  <si>
    <t>120</t>
  </si>
  <si>
    <t>631481570</t>
  </si>
  <si>
    <t>deska minerální izolační 600x1200 mm tl. 160 mm</t>
  </si>
  <si>
    <t>956421598</t>
  </si>
  <si>
    <t>1007,92*2,04 "Přepočtené koeficientem množství</t>
  </si>
  <si>
    <t>121</t>
  </si>
  <si>
    <t>713121131</t>
  </si>
  <si>
    <t>Montáž izolace tepelné podlah parotěsné reflexní tl do 5 mm</t>
  </si>
  <si>
    <t>-269991559</t>
  </si>
  <si>
    <t xml:space="preserve"> (9,6*43,05+13,3*7,6-4*2,6)*1,2</t>
  </si>
  <si>
    <t>122</t>
  </si>
  <si>
    <t>283292760</t>
  </si>
  <si>
    <t>folie nehořlavá parotěsná140 g/m2</t>
  </si>
  <si>
    <t>1704189588</t>
  </si>
  <si>
    <t>604,752*1,05 "Přepočtené koeficientem množství</t>
  </si>
  <si>
    <t>123</t>
  </si>
  <si>
    <t>713131145</t>
  </si>
  <si>
    <t>Montáž izolace tepelné stěn a základů lepením bodově rohoží, pásů, dílců, desek</t>
  </si>
  <si>
    <t>357713313</t>
  </si>
  <si>
    <t>"XPS 150 - sokl"</t>
  </si>
  <si>
    <t>124</t>
  </si>
  <si>
    <t>283764000</t>
  </si>
  <si>
    <t>polystyren extrudovaný  1250 x 600</t>
  </si>
  <si>
    <t>1473189022</t>
  </si>
  <si>
    <t>124,818*0,15</t>
  </si>
  <si>
    <t>18,723*1,02 "Přepočtené koeficientem množství</t>
  </si>
  <si>
    <t>125</t>
  </si>
  <si>
    <t>713141151</t>
  </si>
  <si>
    <t>Montáž izolace tepelné střech plochých kladené volně 1 vrstva rohoží, pásů, dílců, desek</t>
  </si>
  <si>
    <t>-730488466</t>
  </si>
  <si>
    <t>107,42*2+7,625*0,3*2</t>
  </si>
  <si>
    <t>126</t>
  </si>
  <si>
    <t>283723190</t>
  </si>
  <si>
    <t>deska z pěnového polystyrenu EPS 100 S 1000 x 500 x 160 mm</t>
  </si>
  <si>
    <t>867312478</t>
  </si>
  <si>
    <t>219,415*1,02 "Přepočtené koeficientem množství</t>
  </si>
  <si>
    <t>127</t>
  </si>
  <si>
    <t>998713202</t>
  </si>
  <si>
    <t>Přesun hmot procentní pro izolace tepelné v objektech v do 12 m</t>
  </si>
  <si>
    <t>1343611000</t>
  </si>
  <si>
    <t>721</t>
  </si>
  <si>
    <t>Zdravotechnika - vnitřní kanalizace</t>
  </si>
  <si>
    <t>128</t>
  </si>
  <si>
    <t>721242115</t>
  </si>
  <si>
    <t>Lapač střešních splavenin z PP se zápachovou klapkou a lapacím košem DN 110</t>
  </si>
  <si>
    <t>1307044155</t>
  </si>
  <si>
    <t>"JV" 2</t>
  </si>
  <si>
    <t>"SV" 2</t>
  </si>
  <si>
    <t>"SZ" 3</t>
  </si>
  <si>
    <t>129</t>
  </si>
  <si>
    <t>721242803</t>
  </si>
  <si>
    <t>Demontáž lapače střešních splavenin DN 110</t>
  </si>
  <si>
    <t>452111273</t>
  </si>
  <si>
    <t>Dle výkresů D.16 - Půdorys 1.NP - navržený stav,  D.17 - Půdorys 2.NP - navržený stava  D.20 Řez A-A" - navržený stav</t>
  </si>
  <si>
    <t>D.06 - Půdorys střechy - stávající  stav,D.19 - Půdorys střechy - navržený stav, D20 - D28 - Pohledy - navržený stav</t>
  </si>
  <si>
    <t>130</t>
  </si>
  <si>
    <t>998721202</t>
  </si>
  <si>
    <t>Přesun hmot procentní pro vnitřní kanalizace v objektech v do 12 m</t>
  </si>
  <si>
    <t>-2057645828</t>
  </si>
  <si>
    <t>740</t>
  </si>
  <si>
    <t>Elektromontáže - zkoušky a revize</t>
  </si>
  <si>
    <t>131</t>
  </si>
  <si>
    <t>740991100</t>
  </si>
  <si>
    <t>Celková prohlídka elektrického rozvodu a zařízení do 100 000,- Kč</t>
  </si>
  <si>
    <t>-1289445767</t>
  </si>
  <si>
    <t>743</t>
  </si>
  <si>
    <t>Elektromontáže - hrubá montáž</t>
  </si>
  <si>
    <t>132</t>
  </si>
  <si>
    <t>7430000001</t>
  </si>
  <si>
    <t>Přeložení vedení EL do chrániček volně vedených po fasádě</t>
  </si>
  <si>
    <t>-1580570789</t>
  </si>
  <si>
    <t>133</t>
  </si>
  <si>
    <t>7430000002</t>
  </si>
  <si>
    <t xml:space="preserve">Prodloužení kotvy ozn EK, demontáž lana na kotvě a zpětná montáž </t>
  </si>
  <si>
    <t>-1830352938</t>
  </si>
  <si>
    <t>134</t>
  </si>
  <si>
    <t>7430000003</t>
  </si>
  <si>
    <t>Přeložení vedení Cetin včetně osazení chráničky v délce 72,5 m, včetně nových revizních dvířek, včetně osazení chráničky na přívod 2x1,5 m</t>
  </si>
  <si>
    <t>-1800570123</t>
  </si>
  <si>
    <t>135</t>
  </si>
  <si>
    <t>7430000004</t>
  </si>
  <si>
    <t>Čidlo ozn.Č, demontovat a nové osadit o tl. izolantu včetně prodloužení el.vedení</t>
  </si>
  <si>
    <t>345127618</t>
  </si>
  <si>
    <t>136</t>
  </si>
  <si>
    <t>7430000005</t>
  </si>
  <si>
    <t xml:space="preserve">Elektrické tablo ozn.ET, demontovat a nové osadit o tl. izolantu včetně prodloužení el.vedení </t>
  </si>
  <si>
    <t>2048193853</t>
  </si>
  <si>
    <t>137</t>
  </si>
  <si>
    <t>7430000006</t>
  </si>
  <si>
    <t xml:space="preserve">Světlo ozn.ES, demontovat a nové osadit o tl. izolantu včetně prodloužení el.vedení </t>
  </si>
  <si>
    <t>-396705404</t>
  </si>
  <si>
    <t>138</t>
  </si>
  <si>
    <t>7430000007</t>
  </si>
  <si>
    <t>Zásuvku ozn. EZ, demontovat a nové osadit o tl. izolantu včetně prodloužení el.vedení</t>
  </si>
  <si>
    <t>2089682327</t>
  </si>
  <si>
    <t>139</t>
  </si>
  <si>
    <t>7430000008</t>
  </si>
  <si>
    <t xml:space="preserve">Vypínač ozn. EV, demontovat a nové osadit o tl. izolantu včetně prodloužení el.vedení </t>
  </si>
  <si>
    <t>-496170466</t>
  </si>
  <si>
    <t>743621110</t>
  </si>
  <si>
    <t>Montáž drát nebo lano hromosvodné svodové D do 10 mm s podpěrou</t>
  </si>
  <si>
    <t>-1815513777</t>
  </si>
  <si>
    <t>"ploché střechy" 1,5+14</t>
  </si>
  <si>
    <t>"svislé" 6,6+7,4+6,8+3,3+7,3+7,2+3+4,5</t>
  </si>
  <si>
    <t>141</t>
  </si>
  <si>
    <t>354417110</t>
  </si>
  <si>
    <t>podpěry vedení hromosvodu PV22a nerez</t>
  </si>
  <si>
    <t>425262465</t>
  </si>
  <si>
    <t>142</t>
  </si>
  <si>
    <t>743621110-D</t>
  </si>
  <si>
    <t>Demontáž drát nebo lano hromosvodné svodové D do 10 mm s podpěrou</t>
  </si>
  <si>
    <t>1849786273</t>
  </si>
  <si>
    <t>751</t>
  </si>
  <si>
    <t>Vzduchotechnika</t>
  </si>
  <si>
    <t>143</t>
  </si>
  <si>
    <t>7510000001</t>
  </si>
  <si>
    <t xml:space="preserve">Prodloužení větracího otvoru ozn VO o tl. izolantu a osazením nové větrací mřížky průměru 60 mm </t>
  </si>
  <si>
    <t>-1909069018</t>
  </si>
  <si>
    <t>144</t>
  </si>
  <si>
    <t>7510000002</t>
  </si>
  <si>
    <t xml:space="preserve">Vzduchotechnika ozn VZ, větrací hlavice demontovat a nové osadit o tl. izolantu </t>
  </si>
  <si>
    <t>1401882219</t>
  </si>
  <si>
    <t>145</t>
  </si>
  <si>
    <t>751398021</t>
  </si>
  <si>
    <t>Mtž větrací mřížky stěnové do 0,040 m2</t>
  </si>
  <si>
    <t>-843569714</t>
  </si>
  <si>
    <t>146</t>
  </si>
  <si>
    <t>553414260</t>
  </si>
  <si>
    <t>mřížka větrací nerezová NVM 200 x 200 se síťovinou</t>
  </si>
  <si>
    <t>265854378</t>
  </si>
  <si>
    <t>147</t>
  </si>
  <si>
    <t>998751201</t>
  </si>
  <si>
    <t>Přesun hmot procentní pro vzduchotechniku v objektech v do 12 m</t>
  </si>
  <si>
    <t>1345756736</t>
  </si>
  <si>
    <t>762</t>
  </si>
  <si>
    <t>Konstrukce tesařské</t>
  </si>
  <si>
    <t>148</t>
  </si>
  <si>
    <t>762083111</t>
  </si>
  <si>
    <t>Impregnace řeziva proti dřevokaznému hmyzu a houbám máčením třída ohrožení 1 a 2</t>
  </si>
  <si>
    <t>-1004470888</t>
  </si>
  <si>
    <t>6,12+0,059</t>
  </si>
  <si>
    <t>149</t>
  </si>
  <si>
    <t>762341811</t>
  </si>
  <si>
    <t>Demontáž bednění střech z prken</t>
  </si>
  <si>
    <t>105190647</t>
  </si>
  <si>
    <t>Dle výkresů D.17 - Půdorys 2.NP - navržený stava  D.20 Řez A-A" - navržený stav</t>
  </si>
  <si>
    <t>20*0,5</t>
  </si>
  <si>
    <t>150</t>
  </si>
  <si>
    <t>762431024</t>
  </si>
  <si>
    <t>Obložení stěn z desek OSB tl 18 mm nebroušených na pero a drážku přibíjených</t>
  </si>
  <si>
    <t>1881739260</t>
  </si>
  <si>
    <t>Zábradlí</t>
  </si>
  <si>
    <t>4*2+1,3*2+1,315*2</t>
  </si>
  <si>
    <t>151</t>
  </si>
  <si>
    <t>762495000</t>
  </si>
  <si>
    <t>Spojovací prostředky pro montáž olištování, obložení stropů, střešních podhledů a stěn</t>
  </si>
  <si>
    <t>-1124087483</t>
  </si>
  <si>
    <t>152</t>
  </si>
  <si>
    <t>762511246</t>
  </si>
  <si>
    <t>Podlahové kce podkladové z desek OSB tl 22 mm na sraz šroubovaných</t>
  </si>
  <si>
    <t>752214520</t>
  </si>
  <si>
    <t>"rošt"</t>
  </si>
  <si>
    <t>(4,8*7+9*4)*0,32</t>
  </si>
  <si>
    <t>(7,6*19+13*9,3)*0,32</t>
  </si>
  <si>
    <t>(17*43,01+70*9,6)*0,32</t>
  </si>
  <si>
    <t>153</t>
  </si>
  <si>
    <t>762511266</t>
  </si>
  <si>
    <t>Podlahové kce podkladové z desek OSB tl 22 mm nebroušených na pero a drážku šroubovaných</t>
  </si>
  <si>
    <t>-1433451610</t>
  </si>
  <si>
    <t>"nášlap" 9,6*43,05+13,3*7,6-4*2,6</t>
  </si>
  <si>
    <t>154</t>
  </si>
  <si>
    <t>762526110</t>
  </si>
  <si>
    <t>Položení polštáře pod podlahy při osové vzdálenosti 65 cm</t>
  </si>
  <si>
    <t>724995431</t>
  </si>
  <si>
    <t>155</t>
  </si>
  <si>
    <t>605141010</t>
  </si>
  <si>
    <t>řezivo jehličnaté lať jakost I 10 - 25 cm2</t>
  </si>
  <si>
    <t>-1931835950</t>
  </si>
  <si>
    <t>503,960*4,4*0,06*0,04*1,15</t>
  </si>
  <si>
    <t>156</t>
  </si>
  <si>
    <t>762595001</t>
  </si>
  <si>
    <t>Spojovací prostředky pro položení dřevěných podlah a zakrytí kanálů</t>
  </si>
  <si>
    <t>17682632</t>
  </si>
  <si>
    <t>556,182+503,96+6,12</t>
  </si>
  <si>
    <t>157</t>
  </si>
  <si>
    <t>762713110</t>
  </si>
  <si>
    <t>Montáž prostorové vázané kce z hraněného řeziva průřezové plochy do 120 cm2</t>
  </si>
  <si>
    <t>-2097614374</t>
  </si>
  <si>
    <t>8*1</t>
  </si>
  <si>
    <t>158</t>
  </si>
  <si>
    <t>605120010</t>
  </si>
  <si>
    <t>řezivo jehličnaté hranol jakost I do 120 cm2</t>
  </si>
  <si>
    <t>-515208779</t>
  </si>
  <si>
    <t>8,000*1*0,08*0,08*1,15</t>
  </si>
  <si>
    <t>159</t>
  </si>
  <si>
    <t>998762202</t>
  </si>
  <si>
    <t>Přesun hmot procentní pro kce tesařské v objektech v do 12 m</t>
  </si>
  <si>
    <t>454860830</t>
  </si>
  <si>
    <t>763</t>
  </si>
  <si>
    <t>Konstrukce suché výstavby</t>
  </si>
  <si>
    <t>160</t>
  </si>
  <si>
    <t>763131811</t>
  </si>
  <si>
    <t>Demontáž SDK podhledu s nosnou kcí dřevěnou opláštění jednoduché</t>
  </si>
  <si>
    <t>273618189</t>
  </si>
  <si>
    <t>764</t>
  </si>
  <si>
    <t>Konstrukce klempířské</t>
  </si>
  <si>
    <t>161</t>
  </si>
  <si>
    <t>764001821</t>
  </si>
  <si>
    <t>Demontáž krytiny ze svitků nebo tabulí do suti</t>
  </si>
  <si>
    <t>181745810</t>
  </si>
  <si>
    <t>162</t>
  </si>
  <si>
    <t>764002801</t>
  </si>
  <si>
    <t>Demontáž závětrné lišty do suti</t>
  </si>
  <si>
    <t>-1296618670</t>
  </si>
  <si>
    <t>7,24</t>
  </si>
  <si>
    <t>163</t>
  </si>
  <si>
    <t>764002812</t>
  </si>
  <si>
    <t>Demontáž okapového plechu do suti v krytině skládané</t>
  </si>
  <si>
    <t>1872189510</t>
  </si>
  <si>
    <t>9,2</t>
  </si>
  <si>
    <t>164</t>
  </si>
  <si>
    <t>764002841</t>
  </si>
  <si>
    <t>Demontáž oplechování horních ploch zdí a nadezdívek do suti</t>
  </si>
  <si>
    <t>1820663092</t>
  </si>
  <si>
    <t>15,25</t>
  </si>
  <si>
    <t>165</t>
  </si>
  <si>
    <t>764002851</t>
  </si>
  <si>
    <t>Demontáž oplechování parapetů do suti</t>
  </si>
  <si>
    <t>1791689458</t>
  </si>
  <si>
    <t>1,07*20</t>
  </si>
  <si>
    <t>1,22*10</t>
  </si>
  <si>
    <t>0,87*5</t>
  </si>
  <si>
    <t>1,2</t>
  </si>
  <si>
    <t>1,77*2</t>
  </si>
  <si>
    <t>1,07*24</t>
  </si>
  <si>
    <t>1*11</t>
  </si>
  <si>
    <t>sokl</t>
  </si>
  <si>
    <t>1+7+0,5</t>
  </si>
  <si>
    <t>166</t>
  </si>
  <si>
    <t>764002861</t>
  </si>
  <si>
    <t>Demontáž oplechování říms a ozdobných prvků do suti</t>
  </si>
  <si>
    <t>-1199394564</t>
  </si>
  <si>
    <t>1,8</t>
  </si>
  <si>
    <t>167</t>
  </si>
  <si>
    <t>764002871</t>
  </si>
  <si>
    <t>Demontáž lemování zdí do suti</t>
  </si>
  <si>
    <t>725240369</t>
  </si>
  <si>
    <t>26,3</t>
  </si>
  <si>
    <t>168</t>
  </si>
  <si>
    <t>764004801</t>
  </si>
  <si>
    <t>Demontáž podokapního žlabu do suti</t>
  </si>
  <si>
    <t>-829207574</t>
  </si>
  <si>
    <t>43,61+13,56+9,1+43,6+20,1+12,55</t>
  </si>
  <si>
    <t>169</t>
  </si>
  <si>
    <t>764004861</t>
  </si>
  <si>
    <t>Demontáž svodu do suti</t>
  </si>
  <si>
    <t>532064683</t>
  </si>
  <si>
    <t>"JV" 7,2+1+7,3</t>
  </si>
  <si>
    <t>"SV" 3+3</t>
  </si>
  <si>
    <t>"SZ" 6,65+7,24+7</t>
  </si>
  <si>
    <t>170</t>
  </si>
  <si>
    <t>764141433</t>
  </si>
  <si>
    <t>Krytina střechy rovné drážkováním z tabulí z TiZn předzvětralého plechu sklonu do 60°</t>
  </si>
  <si>
    <t>-828623499</t>
  </si>
  <si>
    <t>"nová stíška" 3,2*1+2*1</t>
  </si>
  <si>
    <t>171</t>
  </si>
  <si>
    <t>764212633</t>
  </si>
  <si>
    <t>Oplechování štítu závětrnou lištou z Pz s povrchovou úpravou rš 250 mm</t>
  </si>
  <si>
    <t>395339056</t>
  </si>
  <si>
    <t>13,5</t>
  </si>
  <si>
    <t>"nová stříška" 2*1</t>
  </si>
  <si>
    <t>172</t>
  </si>
  <si>
    <t>764212662</t>
  </si>
  <si>
    <t>Oplechování rovné okapové hrany z Pz s povrchovou úpravou rš 200 mm</t>
  </si>
  <si>
    <t>1859990609</t>
  </si>
  <si>
    <t>"nová stříška" 3,2+2</t>
  </si>
  <si>
    <t>173</t>
  </si>
  <si>
    <t>764212663</t>
  </si>
  <si>
    <t>Oplechování rovné okapové hrany z Pz s povrchovou úpravou rš 250 mm</t>
  </si>
  <si>
    <t>-529995487</t>
  </si>
  <si>
    <t>7,625</t>
  </si>
  <si>
    <t>174</t>
  </si>
  <si>
    <t>764246400</t>
  </si>
  <si>
    <t>Oplechování parapetů rovných mechanicky kotvené z TiZn předzvětralého plechu  rš 100 mm</t>
  </si>
  <si>
    <t>1664598341</t>
  </si>
  <si>
    <t>175</t>
  </si>
  <si>
    <t>764246403</t>
  </si>
  <si>
    <t>Oplechování parapetů rovných mechanicky kotvené z TiZn předzvětralého plechu  rš 250 mm</t>
  </si>
  <si>
    <t>259072676</t>
  </si>
  <si>
    <t>Dle části D.14-17 - Půdorysy - navržený stav, D.19-23 - Pohledy - navržený stav a D.24 - Tabulka výpní</t>
  </si>
  <si>
    <t>0,8*4+0,87*5+1*11+0,6*2</t>
  </si>
  <si>
    <t>1,07*44+1,22*10+1,2*1</t>
  </si>
  <si>
    <t>176</t>
  </si>
  <si>
    <t>764248406</t>
  </si>
  <si>
    <t>Oplechování římsy rovné mechanicky kotvené z TiZn předzvětralého plechu rš 500 mm</t>
  </si>
  <si>
    <t>1471045447</t>
  </si>
  <si>
    <t>177</t>
  </si>
  <si>
    <t>764341413</t>
  </si>
  <si>
    <t>Lemování rovných zdí střech s krytinou skládanou z TiZn předzvětralého plechu rš 250 mm</t>
  </si>
  <si>
    <t>1440598520</t>
  </si>
  <si>
    <t>178</t>
  </si>
  <si>
    <t>764541405</t>
  </si>
  <si>
    <t>Žlab podokapní půlkruhový z TiZn předzvětralého plechu rš 330 mm</t>
  </si>
  <si>
    <t>343536036</t>
  </si>
  <si>
    <t>43,61+13,56+9,1+43,6+20,1+12,55+3,4+2</t>
  </si>
  <si>
    <t>179</t>
  </si>
  <si>
    <t>764548423</t>
  </si>
  <si>
    <t>Svody kruhové včetně objímek, kolen, odskoků z TiZn předzvětralého plechu průměru 100 mm</t>
  </si>
  <si>
    <t>1844879252</t>
  </si>
  <si>
    <t>"JV" 7,2+1+7,3+2,8</t>
  </si>
  <si>
    <t>"SZ" 6,65+7,24+7+3,2</t>
  </si>
  <si>
    <t>180</t>
  </si>
  <si>
    <t>998764202</t>
  </si>
  <si>
    <t>Přesun hmot procentní pro konstrukce klempířské v objektech v do 12 m</t>
  </si>
  <si>
    <t>980383303</t>
  </si>
  <si>
    <t>766</t>
  </si>
  <si>
    <t>Konstrukce truhlářské</t>
  </si>
  <si>
    <t>181</t>
  </si>
  <si>
    <t>766621921</t>
  </si>
  <si>
    <t>Oprava oken jednoduchých otevíravých tmelením</t>
  </si>
  <si>
    <t>-1866660990</t>
  </si>
  <si>
    <t>"Z1" 0,6*0,6*12</t>
  </si>
  <si>
    <t>182</t>
  </si>
  <si>
    <t>766622131</t>
  </si>
  <si>
    <t>Montáž plastových oken plochy přes 1 m2 otevíravých výšky do 1,5 m s rámem do zdiva</t>
  </si>
  <si>
    <t>443491715</t>
  </si>
  <si>
    <t>"O1" 1,07*1,5*44</t>
  </si>
  <si>
    <t>183</t>
  </si>
  <si>
    <t>O1</t>
  </si>
  <si>
    <t>Okno plastové otevíravé a sklopné 1070x1500 - rozměr bude upřesněn dle skutečnosti</t>
  </si>
  <si>
    <t>-491339461</t>
  </si>
  <si>
    <t>44-17</t>
  </si>
  <si>
    <t>184</t>
  </si>
  <si>
    <t>O1a</t>
  </si>
  <si>
    <t>Okno plastové otevíravé a sklopné 1070x1500  - zvuková izolace 33 dB - rozměr bude upřesněn dle skutečnosti</t>
  </si>
  <si>
    <t>-918063836</t>
  </si>
  <si>
    <t>185</t>
  </si>
  <si>
    <t>766622132</t>
  </si>
  <si>
    <t>Montáž plastových oken plochy přes 1 m2 otevíravých výšky do 2,5 m s rámem do zdiva</t>
  </si>
  <si>
    <t>887453970</t>
  </si>
  <si>
    <t>Dle výkresů D.16 - Půdorys 1.NP - navržený stav,  D.17 - Půdorys 2.NP - navržený stav a D.29 - Tabulka výpní</t>
  </si>
  <si>
    <t>"O3" 0,87*1,58*5</t>
  </si>
  <si>
    <t>"O4" 1,77*1,58*2</t>
  </si>
  <si>
    <t>"O5" 1*1,6*11</t>
  </si>
  <si>
    <t>"O6" 1,22*1,55*10</t>
  </si>
  <si>
    <t>186</t>
  </si>
  <si>
    <t>O3</t>
  </si>
  <si>
    <t>Okno plastové otevíravé a sklopné 870x1580 - rozměr bude upřesněn dle skutečnosti</t>
  </si>
  <si>
    <t>-223187223</t>
  </si>
  <si>
    <t>187</t>
  </si>
  <si>
    <t>O4</t>
  </si>
  <si>
    <t>Okno plastové otevíravé a sklopné 1770x1580 - rozměr bude upřesněn dle skutečnosti</t>
  </si>
  <si>
    <t>-753231934</t>
  </si>
  <si>
    <t>188</t>
  </si>
  <si>
    <t>O5</t>
  </si>
  <si>
    <t>Okno plastové otevíravé a sklopné 1000x1600 - zvuková izolace 33 dB - rozměr bude upřesněn dle skutečnosti</t>
  </si>
  <si>
    <t>901223086</t>
  </si>
  <si>
    <t>189</t>
  </si>
  <si>
    <t>O6</t>
  </si>
  <si>
    <t>Okno plastové otevíravé a sklopné 1220x1550  - zvuková izolace 33 dB - rozměr bude upřesněn dle skutečnosti</t>
  </si>
  <si>
    <t>-1867836852</t>
  </si>
  <si>
    <t>190</t>
  </si>
  <si>
    <t>766622133</t>
  </si>
  <si>
    <t>Montáž plastových oken plochy přes 1 m2 otevíravých výšky přes 2,5 m s rámem do zdiva</t>
  </si>
  <si>
    <t>-981208034</t>
  </si>
  <si>
    <t>"O8" 1,2*3,2*1</t>
  </si>
  <si>
    <t>191</t>
  </si>
  <si>
    <t>O8</t>
  </si>
  <si>
    <t>Okno plastové otevíravé a sklopné 1180x2385  - zvuková izolace 33 dB - rozměr bude upřesněn dle skutečnosti</t>
  </si>
  <si>
    <t>1773946738</t>
  </si>
  <si>
    <t>192</t>
  </si>
  <si>
    <t>766622216</t>
  </si>
  <si>
    <t>Montáž plastových oken plochy do 1 m2 otevíravých s rámem do zdiva</t>
  </si>
  <si>
    <t>1696805109</t>
  </si>
  <si>
    <t>"O2" 4</t>
  </si>
  <si>
    <t>"O7" 2</t>
  </si>
  <si>
    <t>193</t>
  </si>
  <si>
    <t>O2</t>
  </si>
  <si>
    <t>Okno plastové sklopné 800x500 - rozměr bude upřesněn dle skutečnosti</t>
  </si>
  <si>
    <t>-1378754920</t>
  </si>
  <si>
    <t>194</t>
  </si>
  <si>
    <t>O7</t>
  </si>
  <si>
    <t>Okno plastové otevíravé a sklopné 600x1500 - zvuková izolace 33 dB - rozměr bude upřesněn dle skutečnosti</t>
  </si>
  <si>
    <t>1531856598</t>
  </si>
  <si>
    <t>195</t>
  </si>
  <si>
    <t>766629214</t>
  </si>
  <si>
    <t>Příplatek k montáži oken rovné ostění připojovací spára do 15 mm - páska</t>
  </si>
  <si>
    <t>-206818401</t>
  </si>
  <si>
    <t>(1,07+1,5)*2*27</t>
  </si>
  <si>
    <t>(1,07+1,5)*2*17</t>
  </si>
  <si>
    <t>(0,87+1,58)*2*5</t>
  </si>
  <si>
    <t>(1,77+1,58)*2*2</t>
  </si>
  <si>
    <t>(1+1,6)*2*11</t>
  </si>
  <si>
    <t>(1,22+1,55)*2*10</t>
  </si>
  <si>
    <t>(1,18+2,385)*2*1</t>
  </si>
  <si>
    <t>(0,8+0,5)*2*4</t>
  </si>
  <si>
    <t>(0,6+1,5)*2*2</t>
  </si>
  <si>
    <t>196</t>
  </si>
  <si>
    <t>766691911</t>
  </si>
  <si>
    <t>Vyvěšení nebo zavěšení dřevěných křídel oken pl do 1,5 m2</t>
  </si>
  <si>
    <t>-491146497</t>
  </si>
  <si>
    <t>197</t>
  </si>
  <si>
    <t>766691918</t>
  </si>
  <si>
    <t>Vyvěšení nebo zavěšení dřevěných křídel vrat pl přes 4 m2</t>
  </si>
  <si>
    <t>-1443276890</t>
  </si>
  <si>
    <t>"Z3" 2,495*2,8</t>
  </si>
  <si>
    <t>198</t>
  </si>
  <si>
    <t>766694121</t>
  </si>
  <si>
    <t>Montáž parapetních desek dřevěných nebo plastových šířky přes 30 cm délky do 1,0 m</t>
  </si>
  <si>
    <t>378251351</t>
  </si>
  <si>
    <t>4+5+11+2</t>
  </si>
  <si>
    <t>199</t>
  </si>
  <si>
    <t>60794107x</t>
  </si>
  <si>
    <t>deska parapetní plastová  0,5 x 1 m včetně koncovek</t>
  </si>
  <si>
    <t>-1380327019</t>
  </si>
  <si>
    <t>200</t>
  </si>
  <si>
    <t>766694122</t>
  </si>
  <si>
    <t>Montáž parapetních dřevěných nebo plastových šířky přes 30 cm délky do 1,6 m</t>
  </si>
  <si>
    <t>-990796448</t>
  </si>
  <si>
    <t>44+10+1</t>
  </si>
  <si>
    <t>201</t>
  </si>
  <si>
    <t>-1283338173</t>
  </si>
  <si>
    <t>202</t>
  </si>
  <si>
    <t>766694123</t>
  </si>
  <si>
    <t>Montáž parapetních dřevěných nebo plastových šířky přes 30 cm délky do 2,6 m</t>
  </si>
  <si>
    <t>-2053650755</t>
  </si>
  <si>
    <t>203</t>
  </si>
  <si>
    <t>-525955859</t>
  </si>
  <si>
    <t>204</t>
  </si>
  <si>
    <t>T.01</t>
  </si>
  <si>
    <t>Repase stávajícíh dřevěných vrat dle popisu ve specifikace</t>
  </si>
  <si>
    <t>68979170</t>
  </si>
  <si>
    <t>205</t>
  </si>
  <si>
    <t>998766202</t>
  </si>
  <si>
    <t>Přesun hmot procentní pro konstrukce truhlářské v objektech v do 12 m</t>
  </si>
  <si>
    <t>1368905845</t>
  </si>
  <si>
    <t>767</t>
  </si>
  <si>
    <t>Konstrukce zámečnické</t>
  </si>
  <si>
    <t>206</t>
  </si>
  <si>
    <t>767640222</t>
  </si>
  <si>
    <t>Montáž dveří ocelových vchodových dvoukřídlových s nadsvětlíkem</t>
  </si>
  <si>
    <t>-902539584</t>
  </si>
  <si>
    <t>"D1" 1</t>
  </si>
  <si>
    <t>"D2" 1</t>
  </si>
  <si>
    <t>207</t>
  </si>
  <si>
    <t>D1</t>
  </si>
  <si>
    <t>Hliníkové vstupní dveře s nadsvětlíkem 1400x2700</t>
  </si>
  <si>
    <t>1544355482</t>
  </si>
  <si>
    <t>208</t>
  </si>
  <si>
    <t>D2</t>
  </si>
  <si>
    <t>Hliníkové vstupní dveře s nadsvětlíkem 1400x2500</t>
  </si>
  <si>
    <t>-755539416</t>
  </si>
  <si>
    <t>209</t>
  </si>
  <si>
    <t>7679967x0</t>
  </si>
  <si>
    <t>Demontáž a zpětná montáž  stávajících mříží s úpravou kotvení včetně nátěru</t>
  </si>
  <si>
    <t>116053365</t>
  </si>
  <si>
    <t>Mříže</t>
  </si>
  <si>
    <t>"JV" 1,16*1,52*10+0,54*1,47+1,01*1,47*7</t>
  </si>
  <si>
    <t>"SV" 0,81*1,55*5+1,71*1,55*2</t>
  </si>
  <si>
    <t>"SZ" 1,47*1,01*13</t>
  </si>
  <si>
    <t>210</t>
  </si>
  <si>
    <t>7679967x1</t>
  </si>
  <si>
    <t>Demontáž střešníku včetně konzole</t>
  </si>
  <si>
    <t>-1341569973</t>
  </si>
  <si>
    <t>211</t>
  </si>
  <si>
    <t>7679967x2</t>
  </si>
  <si>
    <t>Demontáž stříšky u vjezdu, náhrada novou pultovou stříškou dle specifikace</t>
  </si>
  <si>
    <t>-1053470112</t>
  </si>
  <si>
    <t>212</t>
  </si>
  <si>
    <t>7679967x3</t>
  </si>
  <si>
    <t>Demontáž vývěsního štítu s logem školy a zpětná montáž s prodloužením kotev vetně nátěru</t>
  </si>
  <si>
    <t>1961025419</t>
  </si>
  <si>
    <t>213</t>
  </si>
  <si>
    <t>7679967x4</t>
  </si>
  <si>
    <t xml:space="preserve">Demontáž větrací mřížky </t>
  </si>
  <si>
    <t>1034398205</t>
  </si>
  <si>
    <t>214</t>
  </si>
  <si>
    <t>7679967x5</t>
  </si>
  <si>
    <t>Textové tabulky ozn.T, demontovat a nové osadit o tl. izolantu</t>
  </si>
  <si>
    <t>1706407122</t>
  </si>
  <si>
    <t>215</t>
  </si>
  <si>
    <t>7679967x6</t>
  </si>
  <si>
    <t xml:space="preserve">Demontáž + zpětná montáž rámů anglických </t>
  </si>
  <si>
    <t>304071191</t>
  </si>
  <si>
    <t>216</t>
  </si>
  <si>
    <t>7679967x7</t>
  </si>
  <si>
    <t xml:space="preserve">Demontáž + zpětná montáž škrabáku na obuv </t>
  </si>
  <si>
    <t>282102274</t>
  </si>
  <si>
    <t>217</t>
  </si>
  <si>
    <t>998767202</t>
  </si>
  <si>
    <t>Přesun hmot procentní pro zámečnické konstrukce v objektech v do 12 m</t>
  </si>
  <si>
    <t>576229298</t>
  </si>
  <si>
    <t>783</t>
  </si>
  <si>
    <t>Dokončovací práce - nátěry</t>
  </si>
  <si>
    <t>218</t>
  </si>
  <si>
    <t>783000001</t>
  </si>
  <si>
    <t xml:space="preserve">Očištění a nátěr ozn.ZK dle PD </t>
  </si>
  <si>
    <t>1073639143</t>
  </si>
  <si>
    <t>219</t>
  </si>
  <si>
    <t>783122111</t>
  </si>
  <si>
    <t>Lokální tmelení truhlářských konstrukcí včetně přebroušení disperzním tmelem plochy do 30%</t>
  </si>
  <si>
    <t>-1312347155</t>
  </si>
  <si>
    <t>220</t>
  </si>
  <si>
    <t>783163101</t>
  </si>
  <si>
    <t>Jednonásobný napouštěcí olejový nátěr truhlářských konstrukcí</t>
  </si>
  <si>
    <t>1739112053</t>
  </si>
  <si>
    <t>221</t>
  </si>
  <si>
    <t>783164101</t>
  </si>
  <si>
    <t>Základní jednonásobný olejový nátěr truhlářských konstrukcí</t>
  </si>
  <si>
    <t>163327613</t>
  </si>
  <si>
    <t>222</t>
  </si>
  <si>
    <t>783167101</t>
  </si>
  <si>
    <t>Jednonásobný olejový krycí nátěr truhlářských konstrukcí</t>
  </si>
  <si>
    <t>1101853438</t>
  </si>
  <si>
    <t>223</t>
  </si>
  <si>
    <t>783267101</t>
  </si>
  <si>
    <t>Krycí jednonásobný olejový nátěr tesařských konstrukcí</t>
  </si>
  <si>
    <t>1976319520</t>
  </si>
  <si>
    <t>(55,4+57+20)*0,4</t>
  </si>
  <si>
    <t>224</t>
  </si>
  <si>
    <t>783827425</t>
  </si>
  <si>
    <t>Krycí dvojnásobný silikonový nátěr omítek stupně členitosti 1 a 2</t>
  </si>
  <si>
    <t>-1337043768</t>
  </si>
  <si>
    <t>"SV2"54,6</t>
  </si>
  <si>
    <t>"JZ" 10+64</t>
  </si>
  <si>
    <t>784</t>
  </si>
  <si>
    <t>Dokončovací práce - malby a tapety</t>
  </si>
  <si>
    <t>225</t>
  </si>
  <si>
    <t>784111001</t>
  </si>
  <si>
    <t>Oprášení (ometení ) podkladu v místnostech výšky do 3,80 m</t>
  </si>
  <si>
    <t>-1750765512</t>
  </si>
  <si>
    <t>Vnitřní nadpraží</t>
  </si>
  <si>
    <t>51,184</t>
  </si>
  <si>
    <t>246,555</t>
  </si>
  <si>
    <t>226</t>
  </si>
  <si>
    <t>784181101</t>
  </si>
  <si>
    <t>Základní akrylátová jednonásobná penetrace podkladu v místnostech výšky do 3,80m</t>
  </si>
  <si>
    <t>2125249098</t>
  </si>
  <si>
    <t>227</t>
  </si>
  <si>
    <t>784221101</t>
  </si>
  <si>
    <t>Dvojnásobné bílé malby  ze směsí za sucha dobře otěruvzdorných v místnostech do 3,80 m</t>
  </si>
  <si>
    <t>-1714722464</t>
  </si>
  <si>
    <t>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</si>
  <si>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</si>
  <si>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</si>
  <si>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</si>
  <si>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</si>
  <si>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</si>
  <si>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</si>
  <si>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</si>
  <si>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</si>
  <si>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</si>
  <si>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012103000</t>
  </si>
  <si>
    <t>Geodetické práce před výstavbou</t>
  </si>
  <si>
    <t>1024</t>
  </si>
  <si>
    <t>1738608656</t>
  </si>
  <si>
    <t>012203000</t>
  </si>
  <si>
    <t>Geodetické práce při provádění stavby</t>
  </si>
  <si>
    <t>44546775</t>
  </si>
  <si>
    <t>012303000</t>
  </si>
  <si>
    <t>Geodetické práce po výstavbě</t>
  </si>
  <si>
    <t>62034883</t>
  </si>
  <si>
    <t>013254000</t>
  </si>
  <si>
    <t>Dokumentace skutečného provedení stavby</t>
  </si>
  <si>
    <t>-603027189</t>
  </si>
  <si>
    <t>VRN3</t>
  </si>
  <si>
    <t>Zařízení staveniště</t>
  </si>
  <si>
    <t>032103000</t>
  </si>
  <si>
    <t>Náklady na stavební buňky</t>
  </si>
  <si>
    <t>1810214458</t>
  </si>
  <si>
    <t>034103000</t>
  </si>
  <si>
    <t>Energie pro zařízení staveniště</t>
  </si>
  <si>
    <t>829690144</t>
  </si>
  <si>
    <t>034203000</t>
  </si>
  <si>
    <t>Oplocení staveniště</t>
  </si>
  <si>
    <t>-1187175414</t>
  </si>
  <si>
    <t>034303000</t>
  </si>
  <si>
    <t>Opatření na ochranu pozemků sousedních se staveništěm</t>
  </si>
  <si>
    <t>-768697054</t>
  </si>
  <si>
    <t>039103000</t>
  </si>
  <si>
    <t>Rozebrání, bourání a odvoz zařízení staveniště</t>
  </si>
  <si>
    <t>1854704331</t>
  </si>
  <si>
    <t>VRN4</t>
  </si>
  <si>
    <t>Inženýrská činnost</t>
  </si>
  <si>
    <t>043194000</t>
  </si>
  <si>
    <t>Ostatní zkoušky - odtrhové</t>
  </si>
  <si>
    <t>-1823944449</t>
  </si>
  <si>
    <t>VRN7</t>
  </si>
  <si>
    <t>Provozní vlivy</t>
  </si>
  <si>
    <t>071103000</t>
  </si>
  <si>
    <t>Provoz investora</t>
  </si>
  <si>
    <t>438933281</t>
  </si>
  <si>
    <t>VRN9</t>
  </si>
  <si>
    <t>Ostatní náklady</t>
  </si>
  <si>
    <t>056301R00</t>
  </si>
  <si>
    <t>Bankovní záruka po dobu realizace díla</t>
  </si>
  <si>
    <t>Kč</t>
  </si>
  <si>
    <t>-1329340847</t>
  </si>
  <si>
    <t>"Náklady spojené se zajištěním záruky po dobu realizace díla v rozsahu obchodních podmínek" 1</t>
  </si>
  <si>
    <t>056302R00</t>
  </si>
  <si>
    <t>Bankovní záruka po dobu záruční lhůty</t>
  </si>
  <si>
    <t>77834123</t>
  </si>
  <si>
    <t>"Náklady spojené se zajištěním záruky po záruční lhůty v rozsahu obchodních podmínek" 1</t>
  </si>
  <si>
    <t>051303R00</t>
  </si>
  <si>
    <t>Pojištění dodavatele a pojištění díla</t>
  </si>
  <si>
    <t>-289992537</t>
  </si>
  <si>
    <t>"Náklady spojené s povinným pojištěním dodavatele nebo stavebního díla či jeho části v rozsahu obchodních podmínek" 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</si>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</sst>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 locked="0"/>
    </xf>
  </cellStyleXfs>
  <cellXfs count="4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37" fillId="2" borderId="0" xfId="20" applyFill="1"/>
    <xf numFmtId="0" fontId="38" fillId="0" borderId="0" xfId="20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0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9" fillId="2" borderId="0" xfId="0" applyFont="1" applyFill="1" applyAlignment="1" applyProtection="1">
      <alignment horizontal="left" vertical="center"/>
      <protection/>
    </xf>
    <xf numFmtId="0" fontId="40" fillId="2" borderId="0" xfId="20" applyFont="1" applyFill="1" applyAlignment="1" applyProtection="1">
      <alignment vertical="center"/>
      <protection/>
    </xf>
    <xf numFmtId="0" fontId="40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5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7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7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5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7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7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330" t="s">
        <v>0</v>
      </c>
      <c r="B1" s="331"/>
      <c r="C1" s="331"/>
      <c r="D1" s="332" t="s">
        <v>1</v>
      </c>
      <c r="E1" s="331"/>
      <c r="F1" s="331"/>
      <c r="G1" s="331"/>
      <c r="H1" s="331"/>
      <c r="I1" s="331"/>
      <c r="J1" s="331"/>
      <c r="K1" s="333" t="s">
        <v>1426</v>
      </c>
      <c r="L1" s="333"/>
      <c r="M1" s="333"/>
      <c r="N1" s="333"/>
      <c r="O1" s="333"/>
      <c r="P1" s="333"/>
      <c r="Q1" s="333"/>
      <c r="R1" s="333"/>
      <c r="S1" s="333"/>
      <c r="T1" s="331"/>
      <c r="U1" s="331"/>
      <c r="V1" s="331"/>
      <c r="W1" s="333" t="s">
        <v>1427</v>
      </c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25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9" t="s">
        <v>6</v>
      </c>
      <c r="BT2" s="19" t="s">
        <v>7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4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4"/>
      <c r="AQ5" s="26"/>
      <c r="BE5" s="278" t="s">
        <v>15</v>
      </c>
      <c r="BS5" s="19" t="s">
        <v>6</v>
      </c>
    </row>
    <row r="6" spans="2:71" ht="36.9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4"/>
      <c r="AQ6" s="26"/>
      <c r="BE6" s="279"/>
      <c r="BS6" s="19" t="s">
        <v>18</v>
      </c>
    </row>
    <row r="7" spans="2:71" ht="14.4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22</v>
      </c>
      <c r="AO7" s="24"/>
      <c r="AP7" s="24"/>
      <c r="AQ7" s="26"/>
      <c r="BE7" s="279"/>
      <c r="BS7" s="19" t="s">
        <v>23</v>
      </c>
    </row>
    <row r="8" spans="2:71" ht="14.4" customHeight="1">
      <c r="B8" s="23"/>
      <c r="C8" s="24"/>
      <c r="D8" s="32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26</v>
      </c>
      <c r="AL8" s="24"/>
      <c r="AM8" s="24"/>
      <c r="AN8" s="33" t="s">
        <v>27</v>
      </c>
      <c r="AO8" s="24"/>
      <c r="AP8" s="24"/>
      <c r="AQ8" s="26"/>
      <c r="BE8" s="279"/>
      <c r="BS8" s="19" t="s">
        <v>28</v>
      </c>
    </row>
    <row r="9" spans="2:71" ht="29.25" customHeight="1">
      <c r="B9" s="23"/>
      <c r="C9" s="24"/>
      <c r="D9" s="29" t="s">
        <v>29</v>
      </c>
      <c r="E9" s="24"/>
      <c r="F9" s="24"/>
      <c r="G9" s="24"/>
      <c r="H9" s="24"/>
      <c r="I9" s="24"/>
      <c r="J9" s="24"/>
      <c r="K9" s="34" t="s">
        <v>30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9" t="s">
        <v>31</v>
      </c>
      <c r="AL9" s="24"/>
      <c r="AM9" s="24"/>
      <c r="AN9" s="34" t="s">
        <v>32</v>
      </c>
      <c r="AO9" s="24"/>
      <c r="AP9" s="24"/>
      <c r="AQ9" s="26"/>
      <c r="BE9" s="279"/>
      <c r="BS9" s="19" t="s">
        <v>33</v>
      </c>
    </row>
    <row r="10" spans="2:71" ht="14.4" customHeight="1">
      <c r="B10" s="23"/>
      <c r="C10" s="24"/>
      <c r="D10" s="32" t="s">
        <v>34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35</v>
      </c>
      <c r="AL10" s="24"/>
      <c r="AM10" s="24"/>
      <c r="AN10" s="30" t="s">
        <v>36</v>
      </c>
      <c r="AO10" s="24"/>
      <c r="AP10" s="24"/>
      <c r="AQ10" s="26"/>
      <c r="BE10" s="279"/>
      <c r="BS10" s="19" t="s">
        <v>18</v>
      </c>
    </row>
    <row r="11" spans="2:71" ht="18.45" customHeight="1">
      <c r="B11" s="23"/>
      <c r="C11" s="24"/>
      <c r="D11" s="24"/>
      <c r="E11" s="30" t="s">
        <v>37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38</v>
      </c>
      <c r="AL11" s="24"/>
      <c r="AM11" s="24"/>
      <c r="AN11" s="30" t="s">
        <v>36</v>
      </c>
      <c r="AO11" s="24"/>
      <c r="AP11" s="24"/>
      <c r="AQ11" s="26"/>
      <c r="BE11" s="279"/>
      <c r="BS11" s="19" t="s">
        <v>18</v>
      </c>
    </row>
    <row r="12" spans="2:7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79"/>
      <c r="BS12" s="19" t="s">
        <v>18</v>
      </c>
    </row>
    <row r="13" spans="2:71" ht="14.4" customHeight="1">
      <c r="B13" s="23"/>
      <c r="C13" s="24"/>
      <c r="D13" s="32" t="s">
        <v>39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35</v>
      </c>
      <c r="AL13" s="24"/>
      <c r="AM13" s="24"/>
      <c r="AN13" s="35" t="s">
        <v>40</v>
      </c>
      <c r="AO13" s="24"/>
      <c r="AP13" s="24"/>
      <c r="AQ13" s="26"/>
      <c r="BE13" s="279"/>
      <c r="BS13" s="19" t="s">
        <v>18</v>
      </c>
    </row>
    <row r="14" spans="2:71" ht="13.2">
      <c r="B14" s="23"/>
      <c r="C14" s="24"/>
      <c r="D14" s="24"/>
      <c r="E14" s="285" t="s">
        <v>40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32" t="s">
        <v>38</v>
      </c>
      <c r="AL14" s="24"/>
      <c r="AM14" s="24"/>
      <c r="AN14" s="35" t="s">
        <v>40</v>
      </c>
      <c r="AO14" s="24"/>
      <c r="AP14" s="24"/>
      <c r="AQ14" s="26"/>
      <c r="BE14" s="279"/>
      <c r="BS14" s="19" t="s">
        <v>18</v>
      </c>
    </row>
    <row r="15" spans="2:7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79"/>
      <c r="BS15" s="19" t="s">
        <v>4</v>
      </c>
    </row>
    <row r="16" spans="2:71" ht="14.4" customHeight="1">
      <c r="B16" s="23"/>
      <c r="C16" s="24"/>
      <c r="D16" s="32" t="s">
        <v>41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35</v>
      </c>
      <c r="AL16" s="24"/>
      <c r="AM16" s="24"/>
      <c r="AN16" s="30" t="s">
        <v>36</v>
      </c>
      <c r="AO16" s="24"/>
      <c r="AP16" s="24"/>
      <c r="AQ16" s="26"/>
      <c r="BE16" s="279"/>
      <c r="BS16" s="19" t="s">
        <v>4</v>
      </c>
    </row>
    <row r="17" spans="2:71" ht="18.45" customHeight="1">
      <c r="B17" s="23"/>
      <c r="C17" s="24"/>
      <c r="D17" s="24"/>
      <c r="E17" s="30" t="s">
        <v>42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38</v>
      </c>
      <c r="AL17" s="24"/>
      <c r="AM17" s="24"/>
      <c r="AN17" s="30" t="s">
        <v>36</v>
      </c>
      <c r="AO17" s="24"/>
      <c r="AP17" s="24"/>
      <c r="AQ17" s="26"/>
      <c r="BE17" s="279"/>
      <c r="BS17" s="19" t="s">
        <v>4</v>
      </c>
    </row>
    <row r="18" spans="2:7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79"/>
      <c r="BS18" s="19" t="s">
        <v>6</v>
      </c>
    </row>
    <row r="19" spans="2:71" ht="14.4" customHeight="1">
      <c r="B19" s="23"/>
      <c r="C19" s="24"/>
      <c r="D19" s="32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79"/>
      <c r="BS19" s="19" t="s">
        <v>6</v>
      </c>
    </row>
    <row r="20" spans="2:71" ht="22.5" customHeight="1">
      <c r="B20" s="23"/>
      <c r="C20" s="24"/>
      <c r="D20" s="24"/>
      <c r="E20" s="286" t="s">
        <v>36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4"/>
      <c r="AP20" s="24"/>
      <c r="AQ20" s="26"/>
      <c r="BE20" s="279"/>
      <c r="BS20" s="19" t="s">
        <v>44</v>
      </c>
    </row>
    <row r="21" spans="2:57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79"/>
    </row>
    <row r="22" spans="2:57" ht="6.9" customHeight="1">
      <c r="B22" s="23"/>
      <c r="C22" s="2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4"/>
      <c r="AQ22" s="26"/>
      <c r="BE22" s="279"/>
    </row>
    <row r="23" spans="2:57" s="1" customFormat="1" ht="25.95" customHeight="1">
      <c r="B23" s="37"/>
      <c r="C23" s="38"/>
      <c r="D23" s="39" t="s">
        <v>45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87">
        <f>ROUND(AG51,2)</f>
        <v>0</v>
      </c>
      <c r="AL23" s="288"/>
      <c r="AM23" s="288"/>
      <c r="AN23" s="288"/>
      <c r="AO23" s="288"/>
      <c r="AP23" s="38"/>
      <c r="AQ23" s="41"/>
      <c r="BE23" s="280"/>
    </row>
    <row r="24" spans="2:57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0"/>
    </row>
    <row r="25" spans="2:57" s="1" customFormat="1" ht="12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89" t="s">
        <v>46</v>
      </c>
      <c r="M25" s="290"/>
      <c r="N25" s="290"/>
      <c r="O25" s="290"/>
      <c r="P25" s="38"/>
      <c r="Q25" s="38"/>
      <c r="R25" s="38"/>
      <c r="S25" s="38"/>
      <c r="T25" s="38"/>
      <c r="U25" s="38"/>
      <c r="V25" s="38"/>
      <c r="W25" s="289" t="s">
        <v>47</v>
      </c>
      <c r="X25" s="290"/>
      <c r="Y25" s="290"/>
      <c r="Z25" s="290"/>
      <c r="AA25" s="290"/>
      <c r="AB25" s="290"/>
      <c r="AC25" s="290"/>
      <c r="AD25" s="290"/>
      <c r="AE25" s="290"/>
      <c r="AF25" s="38"/>
      <c r="AG25" s="38"/>
      <c r="AH25" s="38"/>
      <c r="AI25" s="38"/>
      <c r="AJ25" s="38"/>
      <c r="AK25" s="289" t="s">
        <v>48</v>
      </c>
      <c r="AL25" s="290"/>
      <c r="AM25" s="290"/>
      <c r="AN25" s="290"/>
      <c r="AO25" s="290"/>
      <c r="AP25" s="38"/>
      <c r="AQ25" s="41"/>
      <c r="BE25" s="280"/>
    </row>
    <row r="26" spans="2:57" s="2" customFormat="1" ht="14.4" customHeight="1">
      <c r="B26" s="43"/>
      <c r="C26" s="44"/>
      <c r="D26" s="45" t="s">
        <v>49</v>
      </c>
      <c r="E26" s="44"/>
      <c r="F26" s="45" t="s">
        <v>50</v>
      </c>
      <c r="G26" s="44"/>
      <c r="H26" s="44"/>
      <c r="I26" s="44"/>
      <c r="J26" s="44"/>
      <c r="K26" s="44"/>
      <c r="L26" s="291">
        <v>0.21</v>
      </c>
      <c r="M26" s="292"/>
      <c r="N26" s="292"/>
      <c r="O26" s="292"/>
      <c r="P26" s="44"/>
      <c r="Q26" s="44"/>
      <c r="R26" s="44"/>
      <c r="S26" s="44"/>
      <c r="T26" s="44"/>
      <c r="U26" s="44"/>
      <c r="V26" s="44"/>
      <c r="W26" s="293">
        <f>ROUND(AZ51,2)</f>
        <v>0</v>
      </c>
      <c r="X26" s="292"/>
      <c r="Y26" s="292"/>
      <c r="Z26" s="292"/>
      <c r="AA26" s="292"/>
      <c r="AB26" s="292"/>
      <c r="AC26" s="292"/>
      <c r="AD26" s="292"/>
      <c r="AE26" s="292"/>
      <c r="AF26" s="44"/>
      <c r="AG26" s="44"/>
      <c r="AH26" s="44"/>
      <c r="AI26" s="44"/>
      <c r="AJ26" s="44"/>
      <c r="AK26" s="293">
        <f>ROUND(AV51,2)</f>
        <v>0</v>
      </c>
      <c r="AL26" s="292"/>
      <c r="AM26" s="292"/>
      <c r="AN26" s="292"/>
      <c r="AO26" s="292"/>
      <c r="AP26" s="44"/>
      <c r="AQ26" s="46"/>
      <c r="BE26" s="281"/>
    </row>
    <row r="27" spans="2:57" s="2" customFormat="1" ht="14.4" customHeight="1">
      <c r="B27" s="43"/>
      <c r="C27" s="44"/>
      <c r="D27" s="44"/>
      <c r="E27" s="44"/>
      <c r="F27" s="45" t="s">
        <v>51</v>
      </c>
      <c r="G27" s="44"/>
      <c r="H27" s="44"/>
      <c r="I27" s="44"/>
      <c r="J27" s="44"/>
      <c r="K27" s="44"/>
      <c r="L27" s="291">
        <v>0.15</v>
      </c>
      <c r="M27" s="292"/>
      <c r="N27" s="292"/>
      <c r="O27" s="292"/>
      <c r="P27" s="44"/>
      <c r="Q27" s="44"/>
      <c r="R27" s="44"/>
      <c r="S27" s="44"/>
      <c r="T27" s="44"/>
      <c r="U27" s="44"/>
      <c r="V27" s="44"/>
      <c r="W27" s="293">
        <f>ROUND(BA51,2)</f>
        <v>0</v>
      </c>
      <c r="X27" s="292"/>
      <c r="Y27" s="292"/>
      <c r="Z27" s="292"/>
      <c r="AA27" s="292"/>
      <c r="AB27" s="292"/>
      <c r="AC27" s="292"/>
      <c r="AD27" s="292"/>
      <c r="AE27" s="292"/>
      <c r="AF27" s="44"/>
      <c r="AG27" s="44"/>
      <c r="AH27" s="44"/>
      <c r="AI27" s="44"/>
      <c r="AJ27" s="44"/>
      <c r="AK27" s="293">
        <f>ROUND(AW51,2)</f>
        <v>0</v>
      </c>
      <c r="AL27" s="292"/>
      <c r="AM27" s="292"/>
      <c r="AN27" s="292"/>
      <c r="AO27" s="292"/>
      <c r="AP27" s="44"/>
      <c r="AQ27" s="46"/>
      <c r="BE27" s="281"/>
    </row>
    <row r="28" spans="2:57" s="2" customFormat="1" ht="14.4" customHeight="1" hidden="1">
      <c r="B28" s="43"/>
      <c r="C28" s="44"/>
      <c r="D28" s="44"/>
      <c r="E28" s="44"/>
      <c r="F28" s="45" t="s">
        <v>52</v>
      </c>
      <c r="G28" s="44"/>
      <c r="H28" s="44"/>
      <c r="I28" s="44"/>
      <c r="J28" s="44"/>
      <c r="K28" s="44"/>
      <c r="L28" s="291">
        <v>0.21</v>
      </c>
      <c r="M28" s="292"/>
      <c r="N28" s="292"/>
      <c r="O28" s="292"/>
      <c r="P28" s="44"/>
      <c r="Q28" s="44"/>
      <c r="R28" s="44"/>
      <c r="S28" s="44"/>
      <c r="T28" s="44"/>
      <c r="U28" s="44"/>
      <c r="V28" s="44"/>
      <c r="W28" s="293">
        <f>ROUND(BB51,2)</f>
        <v>0</v>
      </c>
      <c r="X28" s="292"/>
      <c r="Y28" s="292"/>
      <c r="Z28" s="292"/>
      <c r="AA28" s="292"/>
      <c r="AB28" s="292"/>
      <c r="AC28" s="292"/>
      <c r="AD28" s="292"/>
      <c r="AE28" s="292"/>
      <c r="AF28" s="44"/>
      <c r="AG28" s="44"/>
      <c r="AH28" s="44"/>
      <c r="AI28" s="44"/>
      <c r="AJ28" s="44"/>
      <c r="AK28" s="293">
        <v>0</v>
      </c>
      <c r="AL28" s="292"/>
      <c r="AM28" s="292"/>
      <c r="AN28" s="292"/>
      <c r="AO28" s="292"/>
      <c r="AP28" s="44"/>
      <c r="AQ28" s="46"/>
      <c r="BE28" s="281"/>
    </row>
    <row r="29" spans="2:57" s="2" customFormat="1" ht="14.4" customHeight="1" hidden="1">
      <c r="B29" s="43"/>
      <c r="C29" s="44"/>
      <c r="D29" s="44"/>
      <c r="E29" s="44"/>
      <c r="F29" s="45" t="s">
        <v>53</v>
      </c>
      <c r="G29" s="44"/>
      <c r="H29" s="44"/>
      <c r="I29" s="44"/>
      <c r="J29" s="44"/>
      <c r="K29" s="44"/>
      <c r="L29" s="291">
        <v>0.15</v>
      </c>
      <c r="M29" s="292"/>
      <c r="N29" s="292"/>
      <c r="O29" s="292"/>
      <c r="P29" s="44"/>
      <c r="Q29" s="44"/>
      <c r="R29" s="44"/>
      <c r="S29" s="44"/>
      <c r="T29" s="44"/>
      <c r="U29" s="44"/>
      <c r="V29" s="44"/>
      <c r="W29" s="293">
        <f>ROUND(BC51,2)</f>
        <v>0</v>
      </c>
      <c r="X29" s="292"/>
      <c r="Y29" s="292"/>
      <c r="Z29" s="292"/>
      <c r="AA29" s="292"/>
      <c r="AB29" s="292"/>
      <c r="AC29" s="292"/>
      <c r="AD29" s="292"/>
      <c r="AE29" s="292"/>
      <c r="AF29" s="44"/>
      <c r="AG29" s="44"/>
      <c r="AH29" s="44"/>
      <c r="AI29" s="44"/>
      <c r="AJ29" s="44"/>
      <c r="AK29" s="293">
        <v>0</v>
      </c>
      <c r="AL29" s="292"/>
      <c r="AM29" s="292"/>
      <c r="AN29" s="292"/>
      <c r="AO29" s="292"/>
      <c r="AP29" s="44"/>
      <c r="AQ29" s="46"/>
      <c r="BE29" s="281"/>
    </row>
    <row r="30" spans="2:57" s="2" customFormat="1" ht="14.4" customHeight="1" hidden="1">
      <c r="B30" s="43"/>
      <c r="C30" s="44"/>
      <c r="D30" s="44"/>
      <c r="E30" s="44"/>
      <c r="F30" s="45" t="s">
        <v>54</v>
      </c>
      <c r="G30" s="44"/>
      <c r="H30" s="44"/>
      <c r="I30" s="44"/>
      <c r="J30" s="44"/>
      <c r="K30" s="44"/>
      <c r="L30" s="291">
        <v>0</v>
      </c>
      <c r="M30" s="292"/>
      <c r="N30" s="292"/>
      <c r="O30" s="292"/>
      <c r="P30" s="44"/>
      <c r="Q30" s="44"/>
      <c r="R30" s="44"/>
      <c r="S30" s="44"/>
      <c r="T30" s="44"/>
      <c r="U30" s="44"/>
      <c r="V30" s="44"/>
      <c r="W30" s="293">
        <f>ROUND(BD51,2)</f>
        <v>0</v>
      </c>
      <c r="X30" s="292"/>
      <c r="Y30" s="292"/>
      <c r="Z30" s="292"/>
      <c r="AA30" s="292"/>
      <c r="AB30" s="292"/>
      <c r="AC30" s="292"/>
      <c r="AD30" s="292"/>
      <c r="AE30" s="292"/>
      <c r="AF30" s="44"/>
      <c r="AG30" s="44"/>
      <c r="AH30" s="44"/>
      <c r="AI30" s="44"/>
      <c r="AJ30" s="44"/>
      <c r="AK30" s="293">
        <v>0</v>
      </c>
      <c r="AL30" s="292"/>
      <c r="AM30" s="292"/>
      <c r="AN30" s="292"/>
      <c r="AO30" s="292"/>
      <c r="AP30" s="44"/>
      <c r="AQ30" s="46"/>
      <c r="BE30" s="281"/>
    </row>
    <row r="31" spans="2:57" s="1" customFormat="1" ht="6.9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0"/>
    </row>
    <row r="32" spans="2:57" s="1" customFormat="1" ht="25.95" customHeight="1">
      <c r="B32" s="37"/>
      <c r="C32" s="47"/>
      <c r="D32" s="48" t="s">
        <v>55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56</v>
      </c>
      <c r="U32" s="49"/>
      <c r="V32" s="49"/>
      <c r="W32" s="49"/>
      <c r="X32" s="294" t="s">
        <v>57</v>
      </c>
      <c r="Y32" s="295"/>
      <c r="Z32" s="295"/>
      <c r="AA32" s="295"/>
      <c r="AB32" s="295"/>
      <c r="AC32" s="49"/>
      <c r="AD32" s="49"/>
      <c r="AE32" s="49"/>
      <c r="AF32" s="49"/>
      <c r="AG32" s="49"/>
      <c r="AH32" s="49"/>
      <c r="AI32" s="49"/>
      <c r="AJ32" s="49"/>
      <c r="AK32" s="296">
        <f>SUM(AK23:AK30)</f>
        <v>0</v>
      </c>
      <c r="AL32" s="295"/>
      <c r="AM32" s="295"/>
      <c r="AN32" s="295"/>
      <c r="AO32" s="297"/>
      <c r="AP32" s="47"/>
      <c r="AQ32" s="51"/>
      <c r="BE32" s="280"/>
    </row>
    <row r="33" spans="2:43" s="1" customFormat="1" ht="6.9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" customHeight="1">
      <c r="B39" s="37"/>
      <c r="C39" s="58" t="s">
        <v>58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" customHeight="1">
      <c r="B41" s="60"/>
      <c r="C41" s="61" t="s">
        <v>13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SK16037B1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" customHeight="1">
      <c r="B42" s="64"/>
      <c r="C42" s="65" t="s">
        <v>16</v>
      </c>
      <c r="D42" s="66"/>
      <c r="E42" s="66"/>
      <c r="F42" s="66"/>
      <c r="G42" s="66"/>
      <c r="H42" s="66"/>
      <c r="I42" s="66"/>
      <c r="J42" s="66"/>
      <c r="K42" s="66"/>
      <c r="L42" s="298" t="str">
        <f>K6</f>
        <v>Realizace úspor energie - SOU Svitavy, hlavní budova s přístavbou, dvě budovy teoretické výuky a domov mládeže</v>
      </c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66"/>
      <c r="AQ42" s="66"/>
      <c r="AR42" s="67"/>
    </row>
    <row r="43" spans="2:44" s="1" customFormat="1" ht="6.9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2">
      <c r="B44" s="37"/>
      <c r="C44" s="61" t="s">
        <v>24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Brněnská, č.p.307/28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26</v>
      </c>
      <c r="AJ44" s="59"/>
      <c r="AK44" s="59"/>
      <c r="AL44" s="59"/>
      <c r="AM44" s="300" t="str">
        <f>IF(AN8="","",AN8)</f>
        <v>15.9.2017</v>
      </c>
      <c r="AN44" s="301"/>
      <c r="AO44" s="59"/>
      <c r="AP44" s="59"/>
      <c r="AQ44" s="59"/>
      <c r="AR44" s="57"/>
    </row>
    <row r="45" spans="2:44" s="1" customFormat="1" ht="6.9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2">
      <c r="B46" s="37"/>
      <c r="C46" s="61" t="s">
        <v>34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Střední odborné účiliště Svitavy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41</v>
      </c>
      <c r="AJ46" s="59"/>
      <c r="AK46" s="59"/>
      <c r="AL46" s="59"/>
      <c r="AM46" s="302" t="str">
        <f>IF(E17="","",E17)</f>
        <v>INVENTE, s.r.o.</v>
      </c>
      <c r="AN46" s="301"/>
      <c r="AO46" s="301"/>
      <c r="AP46" s="301"/>
      <c r="AQ46" s="59"/>
      <c r="AR46" s="57"/>
      <c r="AS46" s="303" t="s">
        <v>59</v>
      </c>
      <c r="AT46" s="304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2">
      <c r="B47" s="37"/>
      <c r="C47" s="61" t="s">
        <v>39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05"/>
      <c r="AT47" s="306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8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07"/>
      <c r="AT48" s="290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08" t="s">
        <v>60</v>
      </c>
      <c r="D49" s="309"/>
      <c r="E49" s="309"/>
      <c r="F49" s="309"/>
      <c r="G49" s="309"/>
      <c r="H49" s="75"/>
      <c r="I49" s="310" t="s">
        <v>61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62</v>
      </c>
      <c r="AH49" s="309"/>
      <c r="AI49" s="309"/>
      <c r="AJ49" s="309"/>
      <c r="AK49" s="309"/>
      <c r="AL49" s="309"/>
      <c r="AM49" s="309"/>
      <c r="AN49" s="310" t="s">
        <v>63</v>
      </c>
      <c r="AO49" s="309"/>
      <c r="AP49" s="309"/>
      <c r="AQ49" s="76" t="s">
        <v>64</v>
      </c>
      <c r="AR49" s="57"/>
      <c r="AS49" s="77" t="s">
        <v>65</v>
      </c>
      <c r="AT49" s="78" t="s">
        <v>66</v>
      </c>
      <c r="AU49" s="78" t="s">
        <v>67</v>
      </c>
      <c r="AV49" s="78" t="s">
        <v>68</v>
      </c>
      <c r="AW49" s="78" t="s">
        <v>69</v>
      </c>
      <c r="AX49" s="78" t="s">
        <v>70</v>
      </c>
      <c r="AY49" s="78" t="s">
        <v>71</v>
      </c>
      <c r="AZ49" s="78" t="s">
        <v>72</v>
      </c>
      <c r="BA49" s="78" t="s">
        <v>73</v>
      </c>
      <c r="BB49" s="78" t="s">
        <v>74</v>
      </c>
      <c r="BC49" s="78" t="s">
        <v>75</v>
      </c>
      <c r="BD49" s="79" t="s">
        <v>76</v>
      </c>
    </row>
    <row r="50" spans="2:56" s="1" customFormat="1" ht="10.8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" customHeight="1">
      <c r="B51" s="64"/>
      <c r="C51" s="83" t="s">
        <v>77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19">
        <f>ROUND(AG52,2)</f>
        <v>0</v>
      </c>
      <c r="AH51" s="319"/>
      <c r="AI51" s="319"/>
      <c r="AJ51" s="319"/>
      <c r="AK51" s="319"/>
      <c r="AL51" s="319"/>
      <c r="AM51" s="319"/>
      <c r="AN51" s="320">
        <f>SUM(AG51,AT51)</f>
        <v>0</v>
      </c>
      <c r="AO51" s="320"/>
      <c r="AP51" s="320"/>
      <c r="AQ51" s="85" t="s">
        <v>36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78</v>
      </c>
      <c r="BT51" s="90" t="s">
        <v>79</v>
      </c>
      <c r="BU51" s="91" t="s">
        <v>80</v>
      </c>
      <c r="BV51" s="90" t="s">
        <v>81</v>
      </c>
      <c r="BW51" s="90" t="s">
        <v>5</v>
      </c>
      <c r="BX51" s="90" t="s">
        <v>82</v>
      </c>
      <c r="CL51" s="90" t="s">
        <v>20</v>
      </c>
    </row>
    <row r="52" spans="2:91" s="5" customFormat="1" ht="22.5" customHeight="1">
      <c r="B52" s="92"/>
      <c r="C52" s="93"/>
      <c r="D52" s="315" t="s">
        <v>83</v>
      </c>
      <c r="E52" s="313"/>
      <c r="F52" s="313"/>
      <c r="G52" s="313"/>
      <c r="H52" s="313"/>
      <c r="I52" s="94"/>
      <c r="J52" s="315" t="s">
        <v>84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4">
        <f>ROUND(SUM(AG53:AG54),2)</f>
        <v>0</v>
      </c>
      <c r="AH52" s="313"/>
      <c r="AI52" s="313"/>
      <c r="AJ52" s="313"/>
      <c r="AK52" s="313"/>
      <c r="AL52" s="313"/>
      <c r="AM52" s="313"/>
      <c r="AN52" s="312">
        <f>SUM(AG52,AT52)</f>
        <v>0</v>
      </c>
      <c r="AO52" s="313"/>
      <c r="AP52" s="313"/>
      <c r="AQ52" s="95" t="s">
        <v>85</v>
      </c>
      <c r="AR52" s="96"/>
      <c r="AS52" s="97">
        <f>ROUND(SUM(AS53:AS54),2)</f>
        <v>0</v>
      </c>
      <c r="AT52" s="98">
        <f>ROUND(SUM(AV52:AW52),2)</f>
        <v>0</v>
      </c>
      <c r="AU52" s="99">
        <f>ROUND(SUM(AU53:AU54),5)</f>
        <v>0</v>
      </c>
      <c r="AV52" s="98">
        <f>ROUND(AZ52*L26,2)</f>
        <v>0</v>
      </c>
      <c r="AW52" s="98">
        <f>ROUND(BA52*L27,2)</f>
        <v>0</v>
      </c>
      <c r="AX52" s="98">
        <f>ROUND(BB52*L26,2)</f>
        <v>0</v>
      </c>
      <c r="AY52" s="98">
        <f>ROUND(BC52*L27,2)</f>
        <v>0</v>
      </c>
      <c r="AZ52" s="98">
        <f>ROUND(SUM(AZ53:AZ54),2)</f>
        <v>0</v>
      </c>
      <c r="BA52" s="98">
        <f>ROUND(SUM(BA53:BA54),2)</f>
        <v>0</v>
      </c>
      <c r="BB52" s="98">
        <f>ROUND(SUM(BB53:BB54),2)</f>
        <v>0</v>
      </c>
      <c r="BC52" s="98">
        <f>ROUND(SUM(BC53:BC54),2)</f>
        <v>0</v>
      </c>
      <c r="BD52" s="100">
        <f>ROUND(SUM(BD53:BD54),2)</f>
        <v>0</v>
      </c>
      <c r="BS52" s="101" t="s">
        <v>78</v>
      </c>
      <c r="BT52" s="101" t="s">
        <v>23</v>
      </c>
      <c r="BU52" s="101" t="s">
        <v>80</v>
      </c>
      <c r="BV52" s="101" t="s">
        <v>81</v>
      </c>
      <c r="BW52" s="101" t="s">
        <v>86</v>
      </c>
      <c r="BX52" s="101" t="s">
        <v>5</v>
      </c>
      <c r="CL52" s="101" t="s">
        <v>87</v>
      </c>
      <c r="CM52" s="101" t="s">
        <v>88</v>
      </c>
    </row>
    <row r="53" spans="1:90" s="6" customFormat="1" ht="22.5" customHeight="1">
      <c r="A53" s="326" t="s">
        <v>1428</v>
      </c>
      <c r="B53" s="102"/>
      <c r="C53" s="103"/>
      <c r="D53" s="103"/>
      <c r="E53" s="318" t="s">
        <v>89</v>
      </c>
      <c r="F53" s="317"/>
      <c r="G53" s="317"/>
      <c r="H53" s="317"/>
      <c r="I53" s="317"/>
      <c r="J53" s="103"/>
      <c r="K53" s="318" t="s">
        <v>90</v>
      </c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6">
        <f>'01 - Stavební úpravy'!J29</f>
        <v>0</v>
      </c>
      <c r="AH53" s="317"/>
      <c r="AI53" s="317"/>
      <c r="AJ53" s="317"/>
      <c r="AK53" s="317"/>
      <c r="AL53" s="317"/>
      <c r="AM53" s="317"/>
      <c r="AN53" s="316">
        <f>SUM(AG53,AT53)</f>
        <v>0</v>
      </c>
      <c r="AO53" s="317"/>
      <c r="AP53" s="317"/>
      <c r="AQ53" s="104" t="s">
        <v>91</v>
      </c>
      <c r="AR53" s="105"/>
      <c r="AS53" s="106">
        <v>0</v>
      </c>
      <c r="AT53" s="107">
        <f>ROUND(SUM(AV53:AW53),2)</f>
        <v>0</v>
      </c>
      <c r="AU53" s="108">
        <f>'01 - Stavební úpravy'!P106</f>
        <v>0</v>
      </c>
      <c r="AV53" s="107">
        <f>'01 - Stavební úpravy'!J32</f>
        <v>0</v>
      </c>
      <c r="AW53" s="107">
        <f>'01 - Stavební úpravy'!J33</f>
        <v>0</v>
      </c>
      <c r="AX53" s="107">
        <f>'01 - Stavební úpravy'!J34</f>
        <v>0</v>
      </c>
      <c r="AY53" s="107">
        <f>'01 - Stavební úpravy'!J35</f>
        <v>0</v>
      </c>
      <c r="AZ53" s="107">
        <f>'01 - Stavební úpravy'!F32</f>
        <v>0</v>
      </c>
      <c r="BA53" s="107">
        <f>'01 - Stavební úpravy'!F33</f>
        <v>0</v>
      </c>
      <c r="BB53" s="107">
        <f>'01 - Stavební úpravy'!F34</f>
        <v>0</v>
      </c>
      <c r="BC53" s="107">
        <f>'01 - Stavební úpravy'!F35</f>
        <v>0</v>
      </c>
      <c r="BD53" s="109">
        <f>'01 - Stavební úpravy'!F36</f>
        <v>0</v>
      </c>
      <c r="BT53" s="110" t="s">
        <v>88</v>
      </c>
      <c r="BV53" s="110" t="s">
        <v>81</v>
      </c>
      <c r="BW53" s="110" t="s">
        <v>92</v>
      </c>
      <c r="BX53" s="110" t="s">
        <v>86</v>
      </c>
      <c r="CL53" s="110" t="s">
        <v>87</v>
      </c>
    </row>
    <row r="54" spans="1:90" s="6" customFormat="1" ht="22.5" customHeight="1">
      <c r="A54" s="326" t="s">
        <v>1428</v>
      </c>
      <c r="B54" s="102"/>
      <c r="C54" s="103"/>
      <c r="D54" s="103"/>
      <c r="E54" s="318" t="s">
        <v>93</v>
      </c>
      <c r="F54" s="317"/>
      <c r="G54" s="317"/>
      <c r="H54" s="317"/>
      <c r="I54" s="317"/>
      <c r="J54" s="103"/>
      <c r="K54" s="318" t="s">
        <v>94</v>
      </c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6">
        <f>'00 - Vedlejší rozpočtové ...'!J29</f>
        <v>0</v>
      </c>
      <c r="AH54" s="317"/>
      <c r="AI54" s="317"/>
      <c r="AJ54" s="317"/>
      <c r="AK54" s="317"/>
      <c r="AL54" s="317"/>
      <c r="AM54" s="317"/>
      <c r="AN54" s="316">
        <f>SUM(AG54,AT54)</f>
        <v>0</v>
      </c>
      <c r="AO54" s="317"/>
      <c r="AP54" s="317"/>
      <c r="AQ54" s="104" t="s">
        <v>91</v>
      </c>
      <c r="AR54" s="105"/>
      <c r="AS54" s="111">
        <v>0</v>
      </c>
      <c r="AT54" s="112">
        <f>ROUND(SUM(AV54:AW54),2)</f>
        <v>0</v>
      </c>
      <c r="AU54" s="113">
        <f>'00 - Vedlejší rozpočtové ...'!P88</f>
        <v>0</v>
      </c>
      <c r="AV54" s="112">
        <f>'00 - Vedlejší rozpočtové ...'!J32</f>
        <v>0</v>
      </c>
      <c r="AW54" s="112">
        <f>'00 - Vedlejší rozpočtové ...'!J33</f>
        <v>0</v>
      </c>
      <c r="AX54" s="112">
        <f>'00 - Vedlejší rozpočtové ...'!J34</f>
        <v>0</v>
      </c>
      <c r="AY54" s="112">
        <f>'00 - Vedlejší rozpočtové ...'!J35</f>
        <v>0</v>
      </c>
      <c r="AZ54" s="112">
        <f>'00 - Vedlejší rozpočtové ...'!F32</f>
        <v>0</v>
      </c>
      <c r="BA54" s="112">
        <f>'00 - Vedlejší rozpočtové ...'!F33</f>
        <v>0</v>
      </c>
      <c r="BB54" s="112">
        <f>'00 - Vedlejší rozpočtové ...'!F34</f>
        <v>0</v>
      </c>
      <c r="BC54" s="112">
        <f>'00 - Vedlejší rozpočtové ...'!F35</f>
        <v>0</v>
      </c>
      <c r="BD54" s="114">
        <f>'00 - Vedlejší rozpočtové ...'!F36</f>
        <v>0</v>
      </c>
      <c r="BT54" s="110" t="s">
        <v>88</v>
      </c>
      <c r="BV54" s="110" t="s">
        <v>81</v>
      </c>
      <c r="BW54" s="110" t="s">
        <v>95</v>
      </c>
      <c r="BX54" s="110" t="s">
        <v>86</v>
      </c>
      <c r="CL54" s="110" t="s">
        <v>87</v>
      </c>
    </row>
    <row r="55" spans="2:44" s="1" customFormat="1" ht="30" customHeight="1">
      <c r="B55" s="3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7"/>
    </row>
    <row r="56" spans="2:44" s="1" customFormat="1" ht="6.9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7"/>
    </row>
  </sheetData>
  <sheetProtection algorithmName="SHA-512" hashValue="hEYUxJ63519LZ5HGUZnSYzydhs/0Yl1jEU+4cfCvESMvF+Z10D4lHVT7HWiWVYhIvf/m22ORktK3Yn+m3TPg4Q==" saltValue="z5kno42eXtHJkt6oTU9O7Q==" spinCount="100000" sheet="1" objects="1" scenarios="1" formatColumns="0" formatRows="0" sort="0" autoFilter="0"/>
  <mergeCells count="49">
    <mergeCell ref="AR2:BE2"/>
    <mergeCell ref="AN54:AP54"/>
    <mergeCell ref="AG54:AM54"/>
    <mergeCell ref="E54:I54"/>
    <mergeCell ref="K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 - Stavební úpravy'!C2" tooltip="01 - Stavební úpravy" display="/"/>
    <hyperlink ref="A54" location="'00 - Vedlejší rozpočtové ...'!C2" tooltip="00 - Vedlejší rozpočtové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1429</v>
      </c>
      <c r="G1" s="334" t="s">
        <v>1430</v>
      </c>
      <c r="H1" s="334"/>
      <c r="I1" s="335"/>
      <c r="J1" s="329" t="s">
        <v>1431</v>
      </c>
      <c r="K1" s="327" t="s">
        <v>96</v>
      </c>
      <c r="L1" s="329" t="s">
        <v>1432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92</v>
      </c>
    </row>
    <row r="3" spans="2:46" ht="6.9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88</v>
      </c>
    </row>
    <row r="4" spans="2:46" ht="36.9" customHeight="1">
      <c r="B4" s="23"/>
      <c r="C4" s="24"/>
      <c r="D4" s="25" t="s">
        <v>97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2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Realizace úspor energie - SOU Svitavy, hlavní budova s přístavbou, dvě budovy teoretické výuky a domov mládeže</v>
      </c>
      <c r="F7" s="283"/>
      <c r="G7" s="283"/>
      <c r="H7" s="283"/>
      <c r="I7" s="117"/>
      <c r="J7" s="24"/>
      <c r="K7" s="26"/>
    </row>
    <row r="8" spans="2:11" ht="13.2">
      <c r="B8" s="23"/>
      <c r="C8" s="24"/>
      <c r="D8" s="32" t="s">
        <v>98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7"/>
      <c r="C9" s="38"/>
      <c r="D9" s="38"/>
      <c r="E9" s="321" t="s">
        <v>99</v>
      </c>
      <c r="F9" s="290"/>
      <c r="G9" s="290"/>
      <c r="H9" s="290"/>
      <c r="I9" s="118"/>
      <c r="J9" s="38"/>
      <c r="K9" s="41"/>
    </row>
    <row r="10" spans="2:11" s="1" customFormat="1" ht="13.2">
      <c r="B10" s="37"/>
      <c r="C10" s="38"/>
      <c r="D10" s="32" t="s">
        <v>100</v>
      </c>
      <c r="E10" s="38"/>
      <c r="F10" s="38"/>
      <c r="G10" s="38"/>
      <c r="H10" s="38"/>
      <c r="I10" s="118"/>
      <c r="J10" s="38"/>
      <c r="K10" s="41"/>
    </row>
    <row r="11" spans="2:11" s="1" customFormat="1" ht="36.9" customHeight="1">
      <c r="B11" s="37"/>
      <c r="C11" s="38"/>
      <c r="D11" s="38"/>
      <c r="E11" s="322" t="s">
        <v>101</v>
      </c>
      <c r="F11" s="290"/>
      <c r="G11" s="290"/>
      <c r="H11" s="290"/>
      <c r="I11" s="118"/>
      <c r="J11" s="38"/>
      <c r="K11" s="41"/>
    </row>
    <row r="12" spans="2:11" s="1" customFormat="1" ht="12">
      <c r="B12" s="37"/>
      <c r="C12" s="38"/>
      <c r="D12" s="38"/>
      <c r="E12" s="38"/>
      <c r="F12" s="38"/>
      <c r="G12" s="38"/>
      <c r="H12" s="38"/>
      <c r="I12" s="118"/>
      <c r="J12" s="38"/>
      <c r="K12" s="41"/>
    </row>
    <row r="13" spans="2:11" s="1" customFormat="1" ht="14.4" customHeight="1">
      <c r="B13" s="37"/>
      <c r="C13" s="38"/>
      <c r="D13" s="32" t="s">
        <v>19</v>
      </c>
      <c r="E13" s="38"/>
      <c r="F13" s="30" t="s">
        <v>87</v>
      </c>
      <c r="G13" s="38"/>
      <c r="H13" s="38"/>
      <c r="I13" s="119" t="s">
        <v>21</v>
      </c>
      <c r="J13" s="30" t="s">
        <v>102</v>
      </c>
      <c r="K13" s="41"/>
    </row>
    <row r="14" spans="2:11" s="1" customFormat="1" ht="14.4" customHeight="1">
      <c r="B14" s="37"/>
      <c r="C14" s="38"/>
      <c r="D14" s="32" t="s">
        <v>24</v>
      </c>
      <c r="E14" s="38"/>
      <c r="F14" s="30" t="s">
        <v>84</v>
      </c>
      <c r="G14" s="38"/>
      <c r="H14" s="38"/>
      <c r="I14" s="119" t="s">
        <v>26</v>
      </c>
      <c r="J14" s="120" t="str">
        <f>'Rekapitulace stavby'!AN8</f>
        <v>15.9.2017</v>
      </c>
      <c r="K14" s="41"/>
    </row>
    <row r="15" spans="2:11" s="1" customFormat="1" ht="21.75" customHeight="1">
      <c r="B15" s="37"/>
      <c r="C15" s="38"/>
      <c r="D15" s="29" t="s">
        <v>29</v>
      </c>
      <c r="E15" s="38"/>
      <c r="F15" s="34" t="s">
        <v>103</v>
      </c>
      <c r="G15" s="38"/>
      <c r="H15" s="38"/>
      <c r="I15" s="121" t="s">
        <v>31</v>
      </c>
      <c r="J15" s="34" t="s">
        <v>104</v>
      </c>
      <c r="K15" s="41"/>
    </row>
    <row r="16" spans="2:11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119" t="s">
        <v>35</v>
      </c>
      <c r="J16" s="30" t="s">
        <v>36</v>
      </c>
      <c r="K16" s="41"/>
    </row>
    <row r="17" spans="2:11" s="1" customFormat="1" ht="18" customHeight="1">
      <c r="B17" s="37"/>
      <c r="C17" s="38"/>
      <c r="D17" s="38"/>
      <c r="E17" s="30" t="s">
        <v>37</v>
      </c>
      <c r="F17" s="38"/>
      <c r="G17" s="38"/>
      <c r="H17" s="38"/>
      <c r="I17" s="119" t="s">
        <v>38</v>
      </c>
      <c r="J17" s="30" t="s">
        <v>36</v>
      </c>
      <c r="K17" s="41"/>
    </row>
    <row r="18" spans="2:11" s="1" customFormat="1" ht="6.9" customHeight="1">
      <c r="B18" s="37"/>
      <c r="C18" s="38"/>
      <c r="D18" s="38"/>
      <c r="E18" s="38"/>
      <c r="F18" s="38"/>
      <c r="G18" s="38"/>
      <c r="H18" s="38"/>
      <c r="I18" s="118"/>
      <c r="J18" s="38"/>
      <c r="K18" s="41"/>
    </row>
    <row r="19" spans="2:11" s="1" customFormat="1" ht="14.4" customHeight="1">
      <c r="B19" s="37"/>
      <c r="C19" s="38"/>
      <c r="D19" s="32" t="s">
        <v>39</v>
      </c>
      <c r="E19" s="38"/>
      <c r="F19" s="38"/>
      <c r="G19" s="38"/>
      <c r="H19" s="38"/>
      <c r="I19" s="119" t="s">
        <v>35</v>
      </c>
      <c r="J19" s="30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0" t="str">
        <f>IF('Rekapitulace stavby'!E14="Vyplň údaj","",IF('Rekapitulace stavby'!E14="","",'Rekapitulace stavby'!E14))</f>
        <v/>
      </c>
      <c r="F20" s="38"/>
      <c r="G20" s="38"/>
      <c r="H20" s="38"/>
      <c r="I20" s="119" t="s">
        <v>38</v>
      </c>
      <c r="J20" s="30" t="str">
        <f>IF('Rekapitulace stavby'!AN14="Vyplň údaj","",IF('Rekapitulace stavby'!AN14="","",'Rekapitulace stavby'!AN14))</f>
        <v/>
      </c>
      <c r="K20" s="41"/>
    </row>
    <row r="21" spans="2:11" s="1" customFormat="1" ht="6.9" customHeight="1">
      <c r="B21" s="37"/>
      <c r="C21" s="38"/>
      <c r="D21" s="38"/>
      <c r="E21" s="38"/>
      <c r="F21" s="38"/>
      <c r="G21" s="38"/>
      <c r="H21" s="38"/>
      <c r="I21" s="118"/>
      <c r="J21" s="38"/>
      <c r="K21" s="41"/>
    </row>
    <row r="22" spans="2:11" s="1" customFormat="1" ht="14.4" customHeight="1">
      <c r="B22" s="37"/>
      <c r="C22" s="38"/>
      <c r="D22" s="32" t="s">
        <v>41</v>
      </c>
      <c r="E22" s="38"/>
      <c r="F22" s="38"/>
      <c r="G22" s="38"/>
      <c r="H22" s="38"/>
      <c r="I22" s="119" t="s">
        <v>35</v>
      </c>
      <c r="J22" s="30" t="s">
        <v>36</v>
      </c>
      <c r="K22" s="41"/>
    </row>
    <row r="23" spans="2:11" s="1" customFormat="1" ht="18" customHeight="1">
      <c r="B23" s="37"/>
      <c r="C23" s="38"/>
      <c r="D23" s="38"/>
      <c r="E23" s="30" t="s">
        <v>42</v>
      </c>
      <c r="F23" s="38"/>
      <c r="G23" s="38"/>
      <c r="H23" s="38"/>
      <c r="I23" s="119" t="s">
        <v>38</v>
      </c>
      <c r="J23" s="30" t="s">
        <v>36</v>
      </c>
      <c r="K23" s="41"/>
    </row>
    <row r="24" spans="2:11" s="1" customFormat="1" ht="6.9" customHeight="1">
      <c r="B24" s="37"/>
      <c r="C24" s="38"/>
      <c r="D24" s="38"/>
      <c r="E24" s="38"/>
      <c r="F24" s="38"/>
      <c r="G24" s="38"/>
      <c r="H24" s="38"/>
      <c r="I24" s="118"/>
      <c r="J24" s="38"/>
      <c r="K24" s="41"/>
    </row>
    <row r="25" spans="2:11" s="1" customFormat="1" ht="14.4" customHeight="1">
      <c r="B25" s="37"/>
      <c r="C25" s="38"/>
      <c r="D25" s="32" t="s">
        <v>43</v>
      </c>
      <c r="E25" s="38"/>
      <c r="F25" s="38"/>
      <c r="G25" s="38"/>
      <c r="H25" s="38"/>
      <c r="I25" s="118"/>
      <c r="J25" s="38"/>
      <c r="K25" s="41"/>
    </row>
    <row r="26" spans="2:11" s="7" customFormat="1" ht="22.5" customHeight="1">
      <c r="B26" s="122"/>
      <c r="C26" s="123"/>
      <c r="D26" s="123"/>
      <c r="E26" s="286" t="s">
        <v>36</v>
      </c>
      <c r="F26" s="323"/>
      <c r="G26" s="323"/>
      <c r="H26" s="323"/>
      <c r="I26" s="124"/>
      <c r="J26" s="123"/>
      <c r="K26" s="125"/>
    </row>
    <row r="27" spans="2:11" s="1" customFormat="1" ht="6.9" customHeight="1">
      <c r="B27" s="37"/>
      <c r="C27" s="38"/>
      <c r="D27" s="38"/>
      <c r="E27" s="38"/>
      <c r="F27" s="38"/>
      <c r="G27" s="38"/>
      <c r="H27" s="38"/>
      <c r="I27" s="118"/>
      <c r="J27" s="38"/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26"/>
      <c r="J28" s="81"/>
      <c r="K28" s="127"/>
    </row>
    <row r="29" spans="2:11" s="1" customFormat="1" ht="25.35" customHeight="1">
      <c r="B29" s="37"/>
      <c r="C29" s="38"/>
      <c r="D29" s="128" t="s">
        <v>45</v>
      </c>
      <c r="E29" s="38"/>
      <c r="F29" s="38"/>
      <c r="G29" s="38"/>
      <c r="H29" s="38"/>
      <c r="I29" s="118"/>
      <c r="J29" s="129">
        <f>ROUND(J106,2)</f>
        <v>0</v>
      </c>
      <c r="K29" s="41"/>
    </row>
    <row r="30" spans="2:11" s="1" customFormat="1" ht="6.9" customHeight="1">
      <c r="B30" s="37"/>
      <c r="C30" s="38"/>
      <c r="D30" s="81"/>
      <c r="E30" s="81"/>
      <c r="F30" s="81"/>
      <c r="G30" s="81"/>
      <c r="H30" s="81"/>
      <c r="I30" s="126"/>
      <c r="J30" s="81"/>
      <c r="K30" s="127"/>
    </row>
    <row r="31" spans="2:11" s="1" customFormat="1" ht="14.4" customHeight="1">
      <c r="B31" s="37"/>
      <c r="C31" s="38"/>
      <c r="D31" s="38"/>
      <c r="E31" s="38"/>
      <c r="F31" s="42" t="s">
        <v>47</v>
      </c>
      <c r="G31" s="38"/>
      <c r="H31" s="38"/>
      <c r="I31" s="130" t="s">
        <v>46</v>
      </c>
      <c r="J31" s="42" t="s">
        <v>48</v>
      </c>
      <c r="K31" s="41"/>
    </row>
    <row r="32" spans="2:11" s="1" customFormat="1" ht="14.4" customHeight="1">
      <c r="B32" s="37"/>
      <c r="C32" s="38"/>
      <c r="D32" s="45" t="s">
        <v>49</v>
      </c>
      <c r="E32" s="45" t="s">
        <v>50</v>
      </c>
      <c r="F32" s="131">
        <f>ROUND(SUM(BE106:BE983),2)</f>
        <v>0</v>
      </c>
      <c r="G32" s="38"/>
      <c r="H32" s="38"/>
      <c r="I32" s="132">
        <v>0.21</v>
      </c>
      <c r="J32" s="131">
        <f>ROUND(ROUND((SUM(BE106:BE983)),2)*I32,2)</f>
        <v>0</v>
      </c>
      <c r="K32" s="41"/>
    </row>
    <row r="33" spans="2:11" s="1" customFormat="1" ht="14.4" customHeight="1">
      <c r="B33" s="37"/>
      <c r="C33" s="38"/>
      <c r="D33" s="38"/>
      <c r="E33" s="45" t="s">
        <v>51</v>
      </c>
      <c r="F33" s="131">
        <f>ROUND(SUM(BF106:BF983),2)</f>
        <v>0</v>
      </c>
      <c r="G33" s="38"/>
      <c r="H33" s="38"/>
      <c r="I33" s="132">
        <v>0.15</v>
      </c>
      <c r="J33" s="131">
        <f>ROUND(ROUND((SUM(BF106:BF983)),2)*I33,2)</f>
        <v>0</v>
      </c>
      <c r="K33" s="41"/>
    </row>
    <row r="34" spans="2:11" s="1" customFormat="1" ht="14.4" customHeight="1" hidden="1">
      <c r="B34" s="37"/>
      <c r="C34" s="38"/>
      <c r="D34" s="38"/>
      <c r="E34" s="45" t="s">
        <v>52</v>
      </c>
      <c r="F34" s="131">
        <f>ROUND(SUM(BG106:BG983),2)</f>
        <v>0</v>
      </c>
      <c r="G34" s="38"/>
      <c r="H34" s="38"/>
      <c r="I34" s="132">
        <v>0.21</v>
      </c>
      <c r="J34" s="131">
        <v>0</v>
      </c>
      <c r="K34" s="41"/>
    </row>
    <row r="35" spans="2:11" s="1" customFormat="1" ht="14.4" customHeight="1" hidden="1">
      <c r="B35" s="37"/>
      <c r="C35" s="38"/>
      <c r="D35" s="38"/>
      <c r="E35" s="45" t="s">
        <v>53</v>
      </c>
      <c r="F35" s="131">
        <f>ROUND(SUM(BH106:BH983),2)</f>
        <v>0</v>
      </c>
      <c r="G35" s="38"/>
      <c r="H35" s="38"/>
      <c r="I35" s="132">
        <v>0.15</v>
      </c>
      <c r="J35" s="131">
        <v>0</v>
      </c>
      <c r="K35" s="41"/>
    </row>
    <row r="36" spans="2:11" s="1" customFormat="1" ht="14.4" customHeight="1" hidden="1">
      <c r="B36" s="37"/>
      <c r="C36" s="38"/>
      <c r="D36" s="38"/>
      <c r="E36" s="45" t="s">
        <v>54</v>
      </c>
      <c r="F36" s="131">
        <f>ROUND(SUM(BI106:BI983),2)</f>
        <v>0</v>
      </c>
      <c r="G36" s="38"/>
      <c r="H36" s="38"/>
      <c r="I36" s="132">
        <v>0</v>
      </c>
      <c r="J36" s="131">
        <v>0</v>
      </c>
      <c r="K36" s="41"/>
    </row>
    <row r="37" spans="2:11" s="1" customFormat="1" ht="6.9" customHeight="1">
      <c r="B37" s="37"/>
      <c r="C37" s="38"/>
      <c r="D37" s="38"/>
      <c r="E37" s="38"/>
      <c r="F37" s="38"/>
      <c r="G37" s="38"/>
      <c r="H37" s="38"/>
      <c r="I37" s="118"/>
      <c r="J37" s="38"/>
      <c r="K37" s="41"/>
    </row>
    <row r="38" spans="2:11" s="1" customFormat="1" ht="25.35" customHeight="1">
      <c r="B38" s="37"/>
      <c r="C38" s="133"/>
      <c r="D38" s="134" t="s">
        <v>55</v>
      </c>
      <c r="E38" s="75"/>
      <c r="F38" s="75"/>
      <c r="G38" s="135" t="s">
        <v>56</v>
      </c>
      <c r="H38" s="136" t="s">
        <v>57</v>
      </c>
      <c r="I38" s="137"/>
      <c r="J38" s="138">
        <f>SUM(J29:J36)</f>
        <v>0</v>
      </c>
      <c r="K38" s="139"/>
    </row>
    <row r="39" spans="2:11" s="1" customFormat="1" ht="14.4" customHeight="1">
      <c r="B39" s="52"/>
      <c r="C39" s="53"/>
      <c r="D39" s="53"/>
      <c r="E39" s="53"/>
      <c r="F39" s="53"/>
      <c r="G39" s="53"/>
      <c r="H39" s="53"/>
      <c r="I39" s="140"/>
      <c r="J39" s="53"/>
      <c r="K39" s="54"/>
    </row>
    <row r="43" spans="2:11" s="1" customFormat="1" ht="6.9" customHeight="1">
      <c r="B43" s="141"/>
      <c r="C43" s="142"/>
      <c r="D43" s="142"/>
      <c r="E43" s="142"/>
      <c r="F43" s="142"/>
      <c r="G43" s="142"/>
      <c r="H43" s="142"/>
      <c r="I43" s="143"/>
      <c r="J43" s="142"/>
      <c r="K43" s="144"/>
    </row>
    <row r="44" spans="2:11" s="1" customFormat="1" ht="36.9" customHeight="1">
      <c r="B44" s="37"/>
      <c r="C44" s="25" t="s">
        <v>105</v>
      </c>
      <c r="D44" s="38"/>
      <c r="E44" s="38"/>
      <c r="F44" s="38"/>
      <c r="G44" s="38"/>
      <c r="H44" s="38"/>
      <c r="I44" s="118"/>
      <c r="J44" s="38"/>
      <c r="K44" s="41"/>
    </row>
    <row r="45" spans="2:11" s="1" customFormat="1" ht="6.9" customHeight="1">
      <c r="B45" s="37"/>
      <c r="C45" s="38"/>
      <c r="D45" s="38"/>
      <c r="E45" s="38"/>
      <c r="F45" s="38"/>
      <c r="G45" s="38"/>
      <c r="H45" s="38"/>
      <c r="I45" s="118"/>
      <c r="J45" s="38"/>
      <c r="K45" s="41"/>
    </row>
    <row r="46" spans="2:11" s="1" customFormat="1" ht="14.4" customHeight="1">
      <c r="B46" s="37"/>
      <c r="C46" s="32" t="s">
        <v>16</v>
      </c>
      <c r="D46" s="38"/>
      <c r="E46" s="38"/>
      <c r="F46" s="38"/>
      <c r="G46" s="38"/>
      <c r="H46" s="38"/>
      <c r="I46" s="118"/>
      <c r="J46" s="38"/>
      <c r="K46" s="41"/>
    </row>
    <row r="47" spans="2:11" s="1" customFormat="1" ht="22.5" customHeight="1">
      <c r="B47" s="37"/>
      <c r="C47" s="38"/>
      <c r="D47" s="38"/>
      <c r="E47" s="321" t="str">
        <f>E7</f>
        <v>Realizace úspor energie - SOU Svitavy, hlavní budova s přístavbou, dvě budovy teoretické výuky a domov mládeže</v>
      </c>
      <c r="F47" s="290"/>
      <c r="G47" s="290"/>
      <c r="H47" s="290"/>
      <c r="I47" s="118"/>
      <c r="J47" s="38"/>
      <c r="K47" s="41"/>
    </row>
    <row r="48" spans="2:11" ht="13.2">
      <c r="B48" s="23"/>
      <c r="C48" s="32" t="s">
        <v>98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7"/>
      <c r="C49" s="38"/>
      <c r="D49" s="38"/>
      <c r="E49" s="321" t="s">
        <v>99</v>
      </c>
      <c r="F49" s="290"/>
      <c r="G49" s="290"/>
      <c r="H49" s="290"/>
      <c r="I49" s="118"/>
      <c r="J49" s="38"/>
      <c r="K49" s="41"/>
    </row>
    <row r="50" spans="2:11" s="1" customFormat="1" ht="14.4" customHeight="1">
      <c r="B50" s="37"/>
      <c r="C50" s="32" t="s">
        <v>100</v>
      </c>
      <c r="D50" s="38"/>
      <c r="E50" s="38"/>
      <c r="F50" s="38"/>
      <c r="G50" s="38"/>
      <c r="H50" s="38"/>
      <c r="I50" s="118"/>
      <c r="J50" s="38"/>
      <c r="K50" s="41"/>
    </row>
    <row r="51" spans="2:11" s="1" customFormat="1" ht="23.25" customHeight="1">
      <c r="B51" s="37"/>
      <c r="C51" s="38"/>
      <c r="D51" s="38"/>
      <c r="E51" s="322" t="str">
        <f>E11</f>
        <v>01 - Stavební úpravy</v>
      </c>
      <c r="F51" s="290"/>
      <c r="G51" s="290"/>
      <c r="H51" s="290"/>
      <c r="I51" s="118"/>
      <c r="J51" s="38"/>
      <c r="K51" s="41"/>
    </row>
    <row r="52" spans="2:11" s="1" customFormat="1" ht="6.9" customHeight="1">
      <c r="B52" s="37"/>
      <c r="C52" s="38"/>
      <c r="D52" s="38"/>
      <c r="E52" s="38"/>
      <c r="F52" s="38"/>
      <c r="G52" s="38"/>
      <c r="H52" s="38"/>
      <c r="I52" s="118"/>
      <c r="J52" s="38"/>
      <c r="K52" s="41"/>
    </row>
    <row r="53" spans="2:11" s="1" customFormat="1" ht="18" customHeight="1">
      <c r="B53" s="37"/>
      <c r="C53" s="32" t="s">
        <v>24</v>
      </c>
      <c r="D53" s="38"/>
      <c r="E53" s="38"/>
      <c r="F53" s="30" t="str">
        <f>F14</f>
        <v>Brněnská, č.p. 307/28</v>
      </c>
      <c r="G53" s="38"/>
      <c r="H53" s="38"/>
      <c r="I53" s="119" t="s">
        <v>26</v>
      </c>
      <c r="J53" s="120" t="str">
        <f>IF(J14="","",J14)</f>
        <v>15.9.2017</v>
      </c>
      <c r="K53" s="41"/>
    </row>
    <row r="54" spans="2:11" s="1" customFormat="1" ht="6.9" customHeight="1">
      <c r="B54" s="37"/>
      <c r="C54" s="38"/>
      <c r="D54" s="38"/>
      <c r="E54" s="38"/>
      <c r="F54" s="38"/>
      <c r="G54" s="38"/>
      <c r="H54" s="38"/>
      <c r="I54" s="118"/>
      <c r="J54" s="38"/>
      <c r="K54" s="41"/>
    </row>
    <row r="55" spans="2:11" s="1" customFormat="1" ht="13.2">
      <c r="B55" s="37"/>
      <c r="C55" s="32" t="s">
        <v>34</v>
      </c>
      <c r="D55" s="38"/>
      <c r="E55" s="38"/>
      <c r="F55" s="30" t="str">
        <f>E17</f>
        <v>Střední odborné účiliště Svitavy</v>
      </c>
      <c r="G55" s="38"/>
      <c r="H55" s="38"/>
      <c r="I55" s="119" t="s">
        <v>41</v>
      </c>
      <c r="J55" s="30" t="str">
        <f>E23</f>
        <v>INVENTE, s.r.o.</v>
      </c>
      <c r="K55" s="41"/>
    </row>
    <row r="56" spans="2:11" s="1" customFormat="1" ht="14.4" customHeight="1">
      <c r="B56" s="37"/>
      <c r="C56" s="32" t="s">
        <v>39</v>
      </c>
      <c r="D56" s="38"/>
      <c r="E56" s="38"/>
      <c r="F56" s="30" t="str">
        <f>IF(E20="","",E20)</f>
        <v/>
      </c>
      <c r="G56" s="38"/>
      <c r="H56" s="38"/>
      <c r="I56" s="118"/>
      <c r="J56" s="38"/>
      <c r="K56" s="41"/>
    </row>
    <row r="57" spans="2:11" s="1" customFormat="1" ht="10.35" customHeight="1">
      <c r="B57" s="37"/>
      <c r="C57" s="38"/>
      <c r="D57" s="38"/>
      <c r="E57" s="38"/>
      <c r="F57" s="38"/>
      <c r="G57" s="38"/>
      <c r="H57" s="38"/>
      <c r="I57" s="118"/>
      <c r="J57" s="38"/>
      <c r="K57" s="41"/>
    </row>
    <row r="58" spans="2:11" s="1" customFormat="1" ht="29.25" customHeight="1">
      <c r="B58" s="37"/>
      <c r="C58" s="145" t="s">
        <v>106</v>
      </c>
      <c r="D58" s="133"/>
      <c r="E58" s="133"/>
      <c r="F58" s="133"/>
      <c r="G58" s="133"/>
      <c r="H58" s="133"/>
      <c r="I58" s="146"/>
      <c r="J58" s="147" t="s">
        <v>107</v>
      </c>
      <c r="K58" s="148"/>
    </row>
    <row r="59" spans="2:11" s="1" customFormat="1" ht="10.35" customHeight="1">
      <c r="B59" s="37"/>
      <c r="C59" s="38"/>
      <c r="D59" s="38"/>
      <c r="E59" s="38"/>
      <c r="F59" s="38"/>
      <c r="G59" s="38"/>
      <c r="H59" s="38"/>
      <c r="I59" s="118"/>
      <c r="J59" s="38"/>
      <c r="K59" s="41"/>
    </row>
    <row r="60" spans="2:47" s="1" customFormat="1" ht="29.25" customHeight="1">
      <c r="B60" s="37"/>
      <c r="C60" s="149" t="s">
        <v>108</v>
      </c>
      <c r="D60" s="38"/>
      <c r="E60" s="38"/>
      <c r="F60" s="38"/>
      <c r="G60" s="38"/>
      <c r="H60" s="38"/>
      <c r="I60" s="118"/>
      <c r="J60" s="129">
        <f>J106</f>
        <v>0</v>
      </c>
      <c r="K60" s="41"/>
      <c r="AU60" s="19" t="s">
        <v>109</v>
      </c>
    </row>
    <row r="61" spans="2:11" s="8" customFormat="1" ht="24.9" customHeight="1">
      <c r="B61" s="150"/>
      <c r="C61" s="151"/>
      <c r="D61" s="152" t="s">
        <v>110</v>
      </c>
      <c r="E61" s="153"/>
      <c r="F61" s="153"/>
      <c r="G61" s="153"/>
      <c r="H61" s="153"/>
      <c r="I61" s="154"/>
      <c r="J61" s="155">
        <f>J107</f>
        <v>0</v>
      </c>
      <c r="K61" s="156"/>
    </row>
    <row r="62" spans="2:11" s="9" customFormat="1" ht="19.95" customHeight="1">
      <c r="B62" s="157"/>
      <c r="C62" s="158"/>
      <c r="D62" s="159" t="s">
        <v>111</v>
      </c>
      <c r="E62" s="160"/>
      <c r="F62" s="160"/>
      <c r="G62" s="160"/>
      <c r="H62" s="160"/>
      <c r="I62" s="161"/>
      <c r="J62" s="162">
        <f>J108</f>
        <v>0</v>
      </c>
      <c r="K62" s="163"/>
    </row>
    <row r="63" spans="2:11" s="9" customFormat="1" ht="19.95" customHeight="1">
      <c r="B63" s="157"/>
      <c r="C63" s="158"/>
      <c r="D63" s="159" t="s">
        <v>112</v>
      </c>
      <c r="E63" s="160"/>
      <c r="F63" s="160"/>
      <c r="G63" s="160"/>
      <c r="H63" s="160"/>
      <c r="I63" s="161"/>
      <c r="J63" s="162">
        <f>J195</f>
        <v>0</v>
      </c>
      <c r="K63" s="163"/>
    </row>
    <row r="64" spans="2:11" s="9" customFormat="1" ht="19.95" customHeight="1">
      <c r="B64" s="157"/>
      <c r="C64" s="158"/>
      <c r="D64" s="159" t="s">
        <v>113</v>
      </c>
      <c r="E64" s="160"/>
      <c r="F64" s="160"/>
      <c r="G64" s="160"/>
      <c r="H64" s="160"/>
      <c r="I64" s="161"/>
      <c r="J64" s="162">
        <f>J200</f>
        <v>0</v>
      </c>
      <c r="K64" s="163"/>
    </row>
    <row r="65" spans="2:11" s="9" customFormat="1" ht="19.95" customHeight="1">
      <c r="B65" s="157"/>
      <c r="C65" s="158"/>
      <c r="D65" s="159" t="s">
        <v>114</v>
      </c>
      <c r="E65" s="160"/>
      <c r="F65" s="160"/>
      <c r="G65" s="160"/>
      <c r="H65" s="160"/>
      <c r="I65" s="161"/>
      <c r="J65" s="162">
        <f>J221</f>
        <v>0</v>
      </c>
      <c r="K65" s="163"/>
    </row>
    <row r="66" spans="2:11" s="9" customFormat="1" ht="19.95" customHeight="1">
      <c r="B66" s="157"/>
      <c r="C66" s="158"/>
      <c r="D66" s="159" t="s">
        <v>115</v>
      </c>
      <c r="E66" s="160"/>
      <c r="F66" s="160"/>
      <c r="G66" s="160"/>
      <c r="H66" s="160"/>
      <c r="I66" s="161"/>
      <c r="J66" s="162">
        <f>J232</f>
        <v>0</v>
      </c>
      <c r="K66" s="163"/>
    </row>
    <row r="67" spans="2:11" s="9" customFormat="1" ht="19.95" customHeight="1">
      <c r="B67" s="157"/>
      <c r="C67" s="158"/>
      <c r="D67" s="159" t="s">
        <v>116</v>
      </c>
      <c r="E67" s="160"/>
      <c r="F67" s="160"/>
      <c r="G67" s="160"/>
      <c r="H67" s="160"/>
      <c r="I67" s="161"/>
      <c r="J67" s="162">
        <f>J463</f>
        <v>0</v>
      </c>
      <c r="K67" s="163"/>
    </row>
    <row r="68" spans="2:11" s="9" customFormat="1" ht="19.95" customHeight="1">
      <c r="B68" s="157"/>
      <c r="C68" s="158"/>
      <c r="D68" s="159" t="s">
        <v>117</v>
      </c>
      <c r="E68" s="160"/>
      <c r="F68" s="160"/>
      <c r="G68" s="160"/>
      <c r="H68" s="160"/>
      <c r="I68" s="161"/>
      <c r="J68" s="162">
        <f>J556</f>
        <v>0</v>
      </c>
      <c r="K68" s="163"/>
    </row>
    <row r="69" spans="2:11" s="9" customFormat="1" ht="19.95" customHeight="1">
      <c r="B69" s="157"/>
      <c r="C69" s="158"/>
      <c r="D69" s="159" t="s">
        <v>118</v>
      </c>
      <c r="E69" s="160"/>
      <c r="F69" s="160"/>
      <c r="G69" s="160"/>
      <c r="H69" s="160"/>
      <c r="I69" s="161"/>
      <c r="J69" s="162">
        <f>J562</f>
        <v>0</v>
      </c>
      <c r="K69" s="163"/>
    </row>
    <row r="70" spans="2:11" s="8" customFormat="1" ht="24.9" customHeight="1">
      <c r="B70" s="150"/>
      <c r="C70" s="151"/>
      <c r="D70" s="152" t="s">
        <v>119</v>
      </c>
      <c r="E70" s="153"/>
      <c r="F70" s="153"/>
      <c r="G70" s="153"/>
      <c r="H70" s="153"/>
      <c r="I70" s="154"/>
      <c r="J70" s="155">
        <f>J564</f>
        <v>0</v>
      </c>
      <c r="K70" s="156"/>
    </row>
    <row r="71" spans="2:11" s="9" customFormat="1" ht="19.95" customHeight="1">
      <c r="B71" s="157"/>
      <c r="C71" s="158"/>
      <c r="D71" s="159" t="s">
        <v>120</v>
      </c>
      <c r="E71" s="160"/>
      <c r="F71" s="160"/>
      <c r="G71" s="160"/>
      <c r="H71" s="160"/>
      <c r="I71" s="161"/>
      <c r="J71" s="162">
        <f>J565</f>
        <v>0</v>
      </c>
      <c r="K71" s="163"/>
    </row>
    <row r="72" spans="2:11" s="9" customFormat="1" ht="19.95" customHeight="1">
      <c r="B72" s="157"/>
      <c r="C72" s="158"/>
      <c r="D72" s="159" t="s">
        <v>121</v>
      </c>
      <c r="E72" s="160"/>
      <c r="F72" s="160"/>
      <c r="G72" s="160"/>
      <c r="H72" s="160"/>
      <c r="I72" s="161"/>
      <c r="J72" s="162">
        <f>J598</f>
        <v>0</v>
      </c>
      <c r="K72" s="163"/>
    </row>
    <row r="73" spans="2:11" s="9" customFormat="1" ht="19.95" customHeight="1">
      <c r="B73" s="157"/>
      <c r="C73" s="158"/>
      <c r="D73" s="159" t="s">
        <v>122</v>
      </c>
      <c r="E73" s="160"/>
      <c r="F73" s="160"/>
      <c r="G73" s="160"/>
      <c r="H73" s="160"/>
      <c r="I73" s="161"/>
      <c r="J73" s="162">
        <f>J626</f>
        <v>0</v>
      </c>
      <c r="K73" s="163"/>
    </row>
    <row r="74" spans="2:11" s="9" customFormat="1" ht="19.95" customHeight="1">
      <c r="B74" s="157"/>
      <c r="C74" s="158"/>
      <c r="D74" s="159" t="s">
        <v>123</v>
      </c>
      <c r="E74" s="160"/>
      <c r="F74" s="160"/>
      <c r="G74" s="160"/>
      <c r="H74" s="160"/>
      <c r="I74" s="161"/>
      <c r="J74" s="162">
        <f>J659</f>
        <v>0</v>
      </c>
      <c r="K74" s="163"/>
    </row>
    <row r="75" spans="2:11" s="9" customFormat="1" ht="19.95" customHeight="1">
      <c r="B75" s="157"/>
      <c r="C75" s="158"/>
      <c r="D75" s="159" t="s">
        <v>124</v>
      </c>
      <c r="E75" s="160"/>
      <c r="F75" s="160"/>
      <c r="G75" s="160"/>
      <c r="H75" s="160"/>
      <c r="I75" s="161"/>
      <c r="J75" s="162">
        <f>J673</f>
        <v>0</v>
      </c>
      <c r="K75" s="163"/>
    </row>
    <row r="76" spans="2:11" s="9" customFormat="1" ht="19.95" customHeight="1">
      <c r="B76" s="157"/>
      <c r="C76" s="158"/>
      <c r="D76" s="159" t="s">
        <v>125</v>
      </c>
      <c r="E76" s="160"/>
      <c r="F76" s="160"/>
      <c r="G76" s="160"/>
      <c r="H76" s="160"/>
      <c r="I76" s="161"/>
      <c r="J76" s="162">
        <f>J675</f>
        <v>0</v>
      </c>
      <c r="K76" s="163"/>
    </row>
    <row r="77" spans="2:11" s="9" customFormat="1" ht="19.95" customHeight="1">
      <c r="B77" s="157"/>
      <c r="C77" s="158"/>
      <c r="D77" s="159" t="s">
        <v>126</v>
      </c>
      <c r="E77" s="160"/>
      <c r="F77" s="160"/>
      <c r="G77" s="160"/>
      <c r="H77" s="160"/>
      <c r="I77" s="161"/>
      <c r="J77" s="162">
        <f>J697</f>
        <v>0</v>
      </c>
      <c r="K77" s="163"/>
    </row>
    <row r="78" spans="2:11" s="9" customFormat="1" ht="19.95" customHeight="1">
      <c r="B78" s="157"/>
      <c r="C78" s="158"/>
      <c r="D78" s="159" t="s">
        <v>127</v>
      </c>
      <c r="E78" s="160"/>
      <c r="F78" s="160"/>
      <c r="G78" s="160"/>
      <c r="H78" s="160"/>
      <c r="I78" s="161"/>
      <c r="J78" s="162">
        <f>J703</f>
        <v>0</v>
      </c>
      <c r="K78" s="163"/>
    </row>
    <row r="79" spans="2:11" s="9" customFormat="1" ht="19.95" customHeight="1">
      <c r="B79" s="157"/>
      <c r="C79" s="158"/>
      <c r="D79" s="159" t="s">
        <v>128</v>
      </c>
      <c r="E79" s="160"/>
      <c r="F79" s="160"/>
      <c r="G79" s="160"/>
      <c r="H79" s="160"/>
      <c r="I79" s="161"/>
      <c r="J79" s="162">
        <f>J745</f>
        <v>0</v>
      </c>
      <c r="K79" s="163"/>
    </row>
    <row r="80" spans="2:11" s="9" customFormat="1" ht="19.95" customHeight="1">
      <c r="B80" s="157"/>
      <c r="C80" s="158"/>
      <c r="D80" s="159" t="s">
        <v>129</v>
      </c>
      <c r="E80" s="160"/>
      <c r="F80" s="160"/>
      <c r="G80" s="160"/>
      <c r="H80" s="160"/>
      <c r="I80" s="161"/>
      <c r="J80" s="162">
        <f>J749</f>
        <v>0</v>
      </c>
      <c r="K80" s="163"/>
    </row>
    <row r="81" spans="2:11" s="9" customFormat="1" ht="19.95" customHeight="1">
      <c r="B81" s="157"/>
      <c r="C81" s="158"/>
      <c r="D81" s="159" t="s">
        <v>130</v>
      </c>
      <c r="E81" s="160"/>
      <c r="F81" s="160"/>
      <c r="G81" s="160"/>
      <c r="H81" s="160"/>
      <c r="I81" s="161"/>
      <c r="J81" s="162">
        <f>J847</f>
        <v>0</v>
      </c>
      <c r="K81" s="163"/>
    </row>
    <row r="82" spans="2:11" s="9" customFormat="1" ht="19.95" customHeight="1">
      <c r="B82" s="157"/>
      <c r="C82" s="158"/>
      <c r="D82" s="159" t="s">
        <v>131</v>
      </c>
      <c r="E82" s="160"/>
      <c r="F82" s="160"/>
      <c r="G82" s="160"/>
      <c r="H82" s="160"/>
      <c r="I82" s="161"/>
      <c r="J82" s="162">
        <f>J919</f>
        <v>0</v>
      </c>
      <c r="K82" s="163"/>
    </row>
    <row r="83" spans="2:11" s="9" customFormat="1" ht="19.95" customHeight="1">
      <c r="B83" s="157"/>
      <c r="C83" s="158"/>
      <c r="D83" s="159" t="s">
        <v>132</v>
      </c>
      <c r="E83" s="160"/>
      <c r="F83" s="160"/>
      <c r="G83" s="160"/>
      <c r="H83" s="160"/>
      <c r="I83" s="161"/>
      <c r="J83" s="162">
        <f>J946</f>
        <v>0</v>
      </c>
      <c r="K83" s="163"/>
    </row>
    <row r="84" spans="2:11" s="9" customFormat="1" ht="19.95" customHeight="1">
      <c r="B84" s="157"/>
      <c r="C84" s="158"/>
      <c r="D84" s="159" t="s">
        <v>133</v>
      </c>
      <c r="E84" s="160"/>
      <c r="F84" s="160"/>
      <c r="G84" s="160"/>
      <c r="H84" s="160"/>
      <c r="I84" s="161"/>
      <c r="J84" s="162">
        <f>J975</f>
        <v>0</v>
      </c>
      <c r="K84" s="163"/>
    </row>
    <row r="85" spans="2:11" s="1" customFormat="1" ht="21.75" customHeight="1">
      <c r="B85" s="37"/>
      <c r="C85" s="38"/>
      <c r="D85" s="38"/>
      <c r="E85" s="38"/>
      <c r="F85" s="38"/>
      <c r="G85" s="38"/>
      <c r="H85" s="38"/>
      <c r="I85" s="118"/>
      <c r="J85" s="38"/>
      <c r="K85" s="41"/>
    </row>
    <row r="86" spans="2:11" s="1" customFormat="1" ht="6.9" customHeight="1">
      <c r="B86" s="52"/>
      <c r="C86" s="53"/>
      <c r="D86" s="53"/>
      <c r="E86" s="53"/>
      <c r="F86" s="53"/>
      <c r="G86" s="53"/>
      <c r="H86" s="53"/>
      <c r="I86" s="140"/>
      <c r="J86" s="53"/>
      <c r="K86" s="54"/>
    </row>
    <row r="90" spans="2:12" s="1" customFormat="1" ht="6.9" customHeight="1">
      <c r="B90" s="55"/>
      <c r="C90" s="56"/>
      <c r="D90" s="56"/>
      <c r="E90" s="56"/>
      <c r="F90" s="56"/>
      <c r="G90" s="56"/>
      <c r="H90" s="56"/>
      <c r="I90" s="143"/>
      <c r="J90" s="56"/>
      <c r="K90" s="56"/>
      <c r="L90" s="57"/>
    </row>
    <row r="91" spans="2:12" s="1" customFormat="1" ht="36.9" customHeight="1">
      <c r="B91" s="37"/>
      <c r="C91" s="58" t="s">
        <v>134</v>
      </c>
      <c r="D91" s="59"/>
      <c r="E91" s="59"/>
      <c r="F91" s="59"/>
      <c r="G91" s="59"/>
      <c r="H91" s="59"/>
      <c r="I91" s="164"/>
      <c r="J91" s="59"/>
      <c r="K91" s="59"/>
      <c r="L91" s="57"/>
    </row>
    <row r="92" spans="2:12" s="1" customFormat="1" ht="6.9" customHeight="1">
      <c r="B92" s="37"/>
      <c r="C92" s="59"/>
      <c r="D92" s="59"/>
      <c r="E92" s="59"/>
      <c r="F92" s="59"/>
      <c r="G92" s="59"/>
      <c r="H92" s="59"/>
      <c r="I92" s="164"/>
      <c r="J92" s="59"/>
      <c r="K92" s="59"/>
      <c r="L92" s="57"/>
    </row>
    <row r="93" spans="2:12" s="1" customFormat="1" ht="14.4" customHeight="1">
      <c r="B93" s="37"/>
      <c r="C93" s="61" t="s">
        <v>16</v>
      </c>
      <c r="D93" s="59"/>
      <c r="E93" s="59"/>
      <c r="F93" s="59"/>
      <c r="G93" s="59"/>
      <c r="H93" s="59"/>
      <c r="I93" s="164"/>
      <c r="J93" s="59"/>
      <c r="K93" s="59"/>
      <c r="L93" s="57"/>
    </row>
    <row r="94" spans="2:12" s="1" customFormat="1" ht="22.5" customHeight="1">
      <c r="B94" s="37"/>
      <c r="C94" s="59"/>
      <c r="D94" s="59"/>
      <c r="E94" s="324" t="str">
        <f>E7</f>
        <v>Realizace úspor energie - SOU Svitavy, hlavní budova s přístavbou, dvě budovy teoretické výuky a domov mládeže</v>
      </c>
      <c r="F94" s="301"/>
      <c r="G94" s="301"/>
      <c r="H94" s="301"/>
      <c r="I94" s="164"/>
      <c r="J94" s="59"/>
      <c r="K94" s="59"/>
      <c r="L94" s="57"/>
    </row>
    <row r="95" spans="2:12" ht="13.2">
      <c r="B95" s="23"/>
      <c r="C95" s="61" t="s">
        <v>98</v>
      </c>
      <c r="D95" s="165"/>
      <c r="E95" s="165"/>
      <c r="F95" s="165"/>
      <c r="G95" s="165"/>
      <c r="H95" s="165"/>
      <c r="J95" s="165"/>
      <c r="K95" s="165"/>
      <c r="L95" s="166"/>
    </row>
    <row r="96" spans="2:12" s="1" customFormat="1" ht="22.5" customHeight="1">
      <c r="B96" s="37"/>
      <c r="C96" s="59"/>
      <c r="D96" s="59"/>
      <c r="E96" s="324" t="s">
        <v>99</v>
      </c>
      <c r="F96" s="301"/>
      <c r="G96" s="301"/>
      <c r="H96" s="301"/>
      <c r="I96" s="164"/>
      <c r="J96" s="59"/>
      <c r="K96" s="59"/>
      <c r="L96" s="57"/>
    </row>
    <row r="97" spans="2:12" s="1" customFormat="1" ht="14.4" customHeight="1">
      <c r="B97" s="37"/>
      <c r="C97" s="61" t="s">
        <v>100</v>
      </c>
      <c r="D97" s="59"/>
      <c r="E97" s="59"/>
      <c r="F97" s="59"/>
      <c r="G97" s="59"/>
      <c r="H97" s="59"/>
      <c r="I97" s="164"/>
      <c r="J97" s="59"/>
      <c r="K97" s="59"/>
      <c r="L97" s="57"/>
    </row>
    <row r="98" spans="2:12" s="1" customFormat="1" ht="23.25" customHeight="1">
      <c r="B98" s="37"/>
      <c r="C98" s="59"/>
      <c r="D98" s="59"/>
      <c r="E98" s="298" t="str">
        <f>E11</f>
        <v>01 - Stavební úpravy</v>
      </c>
      <c r="F98" s="301"/>
      <c r="G98" s="301"/>
      <c r="H98" s="301"/>
      <c r="I98" s="164"/>
      <c r="J98" s="59"/>
      <c r="K98" s="59"/>
      <c r="L98" s="57"/>
    </row>
    <row r="99" spans="2:12" s="1" customFormat="1" ht="6.9" customHeight="1">
      <c r="B99" s="37"/>
      <c r="C99" s="59"/>
      <c r="D99" s="59"/>
      <c r="E99" s="59"/>
      <c r="F99" s="59"/>
      <c r="G99" s="59"/>
      <c r="H99" s="59"/>
      <c r="I99" s="164"/>
      <c r="J99" s="59"/>
      <c r="K99" s="59"/>
      <c r="L99" s="57"/>
    </row>
    <row r="100" spans="2:12" s="1" customFormat="1" ht="18" customHeight="1">
      <c r="B100" s="37"/>
      <c r="C100" s="61" t="s">
        <v>24</v>
      </c>
      <c r="D100" s="59"/>
      <c r="E100" s="59"/>
      <c r="F100" s="167" t="str">
        <f>F14</f>
        <v>Brněnská, č.p. 307/28</v>
      </c>
      <c r="G100" s="59"/>
      <c r="H100" s="59"/>
      <c r="I100" s="168" t="s">
        <v>26</v>
      </c>
      <c r="J100" s="69" t="str">
        <f>IF(J14="","",J14)</f>
        <v>15.9.2017</v>
      </c>
      <c r="K100" s="59"/>
      <c r="L100" s="57"/>
    </row>
    <row r="101" spans="2:12" s="1" customFormat="1" ht="6.9" customHeight="1">
      <c r="B101" s="37"/>
      <c r="C101" s="59"/>
      <c r="D101" s="59"/>
      <c r="E101" s="59"/>
      <c r="F101" s="59"/>
      <c r="G101" s="59"/>
      <c r="H101" s="59"/>
      <c r="I101" s="164"/>
      <c r="J101" s="59"/>
      <c r="K101" s="59"/>
      <c r="L101" s="57"/>
    </row>
    <row r="102" spans="2:12" s="1" customFormat="1" ht="13.2">
      <c r="B102" s="37"/>
      <c r="C102" s="61" t="s">
        <v>34</v>
      </c>
      <c r="D102" s="59"/>
      <c r="E102" s="59"/>
      <c r="F102" s="167" t="str">
        <f>E17</f>
        <v>Střední odborné účiliště Svitavy</v>
      </c>
      <c r="G102" s="59"/>
      <c r="H102" s="59"/>
      <c r="I102" s="168" t="s">
        <v>41</v>
      </c>
      <c r="J102" s="167" t="str">
        <f>E23</f>
        <v>INVENTE, s.r.o.</v>
      </c>
      <c r="K102" s="59"/>
      <c r="L102" s="57"/>
    </row>
    <row r="103" spans="2:12" s="1" customFormat="1" ht="14.4" customHeight="1">
      <c r="B103" s="37"/>
      <c r="C103" s="61" t="s">
        <v>39</v>
      </c>
      <c r="D103" s="59"/>
      <c r="E103" s="59"/>
      <c r="F103" s="167" t="str">
        <f>IF(E20="","",E20)</f>
        <v/>
      </c>
      <c r="G103" s="59"/>
      <c r="H103" s="59"/>
      <c r="I103" s="164"/>
      <c r="J103" s="59"/>
      <c r="K103" s="59"/>
      <c r="L103" s="57"/>
    </row>
    <row r="104" spans="2:12" s="1" customFormat="1" ht="10.35" customHeight="1">
      <c r="B104" s="37"/>
      <c r="C104" s="59"/>
      <c r="D104" s="59"/>
      <c r="E104" s="59"/>
      <c r="F104" s="59"/>
      <c r="G104" s="59"/>
      <c r="H104" s="59"/>
      <c r="I104" s="164"/>
      <c r="J104" s="59"/>
      <c r="K104" s="59"/>
      <c r="L104" s="57"/>
    </row>
    <row r="105" spans="2:20" s="10" customFormat="1" ht="29.25" customHeight="1">
      <c r="B105" s="169"/>
      <c r="C105" s="170" t="s">
        <v>135</v>
      </c>
      <c r="D105" s="171" t="s">
        <v>64</v>
      </c>
      <c r="E105" s="171" t="s">
        <v>60</v>
      </c>
      <c r="F105" s="171" t="s">
        <v>136</v>
      </c>
      <c r="G105" s="171" t="s">
        <v>137</v>
      </c>
      <c r="H105" s="171" t="s">
        <v>138</v>
      </c>
      <c r="I105" s="172" t="s">
        <v>139</v>
      </c>
      <c r="J105" s="171" t="s">
        <v>107</v>
      </c>
      <c r="K105" s="173" t="s">
        <v>140</v>
      </c>
      <c r="L105" s="174"/>
      <c r="M105" s="77" t="s">
        <v>141</v>
      </c>
      <c r="N105" s="78" t="s">
        <v>49</v>
      </c>
      <c r="O105" s="78" t="s">
        <v>142</v>
      </c>
      <c r="P105" s="78" t="s">
        <v>143</v>
      </c>
      <c r="Q105" s="78" t="s">
        <v>144</v>
      </c>
      <c r="R105" s="78" t="s">
        <v>145</v>
      </c>
      <c r="S105" s="78" t="s">
        <v>146</v>
      </c>
      <c r="T105" s="79" t="s">
        <v>147</v>
      </c>
    </row>
    <row r="106" spans="2:63" s="1" customFormat="1" ht="29.25" customHeight="1">
      <c r="B106" s="37"/>
      <c r="C106" s="83" t="s">
        <v>108</v>
      </c>
      <c r="D106" s="59"/>
      <c r="E106" s="59"/>
      <c r="F106" s="59"/>
      <c r="G106" s="59"/>
      <c r="H106" s="59"/>
      <c r="I106" s="164"/>
      <c r="J106" s="175">
        <f>BK106</f>
        <v>0</v>
      </c>
      <c r="K106" s="59"/>
      <c r="L106" s="57"/>
      <c r="M106" s="80"/>
      <c r="N106" s="81"/>
      <c r="O106" s="81"/>
      <c r="P106" s="176">
        <f>P107+P564</f>
        <v>0</v>
      </c>
      <c r="Q106" s="81"/>
      <c r="R106" s="176">
        <f>R107+R564</f>
        <v>117.24671669000001</v>
      </c>
      <c r="S106" s="81"/>
      <c r="T106" s="177">
        <f>T107+T564</f>
        <v>87.0457538</v>
      </c>
      <c r="AT106" s="19" t="s">
        <v>78</v>
      </c>
      <c r="AU106" s="19" t="s">
        <v>109</v>
      </c>
      <c r="BK106" s="178">
        <f>BK107+BK564</f>
        <v>0</v>
      </c>
    </row>
    <row r="107" spans="2:63" s="11" customFormat="1" ht="37.35" customHeight="1">
      <c r="B107" s="179"/>
      <c r="C107" s="180"/>
      <c r="D107" s="181" t="s">
        <v>78</v>
      </c>
      <c r="E107" s="182" t="s">
        <v>148</v>
      </c>
      <c r="F107" s="182" t="s">
        <v>149</v>
      </c>
      <c r="G107" s="180"/>
      <c r="H107" s="180"/>
      <c r="I107" s="183"/>
      <c r="J107" s="184">
        <f>BK107</f>
        <v>0</v>
      </c>
      <c r="K107" s="180"/>
      <c r="L107" s="185"/>
      <c r="M107" s="186"/>
      <c r="N107" s="187"/>
      <c r="O107" s="187"/>
      <c r="P107" s="188">
        <f>P108+P195+P200+P221+P232+P463+P556+P562</f>
        <v>0</v>
      </c>
      <c r="Q107" s="187"/>
      <c r="R107" s="188">
        <f>R108+R195+R200+R221+R232+R463+R556+R562</f>
        <v>76.54216273</v>
      </c>
      <c r="S107" s="187"/>
      <c r="T107" s="189">
        <f>T108+T195+T200+T221+T232+T463+T556+T562</f>
        <v>79.711414</v>
      </c>
      <c r="AR107" s="190" t="s">
        <v>23</v>
      </c>
      <c r="AT107" s="191" t="s">
        <v>78</v>
      </c>
      <c r="AU107" s="191" t="s">
        <v>79</v>
      </c>
      <c r="AY107" s="190" t="s">
        <v>150</v>
      </c>
      <c r="BK107" s="192">
        <f>BK108+BK195+BK200+BK221+BK232+BK463+BK556+BK562</f>
        <v>0</v>
      </c>
    </row>
    <row r="108" spans="2:63" s="11" customFormat="1" ht="19.95" customHeight="1">
      <c r="B108" s="179"/>
      <c r="C108" s="180"/>
      <c r="D108" s="193" t="s">
        <v>78</v>
      </c>
      <c r="E108" s="194" t="s">
        <v>23</v>
      </c>
      <c r="F108" s="194" t="s">
        <v>151</v>
      </c>
      <c r="G108" s="180"/>
      <c r="H108" s="180"/>
      <c r="I108" s="183"/>
      <c r="J108" s="195">
        <f>BK108</f>
        <v>0</v>
      </c>
      <c r="K108" s="180"/>
      <c r="L108" s="185"/>
      <c r="M108" s="186"/>
      <c r="N108" s="187"/>
      <c r="O108" s="187"/>
      <c r="P108" s="188">
        <f>SUM(P109:P194)</f>
        <v>0</v>
      </c>
      <c r="Q108" s="187"/>
      <c r="R108" s="188">
        <f>SUM(R109:R194)</f>
        <v>0.10681362999999999</v>
      </c>
      <c r="S108" s="187"/>
      <c r="T108" s="189">
        <f>SUM(T109:T194)</f>
        <v>30.526920000000004</v>
      </c>
      <c r="AR108" s="190" t="s">
        <v>23</v>
      </c>
      <c r="AT108" s="191" t="s">
        <v>78</v>
      </c>
      <c r="AU108" s="191" t="s">
        <v>23</v>
      </c>
      <c r="AY108" s="190" t="s">
        <v>150</v>
      </c>
      <c r="BK108" s="192">
        <f>SUM(BK109:BK194)</f>
        <v>0</v>
      </c>
    </row>
    <row r="109" spans="2:65" s="1" customFormat="1" ht="22.5" customHeight="1">
      <c r="B109" s="37"/>
      <c r="C109" s="196" t="s">
        <v>23</v>
      </c>
      <c r="D109" s="196" t="s">
        <v>152</v>
      </c>
      <c r="E109" s="197" t="s">
        <v>153</v>
      </c>
      <c r="F109" s="198" t="s">
        <v>154</v>
      </c>
      <c r="G109" s="199" t="s">
        <v>155</v>
      </c>
      <c r="H109" s="200">
        <v>26.238</v>
      </c>
      <c r="I109" s="201"/>
      <c r="J109" s="202">
        <f>ROUND(I109*H109,2)</f>
        <v>0</v>
      </c>
      <c r="K109" s="198" t="s">
        <v>156</v>
      </c>
      <c r="L109" s="57"/>
      <c r="M109" s="203" t="s">
        <v>36</v>
      </c>
      <c r="N109" s="204" t="s">
        <v>50</v>
      </c>
      <c r="O109" s="38"/>
      <c r="P109" s="205">
        <f>O109*H109</f>
        <v>0</v>
      </c>
      <c r="Q109" s="205">
        <v>0</v>
      </c>
      <c r="R109" s="205">
        <f>Q109*H109</f>
        <v>0</v>
      </c>
      <c r="S109" s="205">
        <v>0.255</v>
      </c>
      <c r="T109" s="206">
        <f>S109*H109</f>
        <v>6.69069</v>
      </c>
      <c r="AR109" s="19" t="s">
        <v>157</v>
      </c>
      <c r="AT109" s="19" t="s">
        <v>152</v>
      </c>
      <c r="AU109" s="19" t="s">
        <v>88</v>
      </c>
      <c r="AY109" s="19" t="s">
        <v>150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9" t="s">
        <v>23</v>
      </c>
      <c r="BK109" s="207">
        <f>ROUND(I109*H109,2)</f>
        <v>0</v>
      </c>
      <c r="BL109" s="19" t="s">
        <v>157</v>
      </c>
      <c r="BM109" s="19" t="s">
        <v>158</v>
      </c>
    </row>
    <row r="110" spans="2:51" s="12" customFormat="1" ht="12">
      <c r="B110" s="208"/>
      <c r="C110" s="209"/>
      <c r="D110" s="210" t="s">
        <v>159</v>
      </c>
      <c r="E110" s="211" t="s">
        <v>36</v>
      </c>
      <c r="F110" s="212" t="s">
        <v>160</v>
      </c>
      <c r="G110" s="209"/>
      <c r="H110" s="213" t="s">
        <v>36</v>
      </c>
      <c r="I110" s="214"/>
      <c r="J110" s="209"/>
      <c r="K110" s="209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159</v>
      </c>
      <c r="AU110" s="219" t="s">
        <v>88</v>
      </c>
      <c r="AV110" s="12" t="s">
        <v>23</v>
      </c>
      <c r="AW110" s="12" t="s">
        <v>44</v>
      </c>
      <c r="AX110" s="12" t="s">
        <v>79</v>
      </c>
      <c r="AY110" s="219" t="s">
        <v>150</v>
      </c>
    </row>
    <row r="111" spans="2:51" s="12" customFormat="1" ht="12">
      <c r="B111" s="208"/>
      <c r="C111" s="209"/>
      <c r="D111" s="210" t="s">
        <v>159</v>
      </c>
      <c r="E111" s="211" t="s">
        <v>36</v>
      </c>
      <c r="F111" s="212" t="s">
        <v>161</v>
      </c>
      <c r="G111" s="209"/>
      <c r="H111" s="213" t="s">
        <v>36</v>
      </c>
      <c r="I111" s="214"/>
      <c r="J111" s="209"/>
      <c r="K111" s="209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159</v>
      </c>
      <c r="AU111" s="219" t="s">
        <v>88</v>
      </c>
      <c r="AV111" s="12" t="s">
        <v>23</v>
      </c>
      <c r="AW111" s="12" t="s">
        <v>44</v>
      </c>
      <c r="AX111" s="12" t="s">
        <v>79</v>
      </c>
      <c r="AY111" s="219" t="s">
        <v>150</v>
      </c>
    </row>
    <row r="112" spans="2:51" s="13" customFormat="1" ht="12">
      <c r="B112" s="220"/>
      <c r="C112" s="221"/>
      <c r="D112" s="210" t="s">
        <v>159</v>
      </c>
      <c r="E112" s="222" t="s">
        <v>36</v>
      </c>
      <c r="F112" s="223" t="s">
        <v>162</v>
      </c>
      <c r="G112" s="221"/>
      <c r="H112" s="224">
        <v>26.2375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159</v>
      </c>
      <c r="AU112" s="230" t="s">
        <v>88</v>
      </c>
      <c r="AV112" s="13" t="s">
        <v>88</v>
      </c>
      <c r="AW112" s="13" t="s">
        <v>44</v>
      </c>
      <c r="AX112" s="13" t="s">
        <v>79</v>
      </c>
      <c r="AY112" s="230" t="s">
        <v>150</v>
      </c>
    </row>
    <row r="113" spans="2:51" s="14" customFormat="1" ht="12">
      <c r="B113" s="231"/>
      <c r="C113" s="232"/>
      <c r="D113" s="233" t="s">
        <v>159</v>
      </c>
      <c r="E113" s="234" t="s">
        <v>36</v>
      </c>
      <c r="F113" s="235" t="s">
        <v>163</v>
      </c>
      <c r="G113" s="232"/>
      <c r="H113" s="236">
        <v>26.2375</v>
      </c>
      <c r="I113" s="237"/>
      <c r="J113" s="232"/>
      <c r="K113" s="232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159</v>
      </c>
      <c r="AU113" s="242" t="s">
        <v>88</v>
      </c>
      <c r="AV113" s="14" t="s">
        <v>157</v>
      </c>
      <c r="AW113" s="14" t="s">
        <v>44</v>
      </c>
      <c r="AX113" s="14" t="s">
        <v>23</v>
      </c>
      <c r="AY113" s="242" t="s">
        <v>150</v>
      </c>
    </row>
    <row r="114" spans="2:65" s="1" customFormat="1" ht="22.5" customHeight="1">
      <c r="B114" s="37"/>
      <c r="C114" s="196" t="s">
        <v>88</v>
      </c>
      <c r="D114" s="196" t="s">
        <v>152</v>
      </c>
      <c r="E114" s="197" t="s">
        <v>164</v>
      </c>
      <c r="F114" s="198" t="s">
        <v>165</v>
      </c>
      <c r="G114" s="199" t="s">
        <v>155</v>
      </c>
      <c r="H114" s="200">
        <v>48.154</v>
      </c>
      <c r="I114" s="201"/>
      <c r="J114" s="202">
        <f>ROUND(I114*H114,2)</f>
        <v>0</v>
      </c>
      <c r="K114" s="198" t="s">
        <v>156</v>
      </c>
      <c r="L114" s="57"/>
      <c r="M114" s="203" t="s">
        <v>36</v>
      </c>
      <c r="N114" s="204" t="s">
        <v>50</v>
      </c>
      <c r="O114" s="38"/>
      <c r="P114" s="205">
        <f>O114*H114</f>
        <v>0</v>
      </c>
      <c r="Q114" s="205">
        <v>0</v>
      </c>
      <c r="R114" s="205">
        <f>Q114*H114</f>
        <v>0</v>
      </c>
      <c r="S114" s="205">
        <v>0.26</v>
      </c>
      <c r="T114" s="206">
        <f>S114*H114</f>
        <v>12.520040000000002</v>
      </c>
      <c r="AR114" s="19" t="s">
        <v>157</v>
      </c>
      <c r="AT114" s="19" t="s">
        <v>152</v>
      </c>
      <c r="AU114" s="19" t="s">
        <v>88</v>
      </c>
      <c r="AY114" s="19" t="s">
        <v>150</v>
      </c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19" t="s">
        <v>23</v>
      </c>
      <c r="BK114" s="207">
        <f>ROUND(I114*H114,2)</f>
        <v>0</v>
      </c>
      <c r="BL114" s="19" t="s">
        <v>157</v>
      </c>
      <c r="BM114" s="19" t="s">
        <v>166</v>
      </c>
    </row>
    <row r="115" spans="2:51" s="12" customFormat="1" ht="12">
      <c r="B115" s="208"/>
      <c r="C115" s="209"/>
      <c r="D115" s="210" t="s">
        <v>159</v>
      </c>
      <c r="E115" s="211" t="s">
        <v>36</v>
      </c>
      <c r="F115" s="212" t="s">
        <v>160</v>
      </c>
      <c r="G115" s="209"/>
      <c r="H115" s="213" t="s">
        <v>36</v>
      </c>
      <c r="I115" s="214"/>
      <c r="J115" s="209"/>
      <c r="K115" s="209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159</v>
      </c>
      <c r="AU115" s="219" t="s">
        <v>88</v>
      </c>
      <c r="AV115" s="12" t="s">
        <v>23</v>
      </c>
      <c r="AW115" s="12" t="s">
        <v>44</v>
      </c>
      <c r="AX115" s="12" t="s">
        <v>79</v>
      </c>
      <c r="AY115" s="219" t="s">
        <v>150</v>
      </c>
    </row>
    <row r="116" spans="2:51" s="12" customFormat="1" ht="12">
      <c r="B116" s="208"/>
      <c r="C116" s="209"/>
      <c r="D116" s="210" t="s">
        <v>159</v>
      </c>
      <c r="E116" s="211" t="s">
        <v>36</v>
      </c>
      <c r="F116" s="212" t="s">
        <v>161</v>
      </c>
      <c r="G116" s="209"/>
      <c r="H116" s="213" t="s">
        <v>36</v>
      </c>
      <c r="I116" s="214"/>
      <c r="J116" s="209"/>
      <c r="K116" s="209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159</v>
      </c>
      <c r="AU116" s="219" t="s">
        <v>88</v>
      </c>
      <c r="AV116" s="12" t="s">
        <v>23</v>
      </c>
      <c r="AW116" s="12" t="s">
        <v>44</v>
      </c>
      <c r="AX116" s="12" t="s">
        <v>79</v>
      </c>
      <c r="AY116" s="219" t="s">
        <v>150</v>
      </c>
    </row>
    <row r="117" spans="2:51" s="13" customFormat="1" ht="12">
      <c r="B117" s="220"/>
      <c r="C117" s="221"/>
      <c r="D117" s="210" t="s">
        <v>159</v>
      </c>
      <c r="E117" s="222" t="s">
        <v>36</v>
      </c>
      <c r="F117" s="223" t="s">
        <v>167</v>
      </c>
      <c r="G117" s="221"/>
      <c r="H117" s="224">
        <v>48.154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159</v>
      </c>
      <c r="AU117" s="230" t="s">
        <v>88</v>
      </c>
      <c r="AV117" s="13" t="s">
        <v>88</v>
      </c>
      <c r="AW117" s="13" t="s">
        <v>44</v>
      </c>
      <c r="AX117" s="13" t="s">
        <v>79</v>
      </c>
      <c r="AY117" s="230" t="s">
        <v>150</v>
      </c>
    </row>
    <row r="118" spans="2:51" s="14" customFormat="1" ht="12">
      <c r="B118" s="231"/>
      <c r="C118" s="232"/>
      <c r="D118" s="233" t="s">
        <v>159</v>
      </c>
      <c r="E118" s="234" t="s">
        <v>36</v>
      </c>
      <c r="F118" s="235" t="s">
        <v>163</v>
      </c>
      <c r="G118" s="232"/>
      <c r="H118" s="236">
        <v>48.154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159</v>
      </c>
      <c r="AU118" s="242" t="s">
        <v>88</v>
      </c>
      <c r="AV118" s="14" t="s">
        <v>157</v>
      </c>
      <c r="AW118" s="14" t="s">
        <v>44</v>
      </c>
      <c r="AX118" s="14" t="s">
        <v>23</v>
      </c>
      <c r="AY118" s="242" t="s">
        <v>150</v>
      </c>
    </row>
    <row r="119" spans="2:65" s="1" customFormat="1" ht="22.5" customHeight="1">
      <c r="B119" s="37"/>
      <c r="C119" s="196" t="s">
        <v>168</v>
      </c>
      <c r="D119" s="196" t="s">
        <v>152</v>
      </c>
      <c r="E119" s="197" t="s">
        <v>169</v>
      </c>
      <c r="F119" s="198" t="s">
        <v>170</v>
      </c>
      <c r="G119" s="199" t="s">
        <v>155</v>
      </c>
      <c r="H119" s="200">
        <v>48.154</v>
      </c>
      <c r="I119" s="201"/>
      <c r="J119" s="202">
        <f>ROUND(I119*H119,2)</f>
        <v>0</v>
      </c>
      <c r="K119" s="198" t="s">
        <v>156</v>
      </c>
      <c r="L119" s="57"/>
      <c r="M119" s="203" t="s">
        <v>36</v>
      </c>
      <c r="N119" s="204" t="s">
        <v>50</v>
      </c>
      <c r="O119" s="38"/>
      <c r="P119" s="205">
        <f>O119*H119</f>
        <v>0</v>
      </c>
      <c r="Q119" s="205">
        <v>0</v>
      </c>
      <c r="R119" s="205">
        <f>Q119*H119</f>
        <v>0</v>
      </c>
      <c r="S119" s="205">
        <v>0.235</v>
      </c>
      <c r="T119" s="206">
        <f>S119*H119</f>
        <v>11.31619</v>
      </c>
      <c r="AR119" s="19" t="s">
        <v>157</v>
      </c>
      <c r="AT119" s="19" t="s">
        <v>152</v>
      </c>
      <c r="AU119" s="19" t="s">
        <v>88</v>
      </c>
      <c r="AY119" s="19" t="s">
        <v>150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9" t="s">
        <v>23</v>
      </c>
      <c r="BK119" s="207">
        <f>ROUND(I119*H119,2)</f>
        <v>0</v>
      </c>
      <c r="BL119" s="19" t="s">
        <v>157</v>
      </c>
      <c r="BM119" s="19" t="s">
        <v>171</v>
      </c>
    </row>
    <row r="120" spans="2:51" s="12" customFormat="1" ht="12">
      <c r="B120" s="208"/>
      <c r="C120" s="209"/>
      <c r="D120" s="210" t="s">
        <v>159</v>
      </c>
      <c r="E120" s="211" t="s">
        <v>36</v>
      </c>
      <c r="F120" s="212" t="s">
        <v>160</v>
      </c>
      <c r="G120" s="209"/>
      <c r="H120" s="213" t="s">
        <v>36</v>
      </c>
      <c r="I120" s="214"/>
      <c r="J120" s="209"/>
      <c r="K120" s="209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159</v>
      </c>
      <c r="AU120" s="219" t="s">
        <v>88</v>
      </c>
      <c r="AV120" s="12" t="s">
        <v>23</v>
      </c>
      <c r="AW120" s="12" t="s">
        <v>44</v>
      </c>
      <c r="AX120" s="12" t="s">
        <v>79</v>
      </c>
      <c r="AY120" s="219" t="s">
        <v>150</v>
      </c>
    </row>
    <row r="121" spans="2:51" s="12" customFormat="1" ht="12">
      <c r="B121" s="208"/>
      <c r="C121" s="209"/>
      <c r="D121" s="210" t="s">
        <v>159</v>
      </c>
      <c r="E121" s="211" t="s">
        <v>36</v>
      </c>
      <c r="F121" s="212" t="s">
        <v>161</v>
      </c>
      <c r="G121" s="209"/>
      <c r="H121" s="213" t="s">
        <v>36</v>
      </c>
      <c r="I121" s="214"/>
      <c r="J121" s="209"/>
      <c r="K121" s="209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159</v>
      </c>
      <c r="AU121" s="219" t="s">
        <v>88</v>
      </c>
      <c r="AV121" s="12" t="s">
        <v>23</v>
      </c>
      <c r="AW121" s="12" t="s">
        <v>44</v>
      </c>
      <c r="AX121" s="12" t="s">
        <v>79</v>
      </c>
      <c r="AY121" s="219" t="s">
        <v>150</v>
      </c>
    </row>
    <row r="122" spans="2:51" s="13" customFormat="1" ht="12">
      <c r="B122" s="220"/>
      <c r="C122" s="221"/>
      <c r="D122" s="210" t="s">
        <v>159</v>
      </c>
      <c r="E122" s="222" t="s">
        <v>36</v>
      </c>
      <c r="F122" s="223" t="s">
        <v>167</v>
      </c>
      <c r="G122" s="221"/>
      <c r="H122" s="224">
        <v>48.154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159</v>
      </c>
      <c r="AU122" s="230" t="s">
        <v>88</v>
      </c>
      <c r="AV122" s="13" t="s">
        <v>88</v>
      </c>
      <c r="AW122" s="13" t="s">
        <v>44</v>
      </c>
      <c r="AX122" s="13" t="s">
        <v>79</v>
      </c>
      <c r="AY122" s="230" t="s">
        <v>150</v>
      </c>
    </row>
    <row r="123" spans="2:51" s="14" customFormat="1" ht="12">
      <c r="B123" s="231"/>
      <c r="C123" s="232"/>
      <c r="D123" s="233" t="s">
        <v>159</v>
      </c>
      <c r="E123" s="234" t="s">
        <v>36</v>
      </c>
      <c r="F123" s="235" t="s">
        <v>163</v>
      </c>
      <c r="G123" s="232"/>
      <c r="H123" s="236">
        <v>48.154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159</v>
      </c>
      <c r="AU123" s="242" t="s">
        <v>88</v>
      </c>
      <c r="AV123" s="14" t="s">
        <v>157</v>
      </c>
      <c r="AW123" s="14" t="s">
        <v>44</v>
      </c>
      <c r="AX123" s="14" t="s">
        <v>23</v>
      </c>
      <c r="AY123" s="242" t="s">
        <v>150</v>
      </c>
    </row>
    <row r="124" spans="2:65" s="1" customFormat="1" ht="31.5" customHeight="1">
      <c r="B124" s="37"/>
      <c r="C124" s="196" t="s">
        <v>157</v>
      </c>
      <c r="D124" s="196" t="s">
        <v>152</v>
      </c>
      <c r="E124" s="197" t="s">
        <v>172</v>
      </c>
      <c r="F124" s="198" t="s">
        <v>173</v>
      </c>
      <c r="G124" s="199" t="s">
        <v>174</v>
      </c>
      <c r="H124" s="200">
        <v>99.446</v>
      </c>
      <c r="I124" s="201"/>
      <c r="J124" s="202">
        <f>ROUND(I124*H124,2)</f>
        <v>0</v>
      </c>
      <c r="K124" s="198" t="s">
        <v>156</v>
      </c>
      <c r="L124" s="57"/>
      <c r="M124" s="203" t="s">
        <v>36</v>
      </c>
      <c r="N124" s="204" t="s">
        <v>50</v>
      </c>
      <c r="O124" s="38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AR124" s="19" t="s">
        <v>157</v>
      </c>
      <c r="AT124" s="19" t="s">
        <v>152</v>
      </c>
      <c r="AU124" s="19" t="s">
        <v>88</v>
      </c>
      <c r="AY124" s="19" t="s">
        <v>150</v>
      </c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19" t="s">
        <v>23</v>
      </c>
      <c r="BK124" s="207">
        <f>ROUND(I124*H124,2)</f>
        <v>0</v>
      </c>
      <c r="BL124" s="19" t="s">
        <v>157</v>
      </c>
      <c r="BM124" s="19" t="s">
        <v>175</v>
      </c>
    </row>
    <row r="125" spans="2:51" s="12" customFormat="1" ht="12">
      <c r="B125" s="208"/>
      <c r="C125" s="209"/>
      <c r="D125" s="210" t="s">
        <v>159</v>
      </c>
      <c r="E125" s="211" t="s">
        <v>36</v>
      </c>
      <c r="F125" s="212" t="s">
        <v>160</v>
      </c>
      <c r="G125" s="209"/>
      <c r="H125" s="213" t="s">
        <v>36</v>
      </c>
      <c r="I125" s="214"/>
      <c r="J125" s="209"/>
      <c r="K125" s="209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159</v>
      </c>
      <c r="AU125" s="219" t="s">
        <v>88</v>
      </c>
      <c r="AV125" s="12" t="s">
        <v>23</v>
      </c>
      <c r="AW125" s="12" t="s">
        <v>44</v>
      </c>
      <c r="AX125" s="12" t="s">
        <v>79</v>
      </c>
      <c r="AY125" s="219" t="s">
        <v>150</v>
      </c>
    </row>
    <row r="126" spans="2:51" s="12" customFormat="1" ht="12">
      <c r="B126" s="208"/>
      <c r="C126" s="209"/>
      <c r="D126" s="210" t="s">
        <v>159</v>
      </c>
      <c r="E126" s="211" t="s">
        <v>36</v>
      </c>
      <c r="F126" s="212" t="s">
        <v>161</v>
      </c>
      <c r="G126" s="209"/>
      <c r="H126" s="213" t="s">
        <v>36</v>
      </c>
      <c r="I126" s="214"/>
      <c r="J126" s="209"/>
      <c r="K126" s="209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159</v>
      </c>
      <c r="AU126" s="219" t="s">
        <v>88</v>
      </c>
      <c r="AV126" s="12" t="s">
        <v>23</v>
      </c>
      <c r="AW126" s="12" t="s">
        <v>44</v>
      </c>
      <c r="AX126" s="12" t="s">
        <v>79</v>
      </c>
      <c r="AY126" s="219" t="s">
        <v>150</v>
      </c>
    </row>
    <row r="127" spans="2:51" s="12" customFormat="1" ht="12">
      <c r="B127" s="208"/>
      <c r="C127" s="209"/>
      <c r="D127" s="210" t="s">
        <v>159</v>
      </c>
      <c r="E127" s="211" t="s">
        <v>36</v>
      </c>
      <c r="F127" s="212" t="s">
        <v>176</v>
      </c>
      <c r="G127" s="209"/>
      <c r="H127" s="213" t="s">
        <v>36</v>
      </c>
      <c r="I127" s="214"/>
      <c r="J127" s="209"/>
      <c r="K127" s="209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159</v>
      </c>
      <c r="AU127" s="219" t="s">
        <v>88</v>
      </c>
      <c r="AV127" s="12" t="s">
        <v>23</v>
      </c>
      <c r="AW127" s="12" t="s">
        <v>44</v>
      </c>
      <c r="AX127" s="12" t="s">
        <v>79</v>
      </c>
      <c r="AY127" s="219" t="s">
        <v>150</v>
      </c>
    </row>
    <row r="128" spans="2:51" s="13" customFormat="1" ht="12">
      <c r="B128" s="220"/>
      <c r="C128" s="221"/>
      <c r="D128" s="210" t="s">
        <v>159</v>
      </c>
      <c r="E128" s="222" t="s">
        <v>36</v>
      </c>
      <c r="F128" s="223" t="s">
        <v>177</v>
      </c>
      <c r="G128" s="221"/>
      <c r="H128" s="224">
        <v>21.075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159</v>
      </c>
      <c r="AU128" s="230" t="s">
        <v>88</v>
      </c>
      <c r="AV128" s="13" t="s">
        <v>88</v>
      </c>
      <c r="AW128" s="13" t="s">
        <v>44</v>
      </c>
      <c r="AX128" s="13" t="s">
        <v>79</v>
      </c>
      <c r="AY128" s="230" t="s">
        <v>150</v>
      </c>
    </row>
    <row r="129" spans="2:51" s="13" customFormat="1" ht="12">
      <c r="B129" s="220"/>
      <c r="C129" s="221"/>
      <c r="D129" s="210" t="s">
        <v>159</v>
      </c>
      <c r="E129" s="222" t="s">
        <v>36</v>
      </c>
      <c r="F129" s="223" t="s">
        <v>178</v>
      </c>
      <c r="G129" s="221"/>
      <c r="H129" s="224">
        <v>6.7125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159</v>
      </c>
      <c r="AU129" s="230" t="s">
        <v>88</v>
      </c>
      <c r="AV129" s="13" t="s">
        <v>88</v>
      </c>
      <c r="AW129" s="13" t="s">
        <v>44</v>
      </c>
      <c r="AX129" s="13" t="s">
        <v>79</v>
      </c>
      <c r="AY129" s="230" t="s">
        <v>150</v>
      </c>
    </row>
    <row r="130" spans="2:51" s="13" customFormat="1" ht="24">
      <c r="B130" s="220"/>
      <c r="C130" s="221"/>
      <c r="D130" s="210" t="s">
        <v>159</v>
      </c>
      <c r="E130" s="222" t="s">
        <v>36</v>
      </c>
      <c r="F130" s="223" t="s">
        <v>179</v>
      </c>
      <c r="G130" s="221"/>
      <c r="H130" s="224">
        <v>28.002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159</v>
      </c>
      <c r="AU130" s="230" t="s">
        <v>88</v>
      </c>
      <c r="AV130" s="13" t="s">
        <v>88</v>
      </c>
      <c r="AW130" s="13" t="s">
        <v>44</v>
      </c>
      <c r="AX130" s="13" t="s">
        <v>79</v>
      </c>
      <c r="AY130" s="230" t="s">
        <v>150</v>
      </c>
    </row>
    <row r="131" spans="2:51" s="12" customFormat="1" ht="12">
      <c r="B131" s="208"/>
      <c r="C131" s="209"/>
      <c r="D131" s="210" t="s">
        <v>159</v>
      </c>
      <c r="E131" s="211" t="s">
        <v>36</v>
      </c>
      <c r="F131" s="212" t="s">
        <v>180</v>
      </c>
      <c r="G131" s="209"/>
      <c r="H131" s="213" t="s">
        <v>36</v>
      </c>
      <c r="I131" s="214"/>
      <c r="J131" s="209"/>
      <c r="K131" s="209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159</v>
      </c>
      <c r="AU131" s="219" t="s">
        <v>88</v>
      </c>
      <c r="AV131" s="12" t="s">
        <v>23</v>
      </c>
      <c r="AW131" s="12" t="s">
        <v>44</v>
      </c>
      <c r="AX131" s="12" t="s">
        <v>79</v>
      </c>
      <c r="AY131" s="219" t="s">
        <v>150</v>
      </c>
    </row>
    <row r="132" spans="2:51" s="13" customFormat="1" ht="12">
      <c r="B132" s="220"/>
      <c r="C132" s="221"/>
      <c r="D132" s="210" t="s">
        <v>159</v>
      </c>
      <c r="E132" s="222" t="s">
        <v>36</v>
      </c>
      <c r="F132" s="223" t="s">
        <v>181</v>
      </c>
      <c r="G132" s="221"/>
      <c r="H132" s="224">
        <v>13.65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159</v>
      </c>
      <c r="AU132" s="230" t="s">
        <v>88</v>
      </c>
      <c r="AV132" s="13" t="s">
        <v>88</v>
      </c>
      <c r="AW132" s="13" t="s">
        <v>44</v>
      </c>
      <c r="AX132" s="13" t="s">
        <v>79</v>
      </c>
      <c r="AY132" s="230" t="s">
        <v>150</v>
      </c>
    </row>
    <row r="133" spans="2:51" s="13" customFormat="1" ht="12">
      <c r="B133" s="220"/>
      <c r="C133" s="221"/>
      <c r="D133" s="210" t="s">
        <v>159</v>
      </c>
      <c r="E133" s="222" t="s">
        <v>36</v>
      </c>
      <c r="F133" s="223" t="s">
        <v>182</v>
      </c>
      <c r="G133" s="221"/>
      <c r="H133" s="224">
        <v>11.583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159</v>
      </c>
      <c r="AU133" s="230" t="s">
        <v>88</v>
      </c>
      <c r="AV133" s="13" t="s">
        <v>88</v>
      </c>
      <c r="AW133" s="13" t="s">
        <v>44</v>
      </c>
      <c r="AX133" s="13" t="s">
        <v>79</v>
      </c>
      <c r="AY133" s="230" t="s">
        <v>150</v>
      </c>
    </row>
    <row r="134" spans="2:51" s="13" customFormat="1" ht="12">
      <c r="B134" s="220"/>
      <c r="C134" s="221"/>
      <c r="D134" s="210" t="s">
        <v>159</v>
      </c>
      <c r="E134" s="222" t="s">
        <v>36</v>
      </c>
      <c r="F134" s="223" t="s">
        <v>183</v>
      </c>
      <c r="G134" s="221"/>
      <c r="H134" s="224">
        <v>11.29875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159</v>
      </c>
      <c r="AU134" s="230" t="s">
        <v>88</v>
      </c>
      <c r="AV134" s="13" t="s">
        <v>88</v>
      </c>
      <c r="AW134" s="13" t="s">
        <v>44</v>
      </c>
      <c r="AX134" s="13" t="s">
        <v>79</v>
      </c>
      <c r="AY134" s="230" t="s">
        <v>150</v>
      </c>
    </row>
    <row r="135" spans="2:51" s="13" customFormat="1" ht="12">
      <c r="B135" s="220"/>
      <c r="C135" s="221"/>
      <c r="D135" s="210" t="s">
        <v>159</v>
      </c>
      <c r="E135" s="222" t="s">
        <v>36</v>
      </c>
      <c r="F135" s="223" t="s">
        <v>184</v>
      </c>
      <c r="G135" s="221"/>
      <c r="H135" s="224">
        <v>7.125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159</v>
      </c>
      <c r="AU135" s="230" t="s">
        <v>88</v>
      </c>
      <c r="AV135" s="13" t="s">
        <v>88</v>
      </c>
      <c r="AW135" s="13" t="s">
        <v>44</v>
      </c>
      <c r="AX135" s="13" t="s">
        <v>79</v>
      </c>
      <c r="AY135" s="230" t="s">
        <v>150</v>
      </c>
    </row>
    <row r="136" spans="2:51" s="14" customFormat="1" ht="12">
      <c r="B136" s="231"/>
      <c r="C136" s="232"/>
      <c r="D136" s="233" t="s">
        <v>159</v>
      </c>
      <c r="E136" s="234" t="s">
        <v>36</v>
      </c>
      <c r="F136" s="235" t="s">
        <v>163</v>
      </c>
      <c r="G136" s="232"/>
      <c r="H136" s="236">
        <v>99.44625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159</v>
      </c>
      <c r="AU136" s="242" t="s">
        <v>88</v>
      </c>
      <c r="AV136" s="14" t="s">
        <v>157</v>
      </c>
      <c r="AW136" s="14" t="s">
        <v>44</v>
      </c>
      <c r="AX136" s="14" t="s">
        <v>23</v>
      </c>
      <c r="AY136" s="242" t="s">
        <v>150</v>
      </c>
    </row>
    <row r="137" spans="2:65" s="1" customFormat="1" ht="31.5" customHeight="1">
      <c r="B137" s="37"/>
      <c r="C137" s="196" t="s">
        <v>185</v>
      </c>
      <c r="D137" s="196" t="s">
        <v>152</v>
      </c>
      <c r="E137" s="197" t="s">
        <v>186</v>
      </c>
      <c r="F137" s="198" t="s">
        <v>187</v>
      </c>
      <c r="G137" s="199" t="s">
        <v>174</v>
      </c>
      <c r="H137" s="200">
        <v>99.446</v>
      </c>
      <c r="I137" s="201"/>
      <c r="J137" s="202">
        <f>ROUND(I137*H137,2)</f>
        <v>0</v>
      </c>
      <c r="K137" s="198" t="s">
        <v>156</v>
      </c>
      <c r="L137" s="57"/>
      <c r="M137" s="203" t="s">
        <v>36</v>
      </c>
      <c r="N137" s="204" t="s">
        <v>50</v>
      </c>
      <c r="O137" s="38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AR137" s="19" t="s">
        <v>157</v>
      </c>
      <c r="AT137" s="19" t="s">
        <v>152</v>
      </c>
      <c r="AU137" s="19" t="s">
        <v>88</v>
      </c>
      <c r="AY137" s="19" t="s">
        <v>150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9" t="s">
        <v>23</v>
      </c>
      <c r="BK137" s="207">
        <f>ROUND(I137*H137,2)</f>
        <v>0</v>
      </c>
      <c r="BL137" s="19" t="s">
        <v>157</v>
      </c>
      <c r="BM137" s="19" t="s">
        <v>188</v>
      </c>
    </row>
    <row r="138" spans="2:65" s="1" customFormat="1" ht="22.5" customHeight="1">
      <c r="B138" s="37"/>
      <c r="C138" s="196" t="s">
        <v>189</v>
      </c>
      <c r="D138" s="196" t="s">
        <v>152</v>
      </c>
      <c r="E138" s="197" t="s">
        <v>190</v>
      </c>
      <c r="F138" s="198" t="s">
        <v>191</v>
      </c>
      <c r="G138" s="199" t="s">
        <v>155</v>
      </c>
      <c r="H138" s="200">
        <v>58.209</v>
      </c>
      <c r="I138" s="201"/>
      <c r="J138" s="202">
        <f>ROUND(I138*H138,2)</f>
        <v>0</v>
      </c>
      <c r="K138" s="198" t="s">
        <v>156</v>
      </c>
      <c r="L138" s="57"/>
      <c r="M138" s="203" t="s">
        <v>36</v>
      </c>
      <c r="N138" s="204" t="s">
        <v>50</v>
      </c>
      <c r="O138" s="38"/>
      <c r="P138" s="205">
        <f>O138*H138</f>
        <v>0</v>
      </c>
      <c r="Q138" s="205">
        <v>0.0007</v>
      </c>
      <c r="R138" s="205">
        <f>Q138*H138</f>
        <v>0.0407463</v>
      </c>
      <c r="S138" s="205">
        <v>0</v>
      </c>
      <c r="T138" s="206">
        <f>S138*H138</f>
        <v>0</v>
      </c>
      <c r="AR138" s="19" t="s">
        <v>157</v>
      </c>
      <c r="AT138" s="19" t="s">
        <v>152</v>
      </c>
      <c r="AU138" s="19" t="s">
        <v>88</v>
      </c>
      <c r="AY138" s="19" t="s">
        <v>150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9" t="s">
        <v>23</v>
      </c>
      <c r="BK138" s="207">
        <f>ROUND(I138*H138,2)</f>
        <v>0</v>
      </c>
      <c r="BL138" s="19" t="s">
        <v>157</v>
      </c>
      <c r="BM138" s="19" t="s">
        <v>192</v>
      </c>
    </row>
    <row r="139" spans="2:51" s="12" customFormat="1" ht="12">
      <c r="B139" s="208"/>
      <c r="C139" s="209"/>
      <c r="D139" s="210" t="s">
        <v>159</v>
      </c>
      <c r="E139" s="211" t="s">
        <v>36</v>
      </c>
      <c r="F139" s="212" t="s">
        <v>160</v>
      </c>
      <c r="G139" s="209"/>
      <c r="H139" s="213" t="s">
        <v>36</v>
      </c>
      <c r="I139" s="214"/>
      <c r="J139" s="209"/>
      <c r="K139" s="209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159</v>
      </c>
      <c r="AU139" s="219" t="s">
        <v>88</v>
      </c>
      <c r="AV139" s="12" t="s">
        <v>23</v>
      </c>
      <c r="AW139" s="12" t="s">
        <v>44</v>
      </c>
      <c r="AX139" s="12" t="s">
        <v>79</v>
      </c>
      <c r="AY139" s="219" t="s">
        <v>150</v>
      </c>
    </row>
    <row r="140" spans="2:51" s="12" customFormat="1" ht="12">
      <c r="B140" s="208"/>
      <c r="C140" s="209"/>
      <c r="D140" s="210" t="s">
        <v>159</v>
      </c>
      <c r="E140" s="211" t="s">
        <v>36</v>
      </c>
      <c r="F140" s="212" t="s">
        <v>161</v>
      </c>
      <c r="G140" s="209"/>
      <c r="H140" s="213" t="s">
        <v>36</v>
      </c>
      <c r="I140" s="214"/>
      <c r="J140" s="209"/>
      <c r="K140" s="209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159</v>
      </c>
      <c r="AU140" s="219" t="s">
        <v>88</v>
      </c>
      <c r="AV140" s="12" t="s">
        <v>23</v>
      </c>
      <c r="AW140" s="12" t="s">
        <v>44</v>
      </c>
      <c r="AX140" s="12" t="s">
        <v>79</v>
      </c>
      <c r="AY140" s="219" t="s">
        <v>150</v>
      </c>
    </row>
    <row r="141" spans="2:51" s="12" customFormat="1" ht="12">
      <c r="B141" s="208"/>
      <c r="C141" s="209"/>
      <c r="D141" s="210" t="s">
        <v>159</v>
      </c>
      <c r="E141" s="211" t="s">
        <v>36</v>
      </c>
      <c r="F141" s="212" t="s">
        <v>180</v>
      </c>
      <c r="G141" s="209"/>
      <c r="H141" s="213" t="s">
        <v>36</v>
      </c>
      <c r="I141" s="214"/>
      <c r="J141" s="209"/>
      <c r="K141" s="209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159</v>
      </c>
      <c r="AU141" s="219" t="s">
        <v>88</v>
      </c>
      <c r="AV141" s="12" t="s">
        <v>23</v>
      </c>
      <c r="AW141" s="12" t="s">
        <v>44</v>
      </c>
      <c r="AX141" s="12" t="s">
        <v>79</v>
      </c>
      <c r="AY141" s="219" t="s">
        <v>150</v>
      </c>
    </row>
    <row r="142" spans="2:51" s="13" customFormat="1" ht="12">
      <c r="B142" s="220"/>
      <c r="C142" s="221"/>
      <c r="D142" s="210" t="s">
        <v>159</v>
      </c>
      <c r="E142" s="222" t="s">
        <v>36</v>
      </c>
      <c r="F142" s="223" t="s">
        <v>193</v>
      </c>
      <c r="G142" s="221"/>
      <c r="H142" s="224">
        <v>18.2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159</v>
      </c>
      <c r="AU142" s="230" t="s">
        <v>88</v>
      </c>
      <c r="AV142" s="13" t="s">
        <v>88</v>
      </c>
      <c r="AW142" s="13" t="s">
        <v>44</v>
      </c>
      <c r="AX142" s="13" t="s">
        <v>79</v>
      </c>
      <c r="AY142" s="230" t="s">
        <v>150</v>
      </c>
    </row>
    <row r="143" spans="2:51" s="13" customFormat="1" ht="12">
      <c r="B143" s="220"/>
      <c r="C143" s="221"/>
      <c r="D143" s="210" t="s">
        <v>159</v>
      </c>
      <c r="E143" s="222" t="s">
        <v>36</v>
      </c>
      <c r="F143" s="223" t="s">
        <v>194</v>
      </c>
      <c r="G143" s="221"/>
      <c r="H143" s="224">
        <v>15.444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159</v>
      </c>
      <c r="AU143" s="230" t="s">
        <v>88</v>
      </c>
      <c r="AV143" s="13" t="s">
        <v>88</v>
      </c>
      <c r="AW143" s="13" t="s">
        <v>44</v>
      </c>
      <c r="AX143" s="13" t="s">
        <v>79</v>
      </c>
      <c r="AY143" s="230" t="s">
        <v>150</v>
      </c>
    </row>
    <row r="144" spans="2:51" s="13" customFormat="1" ht="12">
      <c r="B144" s="220"/>
      <c r="C144" s="221"/>
      <c r="D144" s="210" t="s">
        <v>159</v>
      </c>
      <c r="E144" s="222" t="s">
        <v>36</v>
      </c>
      <c r="F144" s="223" t="s">
        <v>195</v>
      </c>
      <c r="G144" s="221"/>
      <c r="H144" s="224">
        <v>15.065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159</v>
      </c>
      <c r="AU144" s="230" t="s">
        <v>88</v>
      </c>
      <c r="AV144" s="13" t="s">
        <v>88</v>
      </c>
      <c r="AW144" s="13" t="s">
        <v>44</v>
      </c>
      <c r="AX144" s="13" t="s">
        <v>79</v>
      </c>
      <c r="AY144" s="230" t="s">
        <v>150</v>
      </c>
    </row>
    <row r="145" spans="2:51" s="13" customFormat="1" ht="12">
      <c r="B145" s="220"/>
      <c r="C145" s="221"/>
      <c r="D145" s="210" t="s">
        <v>159</v>
      </c>
      <c r="E145" s="222" t="s">
        <v>36</v>
      </c>
      <c r="F145" s="223" t="s">
        <v>196</v>
      </c>
      <c r="G145" s="221"/>
      <c r="H145" s="224">
        <v>9.5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159</v>
      </c>
      <c r="AU145" s="230" t="s">
        <v>88</v>
      </c>
      <c r="AV145" s="13" t="s">
        <v>88</v>
      </c>
      <c r="AW145" s="13" t="s">
        <v>44</v>
      </c>
      <c r="AX145" s="13" t="s">
        <v>79</v>
      </c>
      <c r="AY145" s="230" t="s">
        <v>150</v>
      </c>
    </row>
    <row r="146" spans="2:51" s="14" customFormat="1" ht="12">
      <c r="B146" s="231"/>
      <c r="C146" s="232"/>
      <c r="D146" s="233" t="s">
        <v>159</v>
      </c>
      <c r="E146" s="234" t="s">
        <v>36</v>
      </c>
      <c r="F146" s="235" t="s">
        <v>163</v>
      </c>
      <c r="G146" s="232"/>
      <c r="H146" s="236">
        <v>58.209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159</v>
      </c>
      <c r="AU146" s="242" t="s">
        <v>88</v>
      </c>
      <c r="AV146" s="14" t="s">
        <v>157</v>
      </c>
      <c r="AW146" s="14" t="s">
        <v>44</v>
      </c>
      <c r="AX146" s="14" t="s">
        <v>23</v>
      </c>
      <c r="AY146" s="242" t="s">
        <v>150</v>
      </c>
    </row>
    <row r="147" spans="2:65" s="1" customFormat="1" ht="22.5" customHeight="1">
      <c r="B147" s="37"/>
      <c r="C147" s="196" t="s">
        <v>197</v>
      </c>
      <c r="D147" s="196" t="s">
        <v>152</v>
      </c>
      <c r="E147" s="197" t="s">
        <v>198</v>
      </c>
      <c r="F147" s="198" t="s">
        <v>199</v>
      </c>
      <c r="G147" s="199" t="s">
        <v>155</v>
      </c>
      <c r="H147" s="200">
        <v>58.209</v>
      </c>
      <c r="I147" s="201"/>
      <c r="J147" s="202">
        <f>ROUND(I147*H147,2)</f>
        <v>0</v>
      </c>
      <c r="K147" s="198" t="s">
        <v>156</v>
      </c>
      <c r="L147" s="57"/>
      <c r="M147" s="203" t="s">
        <v>36</v>
      </c>
      <c r="N147" s="204" t="s">
        <v>50</v>
      </c>
      <c r="O147" s="38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AR147" s="19" t="s">
        <v>157</v>
      </c>
      <c r="AT147" s="19" t="s">
        <v>152</v>
      </c>
      <c r="AU147" s="19" t="s">
        <v>88</v>
      </c>
      <c r="AY147" s="19" t="s">
        <v>150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9" t="s">
        <v>23</v>
      </c>
      <c r="BK147" s="207">
        <f>ROUND(I147*H147,2)</f>
        <v>0</v>
      </c>
      <c r="BL147" s="19" t="s">
        <v>157</v>
      </c>
      <c r="BM147" s="19" t="s">
        <v>200</v>
      </c>
    </row>
    <row r="148" spans="2:65" s="1" customFormat="1" ht="22.5" customHeight="1">
      <c r="B148" s="37"/>
      <c r="C148" s="196" t="s">
        <v>201</v>
      </c>
      <c r="D148" s="196" t="s">
        <v>152</v>
      </c>
      <c r="E148" s="197" t="s">
        <v>202</v>
      </c>
      <c r="F148" s="198" t="s">
        <v>203</v>
      </c>
      <c r="G148" s="199" t="s">
        <v>174</v>
      </c>
      <c r="H148" s="200">
        <v>43.657</v>
      </c>
      <c r="I148" s="201"/>
      <c r="J148" s="202">
        <f>ROUND(I148*H148,2)</f>
        <v>0</v>
      </c>
      <c r="K148" s="198" t="s">
        <v>156</v>
      </c>
      <c r="L148" s="57"/>
      <c r="M148" s="203" t="s">
        <v>36</v>
      </c>
      <c r="N148" s="204" t="s">
        <v>50</v>
      </c>
      <c r="O148" s="38"/>
      <c r="P148" s="205">
        <f>O148*H148</f>
        <v>0</v>
      </c>
      <c r="Q148" s="205">
        <v>0.00046</v>
      </c>
      <c r="R148" s="205">
        <f>Q148*H148</f>
        <v>0.020082219999999998</v>
      </c>
      <c r="S148" s="205">
        <v>0</v>
      </c>
      <c r="T148" s="206">
        <f>S148*H148</f>
        <v>0</v>
      </c>
      <c r="AR148" s="19" t="s">
        <v>157</v>
      </c>
      <c r="AT148" s="19" t="s">
        <v>152</v>
      </c>
      <c r="AU148" s="19" t="s">
        <v>88</v>
      </c>
      <c r="AY148" s="19" t="s">
        <v>150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9" t="s">
        <v>23</v>
      </c>
      <c r="BK148" s="207">
        <f>ROUND(I148*H148,2)</f>
        <v>0</v>
      </c>
      <c r="BL148" s="19" t="s">
        <v>157</v>
      </c>
      <c r="BM148" s="19" t="s">
        <v>204</v>
      </c>
    </row>
    <row r="149" spans="2:51" s="12" customFormat="1" ht="12">
      <c r="B149" s="208"/>
      <c r="C149" s="209"/>
      <c r="D149" s="210" t="s">
        <v>159</v>
      </c>
      <c r="E149" s="211" t="s">
        <v>36</v>
      </c>
      <c r="F149" s="212" t="s">
        <v>180</v>
      </c>
      <c r="G149" s="209"/>
      <c r="H149" s="213" t="s">
        <v>36</v>
      </c>
      <c r="I149" s="214"/>
      <c r="J149" s="209"/>
      <c r="K149" s="209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159</v>
      </c>
      <c r="AU149" s="219" t="s">
        <v>88</v>
      </c>
      <c r="AV149" s="12" t="s">
        <v>23</v>
      </c>
      <c r="AW149" s="12" t="s">
        <v>44</v>
      </c>
      <c r="AX149" s="12" t="s">
        <v>79</v>
      </c>
      <c r="AY149" s="219" t="s">
        <v>150</v>
      </c>
    </row>
    <row r="150" spans="2:51" s="13" customFormat="1" ht="12">
      <c r="B150" s="220"/>
      <c r="C150" s="221"/>
      <c r="D150" s="210" t="s">
        <v>159</v>
      </c>
      <c r="E150" s="222" t="s">
        <v>36</v>
      </c>
      <c r="F150" s="223" t="s">
        <v>181</v>
      </c>
      <c r="G150" s="221"/>
      <c r="H150" s="224">
        <v>13.65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159</v>
      </c>
      <c r="AU150" s="230" t="s">
        <v>88</v>
      </c>
      <c r="AV150" s="13" t="s">
        <v>88</v>
      </c>
      <c r="AW150" s="13" t="s">
        <v>44</v>
      </c>
      <c r="AX150" s="13" t="s">
        <v>79</v>
      </c>
      <c r="AY150" s="230" t="s">
        <v>150</v>
      </c>
    </row>
    <row r="151" spans="2:51" s="13" customFormat="1" ht="12">
      <c r="B151" s="220"/>
      <c r="C151" s="221"/>
      <c r="D151" s="210" t="s">
        <v>159</v>
      </c>
      <c r="E151" s="222" t="s">
        <v>36</v>
      </c>
      <c r="F151" s="223" t="s">
        <v>182</v>
      </c>
      <c r="G151" s="221"/>
      <c r="H151" s="224">
        <v>11.583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159</v>
      </c>
      <c r="AU151" s="230" t="s">
        <v>88</v>
      </c>
      <c r="AV151" s="13" t="s">
        <v>88</v>
      </c>
      <c r="AW151" s="13" t="s">
        <v>44</v>
      </c>
      <c r="AX151" s="13" t="s">
        <v>79</v>
      </c>
      <c r="AY151" s="230" t="s">
        <v>150</v>
      </c>
    </row>
    <row r="152" spans="2:51" s="13" customFormat="1" ht="12">
      <c r="B152" s="220"/>
      <c r="C152" s="221"/>
      <c r="D152" s="210" t="s">
        <v>159</v>
      </c>
      <c r="E152" s="222" t="s">
        <v>36</v>
      </c>
      <c r="F152" s="223" t="s">
        <v>183</v>
      </c>
      <c r="G152" s="221"/>
      <c r="H152" s="224">
        <v>11.29875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159</v>
      </c>
      <c r="AU152" s="230" t="s">
        <v>88</v>
      </c>
      <c r="AV152" s="13" t="s">
        <v>88</v>
      </c>
      <c r="AW152" s="13" t="s">
        <v>44</v>
      </c>
      <c r="AX152" s="13" t="s">
        <v>79</v>
      </c>
      <c r="AY152" s="230" t="s">
        <v>150</v>
      </c>
    </row>
    <row r="153" spans="2:51" s="13" customFormat="1" ht="12">
      <c r="B153" s="220"/>
      <c r="C153" s="221"/>
      <c r="D153" s="210" t="s">
        <v>159</v>
      </c>
      <c r="E153" s="222" t="s">
        <v>36</v>
      </c>
      <c r="F153" s="223" t="s">
        <v>184</v>
      </c>
      <c r="G153" s="221"/>
      <c r="H153" s="224">
        <v>7.125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159</v>
      </c>
      <c r="AU153" s="230" t="s">
        <v>88</v>
      </c>
      <c r="AV153" s="13" t="s">
        <v>88</v>
      </c>
      <c r="AW153" s="13" t="s">
        <v>44</v>
      </c>
      <c r="AX153" s="13" t="s">
        <v>79</v>
      </c>
      <c r="AY153" s="230" t="s">
        <v>150</v>
      </c>
    </row>
    <row r="154" spans="2:51" s="14" customFormat="1" ht="12">
      <c r="B154" s="231"/>
      <c r="C154" s="232"/>
      <c r="D154" s="233" t="s">
        <v>159</v>
      </c>
      <c r="E154" s="234" t="s">
        <v>36</v>
      </c>
      <c r="F154" s="235" t="s">
        <v>163</v>
      </c>
      <c r="G154" s="232"/>
      <c r="H154" s="236">
        <v>43.65675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159</v>
      </c>
      <c r="AU154" s="242" t="s">
        <v>88</v>
      </c>
      <c r="AV154" s="14" t="s">
        <v>157</v>
      </c>
      <c r="AW154" s="14" t="s">
        <v>44</v>
      </c>
      <c r="AX154" s="14" t="s">
        <v>23</v>
      </c>
      <c r="AY154" s="242" t="s">
        <v>150</v>
      </c>
    </row>
    <row r="155" spans="2:65" s="1" customFormat="1" ht="22.5" customHeight="1">
      <c r="B155" s="37"/>
      <c r="C155" s="196" t="s">
        <v>205</v>
      </c>
      <c r="D155" s="196" t="s">
        <v>152</v>
      </c>
      <c r="E155" s="197" t="s">
        <v>206</v>
      </c>
      <c r="F155" s="198" t="s">
        <v>207</v>
      </c>
      <c r="G155" s="199" t="s">
        <v>174</v>
      </c>
      <c r="H155" s="200">
        <v>43.657</v>
      </c>
      <c r="I155" s="201"/>
      <c r="J155" s="202">
        <f>ROUND(I155*H155,2)</f>
        <v>0</v>
      </c>
      <c r="K155" s="198" t="s">
        <v>156</v>
      </c>
      <c r="L155" s="57"/>
      <c r="M155" s="203" t="s">
        <v>36</v>
      </c>
      <c r="N155" s="204" t="s">
        <v>50</v>
      </c>
      <c r="O155" s="38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AR155" s="19" t="s">
        <v>157</v>
      </c>
      <c r="AT155" s="19" t="s">
        <v>152</v>
      </c>
      <c r="AU155" s="19" t="s">
        <v>88</v>
      </c>
      <c r="AY155" s="19" t="s">
        <v>150</v>
      </c>
      <c r="BE155" s="207">
        <f>IF(N155="základní",J155,0)</f>
        <v>0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19" t="s">
        <v>23</v>
      </c>
      <c r="BK155" s="207">
        <f>ROUND(I155*H155,2)</f>
        <v>0</v>
      </c>
      <c r="BL155" s="19" t="s">
        <v>157</v>
      </c>
      <c r="BM155" s="19" t="s">
        <v>208</v>
      </c>
    </row>
    <row r="156" spans="2:65" s="1" customFormat="1" ht="22.5" customHeight="1">
      <c r="B156" s="37"/>
      <c r="C156" s="196" t="s">
        <v>28</v>
      </c>
      <c r="D156" s="196" t="s">
        <v>152</v>
      </c>
      <c r="E156" s="197" t="s">
        <v>209</v>
      </c>
      <c r="F156" s="198" t="s">
        <v>210</v>
      </c>
      <c r="G156" s="199" t="s">
        <v>155</v>
      </c>
      <c r="H156" s="200">
        <v>58.209</v>
      </c>
      <c r="I156" s="201"/>
      <c r="J156" s="202">
        <f>ROUND(I156*H156,2)</f>
        <v>0</v>
      </c>
      <c r="K156" s="198" t="s">
        <v>156</v>
      </c>
      <c r="L156" s="57"/>
      <c r="M156" s="203" t="s">
        <v>36</v>
      </c>
      <c r="N156" s="204" t="s">
        <v>50</v>
      </c>
      <c r="O156" s="38"/>
      <c r="P156" s="205">
        <f>O156*H156</f>
        <v>0</v>
      </c>
      <c r="Q156" s="205">
        <v>0.00079</v>
      </c>
      <c r="R156" s="205">
        <f>Q156*H156</f>
        <v>0.04598511</v>
      </c>
      <c r="S156" s="205">
        <v>0</v>
      </c>
      <c r="T156" s="206">
        <f>S156*H156</f>
        <v>0</v>
      </c>
      <c r="AR156" s="19" t="s">
        <v>157</v>
      </c>
      <c r="AT156" s="19" t="s">
        <v>152</v>
      </c>
      <c r="AU156" s="19" t="s">
        <v>88</v>
      </c>
      <c r="AY156" s="19" t="s">
        <v>150</v>
      </c>
      <c r="BE156" s="207">
        <f>IF(N156="základní",J156,0)</f>
        <v>0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9" t="s">
        <v>23</v>
      </c>
      <c r="BK156" s="207">
        <f>ROUND(I156*H156,2)</f>
        <v>0</v>
      </c>
      <c r="BL156" s="19" t="s">
        <v>157</v>
      </c>
      <c r="BM156" s="19" t="s">
        <v>211</v>
      </c>
    </row>
    <row r="157" spans="2:51" s="12" customFormat="1" ht="12">
      <c r="B157" s="208"/>
      <c r="C157" s="209"/>
      <c r="D157" s="210" t="s">
        <v>159</v>
      </c>
      <c r="E157" s="211" t="s">
        <v>36</v>
      </c>
      <c r="F157" s="212" t="s">
        <v>160</v>
      </c>
      <c r="G157" s="209"/>
      <c r="H157" s="213" t="s">
        <v>36</v>
      </c>
      <c r="I157" s="214"/>
      <c r="J157" s="209"/>
      <c r="K157" s="209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159</v>
      </c>
      <c r="AU157" s="219" t="s">
        <v>88</v>
      </c>
      <c r="AV157" s="12" t="s">
        <v>23</v>
      </c>
      <c r="AW157" s="12" t="s">
        <v>44</v>
      </c>
      <c r="AX157" s="12" t="s">
        <v>79</v>
      </c>
      <c r="AY157" s="219" t="s">
        <v>150</v>
      </c>
    </row>
    <row r="158" spans="2:51" s="12" customFormat="1" ht="12">
      <c r="B158" s="208"/>
      <c r="C158" s="209"/>
      <c r="D158" s="210" t="s">
        <v>159</v>
      </c>
      <c r="E158" s="211" t="s">
        <v>36</v>
      </c>
      <c r="F158" s="212" t="s">
        <v>161</v>
      </c>
      <c r="G158" s="209"/>
      <c r="H158" s="213" t="s">
        <v>36</v>
      </c>
      <c r="I158" s="214"/>
      <c r="J158" s="209"/>
      <c r="K158" s="209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159</v>
      </c>
      <c r="AU158" s="219" t="s">
        <v>88</v>
      </c>
      <c r="AV158" s="12" t="s">
        <v>23</v>
      </c>
      <c r="AW158" s="12" t="s">
        <v>44</v>
      </c>
      <c r="AX158" s="12" t="s">
        <v>79</v>
      </c>
      <c r="AY158" s="219" t="s">
        <v>150</v>
      </c>
    </row>
    <row r="159" spans="2:51" s="12" customFormat="1" ht="12">
      <c r="B159" s="208"/>
      <c r="C159" s="209"/>
      <c r="D159" s="210" t="s">
        <v>159</v>
      </c>
      <c r="E159" s="211" t="s">
        <v>36</v>
      </c>
      <c r="F159" s="212" t="s">
        <v>180</v>
      </c>
      <c r="G159" s="209"/>
      <c r="H159" s="213" t="s">
        <v>36</v>
      </c>
      <c r="I159" s="214"/>
      <c r="J159" s="209"/>
      <c r="K159" s="209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159</v>
      </c>
      <c r="AU159" s="219" t="s">
        <v>88</v>
      </c>
      <c r="AV159" s="12" t="s">
        <v>23</v>
      </c>
      <c r="AW159" s="12" t="s">
        <v>44</v>
      </c>
      <c r="AX159" s="12" t="s">
        <v>79</v>
      </c>
      <c r="AY159" s="219" t="s">
        <v>150</v>
      </c>
    </row>
    <row r="160" spans="2:51" s="13" customFormat="1" ht="12">
      <c r="B160" s="220"/>
      <c r="C160" s="221"/>
      <c r="D160" s="210" t="s">
        <v>159</v>
      </c>
      <c r="E160" s="222" t="s">
        <v>36</v>
      </c>
      <c r="F160" s="223" t="s">
        <v>193</v>
      </c>
      <c r="G160" s="221"/>
      <c r="H160" s="224">
        <v>18.2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159</v>
      </c>
      <c r="AU160" s="230" t="s">
        <v>88</v>
      </c>
      <c r="AV160" s="13" t="s">
        <v>88</v>
      </c>
      <c r="AW160" s="13" t="s">
        <v>44</v>
      </c>
      <c r="AX160" s="13" t="s">
        <v>79</v>
      </c>
      <c r="AY160" s="230" t="s">
        <v>150</v>
      </c>
    </row>
    <row r="161" spans="2:51" s="13" customFormat="1" ht="12">
      <c r="B161" s="220"/>
      <c r="C161" s="221"/>
      <c r="D161" s="210" t="s">
        <v>159</v>
      </c>
      <c r="E161" s="222" t="s">
        <v>36</v>
      </c>
      <c r="F161" s="223" t="s">
        <v>194</v>
      </c>
      <c r="G161" s="221"/>
      <c r="H161" s="224">
        <v>15.444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159</v>
      </c>
      <c r="AU161" s="230" t="s">
        <v>88</v>
      </c>
      <c r="AV161" s="13" t="s">
        <v>88</v>
      </c>
      <c r="AW161" s="13" t="s">
        <v>44</v>
      </c>
      <c r="AX161" s="13" t="s">
        <v>79</v>
      </c>
      <c r="AY161" s="230" t="s">
        <v>150</v>
      </c>
    </row>
    <row r="162" spans="2:51" s="13" customFormat="1" ht="12">
      <c r="B162" s="220"/>
      <c r="C162" s="221"/>
      <c r="D162" s="210" t="s">
        <v>159</v>
      </c>
      <c r="E162" s="222" t="s">
        <v>36</v>
      </c>
      <c r="F162" s="223" t="s">
        <v>195</v>
      </c>
      <c r="G162" s="221"/>
      <c r="H162" s="224">
        <v>15.065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159</v>
      </c>
      <c r="AU162" s="230" t="s">
        <v>88</v>
      </c>
      <c r="AV162" s="13" t="s">
        <v>88</v>
      </c>
      <c r="AW162" s="13" t="s">
        <v>44</v>
      </c>
      <c r="AX162" s="13" t="s">
        <v>79</v>
      </c>
      <c r="AY162" s="230" t="s">
        <v>150</v>
      </c>
    </row>
    <row r="163" spans="2:51" s="13" customFormat="1" ht="12">
      <c r="B163" s="220"/>
      <c r="C163" s="221"/>
      <c r="D163" s="210" t="s">
        <v>159</v>
      </c>
      <c r="E163" s="222" t="s">
        <v>36</v>
      </c>
      <c r="F163" s="223" t="s">
        <v>196</v>
      </c>
      <c r="G163" s="221"/>
      <c r="H163" s="224">
        <v>9.5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159</v>
      </c>
      <c r="AU163" s="230" t="s">
        <v>88</v>
      </c>
      <c r="AV163" s="13" t="s">
        <v>88</v>
      </c>
      <c r="AW163" s="13" t="s">
        <v>44</v>
      </c>
      <c r="AX163" s="13" t="s">
        <v>79</v>
      </c>
      <c r="AY163" s="230" t="s">
        <v>150</v>
      </c>
    </row>
    <row r="164" spans="2:51" s="14" customFormat="1" ht="12">
      <c r="B164" s="231"/>
      <c r="C164" s="232"/>
      <c r="D164" s="233" t="s">
        <v>159</v>
      </c>
      <c r="E164" s="234" t="s">
        <v>36</v>
      </c>
      <c r="F164" s="235" t="s">
        <v>163</v>
      </c>
      <c r="G164" s="232"/>
      <c r="H164" s="236">
        <v>58.209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159</v>
      </c>
      <c r="AU164" s="242" t="s">
        <v>88</v>
      </c>
      <c r="AV164" s="14" t="s">
        <v>157</v>
      </c>
      <c r="AW164" s="14" t="s">
        <v>44</v>
      </c>
      <c r="AX164" s="14" t="s">
        <v>23</v>
      </c>
      <c r="AY164" s="242" t="s">
        <v>150</v>
      </c>
    </row>
    <row r="165" spans="2:65" s="1" customFormat="1" ht="22.5" customHeight="1">
      <c r="B165" s="37"/>
      <c r="C165" s="196" t="s">
        <v>212</v>
      </c>
      <c r="D165" s="196" t="s">
        <v>152</v>
      </c>
      <c r="E165" s="197" t="s">
        <v>213</v>
      </c>
      <c r="F165" s="198" t="s">
        <v>214</v>
      </c>
      <c r="G165" s="199" t="s">
        <v>155</v>
      </c>
      <c r="H165" s="200">
        <v>58.209</v>
      </c>
      <c r="I165" s="201"/>
      <c r="J165" s="202">
        <f>ROUND(I165*H165,2)</f>
        <v>0</v>
      </c>
      <c r="K165" s="198" t="s">
        <v>156</v>
      </c>
      <c r="L165" s="57"/>
      <c r="M165" s="203" t="s">
        <v>36</v>
      </c>
      <c r="N165" s="204" t="s">
        <v>50</v>
      </c>
      <c r="O165" s="38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AR165" s="19" t="s">
        <v>157</v>
      </c>
      <c r="AT165" s="19" t="s">
        <v>152</v>
      </c>
      <c r="AU165" s="19" t="s">
        <v>88</v>
      </c>
      <c r="AY165" s="19" t="s">
        <v>150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9" t="s">
        <v>23</v>
      </c>
      <c r="BK165" s="207">
        <f>ROUND(I165*H165,2)</f>
        <v>0</v>
      </c>
      <c r="BL165" s="19" t="s">
        <v>157</v>
      </c>
      <c r="BM165" s="19" t="s">
        <v>215</v>
      </c>
    </row>
    <row r="166" spans="2:65" s="1" customFormat="1" ht="22.5" customHeight="1">
      <c r="B166" s="37"/>
      <c r="C166" s="196" t="s">
        <v>216</v>
      </c>
      <c r="D166" s="196" t="s">
        <v>152</v>
      </c>
      <c r="E166" s="197" t="s">
        <v>217</v>
      </c>
      <c r="F166" s="198" t="s">
        <v>218</v>
      </c>
      <c r="G166" s="199" t="s">
        <v>174</v>
      </c>
      <c r="H166" s="200">
        <v>11.166</v>
      </c>
      <c r="I166" s="201"/>
      <c r="J166" s="202">
        <f>ROUND(I166*H166,2)</f>
        <v>0</v>
      </c>
      <c r="K166" s="198" t="s">
        <v>156</v>
      </c>
      <c r="L166" s="57"/>
      <c r="M166" s="203" t="s">
        <v>36</v>
      </c>
      <c r="N166" s="204" t="s">
        <v>50</v>
      </c>
      <c r="O166" s="38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AR166" s="19" t="s">
        <v>157</v>
      </c>
      <c r="AT166" s="19" t="s">
        <v>152</v>
      </c>
      <c r="AU166" s="19" t="s">
        <v>88</v>
      </c>
      <c r="AY166" s="19" t="s">
        <v>150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9" t="s">
        <v>23</v>
      </c>
      <c r="BK166" s="207">
        <f>ROUND(I166*H166,2)</f>
        <v>0</v>
      </c>
      <c r="BL166" s="19" t="s">
        <v>157</v>
      </c>
      <c r="BM166" s="19" t="s">
        <v>219</v>
      </c>
    </row>
    <row r="167" spans="2:51" s="13" customFormat="1" ht="12">
      <c r="B167" s="220"/>
      <c r="C167" s="221"/>
      <c r="D167" s="210" t="s">
        <v>159</v>
      </c>
      <c r="E167" s="222" t="s">
        <v>36</v>
      </c>
      <c r="F167" s="223" t="s">
        <v>220</v>
      </c>
      <c r="G167" s="221"/>
      <c r="H167" s="224">
        <v>11.166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159</v>
      </c>
      <c r="AU167" s="230" t="s">
        <v>88</v>
      </c>
      <c r="AV167" s="13" t="s">
        <v>88</v>
      </c>
      <c r="AW167" s="13" t="s">
        <v>44</v>
      </c>
      <c r="AX167" s="13" t="s">
        <v>79</v>
      </c>
      <c r="AY167" s="230" t="s">
        <v>150</v>
      </c>
    </row>
    <row r="168" spans="2:51" s="14" customFormat="1" ht="12">
      <c r="B168" s="231"/>
      <c r="C168" s="232"/>
      <c r="D168" s="233" t="s">
        <v>159</v>
      </c>
      <c r="E168" s="234" t="s">
        <v>36</v>
      </c>
      <c r="F168" s="235" t="s">
        <v>163</v>
      </c>
      <c r="G168" s="232"/>
      <c r="H168" s="236">
        <v>11.166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159</v>
      </c>
      <c r="AU168" s="242" t="s">
        <v>88</v>
      </c>
      <c r="AV168" s="14" t="s">
        <v>157</v>
      </c>
      <c r="AW168" s="14" t="s">
        <v>44</v>
      </c>
      <c r="AX168" s="14" t="s">
        <v>23</v>
      </c>
      <c r="AY168" s="242" t="s">
        <v>150</v>
      </c>
    </row>
    <row r="169" spans="2:65" s="1" customFormat="1" ht="31.5" customHeight="1">
      <c r="B169" s="37"/>
      <c r="C169" s="196" t="s">
        <v>221</v>
      </c>
      <c r="D169" s="196" t="s">
        <v>152</v>
      </c>
      <c r="E169" s="197" t="s">
        <v>222</v>
      </c>
      <c r="F169" s="198" t="s">
        <v>223</v>
      </c>
      <c r="G169" s="199" t="s">
        <v>174</v>
      </c>
      <c r="H169" s="200">
        <v>111.66</v>
      </c>
      <c r="I169" s="201"/>
      <c r="J169" s="202">
        <f>ROUND(I169*H169,2)</f>
        <v>0</v>
      </c>
      <c r="K169" s="198" t="s">
        <v>156</v>
      </c>
      <c r="L169" s="57"/>
      <c r="M169" s="203" t="s">
        <v>36</v>
      </c>
      <c r="N169" s="204" t="s">
        <v>50</v>
      </c>
      <c r="O169" s="38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AR169" s="19" t="s">
        <v>157</v>
      </c>
      <c r="AT169" s="19" t="s">
        <v>152</v>
      </c>
      <c r="AU169" s="19" t="s">
        <v>88</v>
      </c>
      <c r="AY169" s="19" t="s">
        <v>150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9" t="s">
        <v>23</v>
      </c>
      <c r="BK169" s="207">
        <f>ROUND(I169*H169,2)</f>
        <v>0</v>
      </c>
      <c r="BL169" s="19" t="s">
        <v>157</v>
      </c>
      <c r="BM169" s="19" t="s">
        <v>224</v>
      </c>
    </row>
    <row r="170" spans="2:51" s="13" customFormat="1" ht="12">
      <c r="B170" s="220"/>
      <c r="C170" s="221"/>
      <c r="D170" s="210" t="s">
        <v>159</v>
      </c>
      <c r="E170" s="222" t="s">
        <v>36</v>
      </c>
      <c r="F170" s="223" t="s">
        <v>225</v>
      </c>
      <c r="G170" s="221"/>
      <c r="H170" s="224">
        <v>111.66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159</v>
      </c>
      <c r="AU170" s="230" t="s">
        <v>88</v>
      </c>
      <c r="AV170" s="13" t="s">
        <v>88</v>
      </c>
      <c r="AW170" s="13" t="s">
        <v>44</v>
      </c>
      <c r="AX170" s="13" t="s">
        <v>79</v>
      </c>
      <c r="AY170" s="230" t="s">
        <v>150</v>
      </c>
    </row>
    <row r="171" spans="2:51" s="14" customFormat="1" ht="12">
      <c r="B171" s="231"/>
      <c r="C171" s="232"/>
      <c r="D171" s="233" t="s">
        <v>159</v>
      </c>
      <c r="E171" s="234" t="s">
        <v>36</v>
      </c>
      <c r="F171" s="235" t="s">
        <v>163</v>
      </c>
      <c r="G171" s="232"/>
      <c r="H171" s="236">
        <v>111.66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159</v>
      </c>
      <c r="AU171" s="242" t="s">
        <v>88</v>
      </c>
      <c r="AV171" s="14" t="s">
        <v>157</v>
      </c>
      <c r="AW171" s="14" t="s">
        <v>44</v>
      </c>
      <c r="AX171" s="14" t="s">
        <v>23</v>
      </c>
      <c r="AY171" s="242" t="s">
        <v>150</v>
      </c>
    </row>
    <row r="172" spans="2:65" s="1" customFormat="1" ht="22.5" customHeight="1">
      <c r="B172" s="37"/>
      <c r="C172" s="196" t="s">
        <v>226</v>
      </c>
      <c r="D172" s="196" t="s">
        <v>152</v>
      </c>
      <c r="E172" s="197" t="s">
        <v>227</v>
      </c>
      <c r="F172" s="198" t="s">
        <v>228</v>
      </c>
      <c r="G172" s="199" t="s">
        <v>174</v>
      </c>
      <c r="H172" s="200">
        <v>11.166</v>
      </c>
      <c r="I172" s="201"/>
      <c r="J172" s="202">
        <f>ROUND(I172*H172,2)</f>
        <v>0</v>
      </c>
      <c r="K172" s="198" t="s">
        <v>156</v>
      </c>
      <c r="L172" s="57"/>
      <c r="M172" s="203" t="s">
        <v>36</v>
      </c>
      <c r="N172" s="204" t="s">
        <v>50</v>
      </c>
      <c r="O172" s="38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AR172" s="19" t="s">
        <v>157</v>
      </c>
      <c r="AT172" s="19" t="s">
        <v>152</v>
      </c>
      <c r="AU172" s="19" t="s">
        <v>88</v>
      </c>
      <c r="AY172" s="19" t="s">
        <v>150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9" t="s">
        <v>23</v>
      </c>
      <c r="BK172" s="207">
        <f>ROUND(I172*H172,2)</f>
        <v>0</v>
      </c>
      <c r="BL172" s="19" t="s">
        <v>157</v>
      </c>
      <c r="BM172" s="19" t="s">
        <v>229</v>
      </c>
    </row>
    <row r="173" spans="2:65" s="1" customFormat="1" ht="22.5" customHeight="1">
      <c r="B173" s="37"/>
      <c r="C173" s="196" t="s">
        <v>8</v>
      </c>
      <c r="D173" s="196" t="s">
        <v>152</v>
      </c>
      <c r="E173" s="197" t="s">
        <v>230</v>
      </c>
      <c r="F173" s="198" t="s">
        <v>231</v>
      </c>
      <c r="G173" s="199" t="s">
        <v>174</v>
      </c>
      <c r="H173" s="200">
        <v>11.166</v>
      </c>
      <c r="I173" s="201"/>
      <c r="J173" s="202">
        <f>ROUND(I173*H173,2)</f>
        <v>0</v>
      </c>
      <c r="K173" s="198" t="s">
        <v>156</v>
      </c>
      <c r="L173" s="57"/>
      <c r="M173" s="203" t="s">
        <v>36</v>
      </c>
      <c r="N173" s="204" t="s">
        <v>50</v>
      </c>
      <c r="O173" s="38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AR173" s="19" t="s">
        <v>157</v>
      </c>
      <c r="AT173" s="19" t="s">
        <v>152</v>
      </c>
      <c r="AU173" s="19" t="s">
        <v>88</v>
      </c>
      <c r="AY173" s="19" t="s">
        <v>150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9" t="s">
        <v>23</v>
      </c>
      <c r="BK173" s="207">
        <f>ROUND(I173*H173,2)</f>
        <v>0</v>
      </c>
      <c r="BL173" s="19" t="s">
        <v>157</v>
      </c>
      <c r="BM173" s="19" t="s">
        <v>232</v>
      </c>
    </row>
    <row r="174" spans="2:65" s="1" customFormat="1" ht="22.5" customHeight="1">
      <c r="B174" s="37"/>
      <c r="C174" s="196" t="s">
        <v>233</v>
      </c>
      <c r="D174" s="196" t="s">
        <v>152</v>
      </c>
      <c r="E174" s="197" t="s">
        <v>234</v>
      </c>
      <c r="F174" s="198" t="s">
        <v>235</v>
      </c>
      <c r="G174" s="199" t="s">
        <v>236</v>
      </c>
      <c r="H174" s="200">
        <v>20.657</v>
      </c>
      <c r="I174" s="201"/>
      <c r="J174" s="202">
        <f>ROUND(I174*H174,2)</f>
        <v>0</v>
      </c>
      <c r="K174" s="198" t="s">
        <v>156</v>
      </c>
      <c r="L174" s="57"/>
      <c r="M174" s="203" t="s">
        <v>36</v>
      </c>
      <c r="N174" s="204" t="s">
        <v>50</v>
      </c>
      <c r="O174" s="38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AR174" s="19" t="s">
        <v>157</v>
      </c>
      <c r="AT174" s="19" t="s">
        <v>152</v>
      </c>
      <c r="AU174" s="19" t="s">
        <v>88</v>
      </c>
      <c r="AY174" s="19" t="s">
        <v>150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9" t="s">
        <v>23</v>
      </c>
      <c r="BK174" s="207">
        <f>ROUND(I174*H174,2)</f>
        <v>0</v>
      </c>
      <c r="BL174" s="19" t="s">
        <v>157</v>
      </c>
      <c r="BM174" s="19" t="s">
        <v>237</v>
      </c>
    </row>
    <row r="175" spans="2:51" s="13" customFormat="1" ht="12">
      <c r="B175" s="220"/>
      <c r="C175" s="221"/>
      <c r="D175" s="210" t="s">
        <v>159</v>
      </c>
      <c r="E175" s="222" t="s">
        <v>36</v>
      </c>
      <c r="F175" s="223" t="s">
        <v>238</v>
      </c>
      <c r="G175" s="221"/>
      <c r="H175" s="224">
        <v>20.6571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159</v>
      </c>
      <c r="AU175" s="230" t="s">
        <v>88</v>
      </c>
      <c r="AV175" s="13" t="s">
        <v>88</v>
      </c>
      <c r="AW175" s="13" t="s">
        <v>44</v>
      </c>
      <c r="AX175" s="13" t="s">
        <v>79</v>
      </c>
      <c r="AY175" s="230" t="s">
        <v>150</v>
      </c>
    </row>
    <row r="176" spans="2:51" s="14" customFormat="1" ht="12">
      <c r="B176" s="231"/>
      <c r="C176" s="232"/>
      <c r="D176" s="233" t="s">
        <v>159</v>
      </c>
      <c r="E176" s="234" t="s">
        <v>36</v>
      </c>
      <c r="F176" s="235" t="s">
        <v>163</v>
      </c>
      <c r="G176" s="232"/>
      <c r="H176" s="236">
        <v>20.6571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159</v>
      </c>
      <c r="AU176" s="242" t="s">
        <v>88</v>
      </c>
      <c r="AV176" s="14" t="s">
        <v>157</v>
      </c>
      <c r="AW176" s="14" t="s">
        <v>44</v>
      </c>
      <c r="AX176" s="14" t="s">
        <v>23</v>
      </c>
      <c r="AY176" s="242" t="s">
        <v>150</v>
      </c>
    </row>
    <row r="177" spans="2:65" s="1" customFormat="1" ht="22.5" customHeight="1">
      <c r="B177" s="37"/>
      <c r="C177" s="196" t="s">
        <v>239</v>
      </c>
      <c r="D177" s="196" t="s">
        <v>152</v>
      </c>
      <c r="E177" s="197" t="s">
        <v>240</v>
      </c>
      <c r="F177" s="198" t="s">
        <v>241</v>
      </c>
      <c r="G177" s="199" t="s">
        <v>174</v>
      </c>
      <c r="H177" s="200">
        <v>88.288</v>
      </c>
      <c r="I177" s="201"/>
      <c r="J177" s="202">
        <f>ROUND(I177*H177,2)</f>
        <v>0</v>
      </c>
      <c r="K177" s="198" t="s">
        <v>156</v>
      </c>
      <c r="L177" s="57"/>
      <c r="M177" s="203" t="s">
        <v>36</v>
      </c>
      <c r="N177" s="204" t="s">
        <v>50</v>
      </c>
      <c r="O177" s="38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AR177" s="19" t="s">
        <v>157</v>
      </c>
      <c r="AT177" s="19" t="s">
        <v>152</v>
      </c>
      <c r="AU177" s="19" t="s">
        <v>88</v>
      </c>
      <c r="AY177" s="19" t="s">
        <v>150</v>
      </c>
      <c r="BE177" s="207">
        <f>IF(N177="základní",J177,0)</f>
        <v>0</v>
      </c>
      <c r="BF177" s="207">
        <f>IF(N177="snížená",J177,0)</f>
        <v>0</v>
      </c>
      <c r="BG177" s="207">
        <f>IF(N177="zákl. přenesená",J177,0)</f>
        <v>0</v>
      </c>
      <c r="BH177" s="207">
        <f>IF(N177="sníž. přenesená",J177,0)</f>
        <v>0</v>
      </c>
      <c r="BI177" s="207">
        <f>IF(N177="nulová",J177,0)</f>
        <v>0</v>
      </c>
      <c r="BJ177" s="19" t="s">
        <v>23</v>
      </c>
      <c r="BK177" s="207">
        <f>ROUND(I177*H177,2)</f>
        <v>0</v>
      </c>
      <c r="BL177" s="19" t="s">
        <v>157</v>
      </c>
      <c r="BM177" s="19" t="s">
        <v>242</v>
      </c>
    </row>
    <row r="178" spans="2:51" s="12" customFormat="1" ht="12">
      <c r="B178" s="208"/>
      <c r="C178" s="209"/>
      <c r="D178" s="210" t="s">
        <v>159</v>
      </c>
      <c r="E178" s="211" t="s">
        <v>36</v>
      </c>
      <c r="F178" s="212" t="s">
        <v>160</v>
      </c>
      <c r="G178" s="209"/>
      <c r="H178" s="213" t="s">
        <v>36</v>
      </c>
      <c r="I178" s="214"/>
      <c r="J178" s="209"/>
      <c r="K178" s="209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159</v>
      </c>
      <c r="AU178" s="219" t="s">
        <v>88</v>
      </c>
      <c r="AV178" s="12" t="s">
        <v>23</v>
      </c>
      <c r="AW178" s="12" t="s">
        <v>44</v>
      </c>
      <c r="AX178" s="12" t="s">
        <v>79</v>
      </c>
      <c r="AY178" s="219" t="s">
        <v>150</v>
      </c>
    </row>
    <row r="179" spans="2:51" s="12" customFormat="1" ht="12">
      <c r="B179" s="208"/>
      <c r="C179" s="209"/>
      <c r="D179" s="210" t="s">
        <v>159</v>
      </c>
      <c r="E179" s="211" t="s">
        <v>36</v>
      </c>
      <c r="F179" s="212" t="s">
        <v>161</v>
      </c>
      <c r="G179" s="209"/>
      <c r="H179" s="213" t="s">
        <v>36</v>
      </c>
      <c r="I179" s="214"/>
      <c r="J179" s="209"/>
      <c r="K179" s="209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159</v>
      </c>
      <c r="AU179" s="219" t="s">
        <v>88</v>
      </c>
      <c r="AV179" s="12" t="s">
        <v>23</v>
      </c>
      <c r="AW179" s="12" t="s">
        <v>44</v>
      </c>
      <c r="AX179" s="12" t="s">
        <v>79</v>
      </c>
      <c r="AY179" s="219" t="s">
        <v>150</v>
      </c>
    </row>
    <row r="180" spans="2:51" s="12" customFormat="1" ht="12">
      <c r="B180" s="208"/>
      <c r="C180" s="209"/>
      <c r="D180" s="210" t="s">
        <v>159</v>
      </c>
      <c r="E180" s="211" t="s">
        <v>36</v>
      </c>
      <c r="F180" s="212" t="s">
        <v>176</v>
      </c>
      <c r="G180" s="209"/>
      <c r="H180" s="213" t="s">
        <v>36</v>
      </c>
      <c r="I180" s="214"/>
      <c r="J180" s="209"/>
      <c r="K180" s="209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159</v>
      </c>
      <c r="AU180" s="219" t="s">
        <v>88</v>
      </c>
      <c r="AV180" s="12" t="s">
        <v>23</v>
      </c>
      <c r="AW180" s="12" t="s">
        <v>44</v>
      </c>
      <c r="AX180" s="12" t="s">
        <v>79</v>
      </c>
      <c r="AY180" s="219" t="s">
        <v>150</v>
      </c>
    </row>
    <row r="181" spans="2:51" s="13" customFormat="1" ht="12">
      <c r="B181" s="220"/>
      <c r="C181" s="221"/>
      <c r="D181" s="210" t="s">
        <v>159</v>
      </c>
      <c r="E181" s="222" t="s">
        <v>36</v>
      </c>
      <c r="F181" s="223" t="s">
        <v>243</v>
      </c>
      <c r="G181" s="221"/>
      <c r="H181" s="224">
        <v>16.86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159</v>
      </c>
      <c r="AU181" s="230" t="s">
        <v>88</v>
      </c>
      <c r="AV181" s="13" t="s">
        <v>88</v>
      </c>
      <c r="AW181" s="13" t="s">
        <v>44</v>
      </c>
      <c r="AX181" s="13" t="s">
        <v>79</v>
      </c>
      <c r="AY181" s="230" t="s">
        <v>150</v>
      </c>
    </row>
    <row r="182" spans="2:51" s="13" customFormat="1" ht="12">
      <c r="B182" s="220"/>
      <c r="C182" s="221"/>
      <c r="D182" s="210" t="s">
        <v>159</v>
      </c>
      <c r="E182" s="222" t="s">
        <v>36</v>
      </c>
      <c r="F182" s="223" t="s">
        <v>244</v>
      </c>
      <c r="G182" s="221"/>
      <c r="H182" s="224">
        <v>5.37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159</v>
      </c>
      <c r="AU182" s="230" t="s">
        <v>88</v>
      </c>
      <c r="AV182" s="13" t="s">
        <v>88</v>
      </c>
      <c r="AW182" s="13" t="s">
        <v>44</v>
      </c>
      <c r="AX182" s="13" t="s">
        <v>79</v>
      </c>
      <c r="AY182" s="230" t="s">
        <v>150</v>
      </c>
    </row>
    <row r="183" spans="2:51" s="13" customFormat="1" ht="24">
      <c r="B183" s="220"/>
      <c r="C183" s="221"/>
      <c r="D183" s="210" t="s">
        <v>159</v>
      </c>
      <c r="E183" s="222" t="s">
        <v>36</v>
      </c>
      <c r="F183" s="223" t="s">
        <v>245</v>
      </c>
      <c r="G183" s="221"/>
      <c r="H183" s="224">
        <v>22.4016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159</v>
      </c>
      <c r="AU183" s="230" t="s">
        <v>88</v>
      </c>
      <c r="AV183" s="13" t="s">
        <v>88</v>
      </c>
      <c r="AW183" s="13" t="s">
        <v>44</v>
      </c>
      <c r="AX183" s="13" t="s">
        <v>79</v>
      </c>
      <c r="AY183" s="230" t="s">
        <v>150</v>
      </c>
    </row>
    <row r="184" spans="2:51" s="12" customFormat="1" ht="12">
      <c r="B184" s="208"/>
      <c r="C184" s="209"/>
      <c r="D184" s="210" t="s">
        <v>159</v>
      </c>
      <c r="E184" s="211" t="s">
        <v>36</v>
      </c>
      <c r="F184" s="212" t="s">
        <v>180</v>
      </c>
      <c r="G184" s="209"/>
      <c r="H184" s="213" t="s">
        <v>36</v>
      </c>
      <c r="I184" s="214"/>
      <c r="J184" s="209"/>
      <c r="K184" s="209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159</v>
      </c>
      <c r="AU184" s="219" t="s">
        <v>88</v>
      </c>
      <c r="AV184" s="12" t="s">
        <v>23</v>
      </c>
      <c r="AW184" s="12" t="s">
        <v>44</v>
      </c>
      <c r="AX184" s="12" t="s">
        <v>79</v>
      </c>
      <c r="AY184" s="219" t="s">
        <v>150</v>
      </c>
    </row>
    <row r="185" spans="2:51" s="13" customFormat="1" ht="12">
      <c r="B185" s="220"/>
      <c r="C185" s="221"/>
      <c r="D185" s="210" t="s">
        <v>159</v>
      </c>
      <c r="E185" s="222" t="s">
        <v>36</v>
      </c>
      <c r="F185" s="223" t="s">
        <v>181</v>
      </c>
      <c r="G185" s="221"/>
      <c r="H185" s="224">
        <v>13.65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159</v>
      </c>
      <c r="AU185" s="230" t="s">
        <v>88</v>
      </c>
      <c r="AV185" s="13" t="s">
        <v>88</v>
      </c>
      <c r="AW185" s="13" t="s">
        <v>44</v>
      </c>
      <c r="AX185" s="13" t="s">
        <v>79</v>
      </c>
      <c r="AY185" s="230" t="s">
        <v>150</v>
      </c>
    </row>
    <row r="186" spans="2:51" s="13" customFormat="1" ht="12">
      <c r="B186" s="220"/>
      <c r="C186" s="221"/>
      <c r="D186" s="210" t="s">
        <v>159</v>
      </c>
      <c r="E186" s="222" t="s">
        <v>36</v>
      </c>
      <c r="F186" s="223" t="s">
        <v>182</v>
      </c>
      <c r="G186" s="221"/>
      <c r="H186" s="224">
        <v>11.583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159</v>
      </c>
      <c r="AU186" s="230" t="s">
        <v>88</v>
      </c>
      <c r="AV186" s="13" t="s">
        <v>88</v>
      </c>
      <c r="AW186" s="13" t="s">
        <v>44</v>
      </c>
      <c r="AX186" s="13" t="s">
        <v>79</v>
      </c>
      <c r="AY186" s="230" t="s">
        <v>150</v>
      </c>
    </row>
    <row r="187" spans="2:51" s="13" customFormat="1" ht="12">
      <c r="B187" s="220"/>
      <c r="C187" s="221"/>
      <c r="D187" s="210" t="s">
        <v>159</v>
      </c>
      <c r="E187" s="222" t="s">
        <v>36</v>
      </c>
      <c r="F187" s="223" t="s">
        <v>183</v>
      </c>
      <c r="G187" s="221"/>
      <c r="H187" s="224">
        <v>11.29875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159</v>
      </c>
      <c r="AU187" s="230" t="s">
        <v>88</v>
      </c>
      <c r="AV187" s="13" t="s">
        <v>88</v>
      </c>
      <c r="AW187" s="13" t="s">
        <v>44</v>
      </c>
      <c r="AX187" s="13" t="s">
        <v>79</v>
      </c>
      <c r="AY187" s="230" t="s">
        <v>150</v>
      </c>
    </row>
    <row r="188" spans="2:51" s="13" customFormat="1" ht="12">
      <c r="B188" s="220"/>
      <c r="C188" s="221"/>
      <c r="D188" s="210" t="s">
        <v>159</v>
      </c>
      <c r="E188" s="222" t="s">
        <v>36</v>
      </c>
      <c r="F188" s="223" t="s">
        <v>184</v>
      </c>
      <c r="G188" s="221"/>
      <c r="H188" s="224">
        <v>7.125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159</v>
      </c>
      <c r="AU188" s="230" t="s">
        <v>88</v>
      </c>
      <c r="AV188" s="13" t="s">
        <v>88</v>
      </c>
      <c r="AW188" s="13" t="s">
        <v>44</v>
      </c>
      <c r="AX188" s="13" t="s">
        <v>79</v>
      </c>
      <c r="AY188" s="230" t="s">
        <v>150</v>
      </c>
    </row>
    <row r="189" spans="2:51" s="14" customFormat="1" ht="12">
      <c r="B189" s="231"/>
      <c r="C189" s="232"/>
      <c r="D189" s="233" t="s">
        <v>159</v>
      </c>
      <c r="E189" s="234" t="s">
        <v>36</v>
      </c>
      <c r="F189" s="235" t="s">
        <v>163</v>
      </c>
      <c r="G189" s="232"/>
      <c r="H189" s="236">
        <v>88.28835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159</v>
      </c>
      <c r="AU189" s="242" t="s">
        <v>88</v>
      </c>
      <c r="AV189" s="14" t="s">
        <v>157</v>
      </c>
      <c r="AW189" s="14" t="s">
        <v>44</v>
      </c>
      <c r="AX189" s="14" t="s">
        <v>23</v>
      </c>
      <c r="AY189" s="242" t="s">
        <v>150</v>
      </c>
    </row>
    <row r="190" spans="2:65" s="1" customFormat="1" ht="22.5" customHeight="1">
      <c r="B190" s="37"/>
      <c r="C190" s="196" t="s">
        <v>246</v>
      </c>
      <c r="D190" s="196" t="s">
        <v>152</v>
      </c>
      <c r="E190" s="197" t="s">
        <v>247</v>
      </c>
      <c r="F190" s="198" t="s">
        <v>248</v>
      </c>
      <c r="G190" s="199" t="s">
        <v>155</v>
      </c>
      <c r="H190" s="200">
        <v>48.154</v>
      </c>
      <c r="I190" s="201"/>
      <c r="J190" s="202">
        <f>ROUND(I190*H190,2)</f>
        <v>0</v>
      </c>
      <c r="K190" s="198" t="s">
        <v>156</v>
      </c>
      <c r="L190" s="57"/>
      <c r="M190" s="203" t="s">
        <v>36</v>
      </c>
      <c r="N190" s="204" t="s">
        <v>50</v>
      </c>
      <c r="O190" s="38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AR190" s="19" t="s">
        <v>157</v>
      </c>
      <c r="AT190" s="19" t="s">
        <v>152</v>
      </c>
      <c r="AU190" s="19" t="s">
        <v>88</v>
      </c>
      <c r="AY190" s="19" t="s">
        <v>150</v>
      </c>
      <c r="BE190" s="207">
        <f>IF(N190="základní",J190,0)</f>
        <v>0</v>
      </c>
      <c r="BF190" s="207">
        <f>IF(N190="snížená",J190,0)</f>
        <v>0</v>
      </c>
      <c r="BG190" s="207">
        <f>IF(N190="zákl. přenesená",J190,0)</f>
        <v>0</v>
      </c>
      <c r="BH190" s="207">
        <f>IF(N190="sníž. přenesená",J190,0)</f>
        <v>0</v>
      </c>
      <c r="BI190" s="207">
        <f>IF(N190="nulová",J190,0)</f>
        <v>0</v>
      </c>
      <c r="BJ190" s="19" t="s">
        <v>23</v>
      </c>
      <c r="BK190" s="207">
        <f>ROUND(I190*H190,2)</f>
        <v>0</v>
      </c>
      <c r="BL190" s="19" t="s">
        <v>157</v>
      </c>
      <c r="BM190" s="19" t="s">
        <v>249</v>
      </c>
    </row>
    <row r="191" spans="2:51" s="12" customFormat="1" ht="12">
      <c r="B191" s="208"/>
      <c r="C191" s="209"/>
      <c r="D191" s="210" t="s">
        <v>159</v>
      </c>
      <c r="E191" s="211" t="s">
        <v>36</v>
      </c>
      <c r="F191" s="212" t="s">
        <v>160</v>
      </c>
      <c r="G191" s="209"/>
      <c r="H191" s="213" t="s">
        <v>36</v>
      </c>
      <c r="I191" s="214"/>
      <c r="J191" s="209"/>
      <c r="K191" s="209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159</v>
      </c>
      <c r="AU191" s="219" t="s">
        <v>88</v>
      </c>
      <c r="AV191" s="12" t="s">
        <v>23</v>
      </c>
      <c r="AW191" s="12" t="s">
        <v>44</v>
      </c>
      <c r="AX191" s="12" t="s">
        <v>79</v>
      </c>
      <c r="AY191" s="219" t="s">
        <v>150</v>
      </c>
    </row>
    <row r="192" spans="2:51" s="12" customFormat="1" ht="12">
      <c r="B192" s="208"/>
      <c r="C192" s="209"/>
      <c r="D192" s="210" t="s">
        <v>159</v>
      </c>
      <c r="E192" s="211" t="s">
        <v>36</v>
      </c>
      <c r="F192" s="212" t="s">
        <v>161</v>
      </c>
      <c r="G192" s="209"/>
      <c r="H192" s="213" t="s">
        <v>36</v>
      </c>
      <c r="I192" s="214"/>
      <c r="J192" s="209"/>
      <c r="K192" s="209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159</v>
      </c>
      <c r="AU192" s="219" t="s">
        <v>88</v>
      </c>
      <c r="AV192" s="12" t="s">
        <v>23</v>
      </c>
      <c r="AW192" s="12" t="s">
        <v>44</v>
      </c>
      <c r="AX192" s="12" t="s">
        <v>79</v>
      </c>
      <c r="AY192" s="219" t="s">
        <v>150</v>
      </c>
    </row>
    <row r="193" spans="2:51" s="13" customFormat="1" ht="12">
      <c r="B193" s="220"/>
      <c r="C193" s="221"/>
      <c r="D193" s="210" t="s">
        <v>159</v>
      </c>
      <c r="E193" s="222" t="s">
        <v>36</v>
      </c>
      <c r="F193" s="223" t="s">
        <v>167</v>
      </c>
      <c r="G193" s="221"/>
      <c r="H193" s="224">
        <v>48.154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159</v>
      </c>
      <c r="AU193" s="230" t="s">
        <v>88</v>
      </c>
      <c r="AV193" s="13" t="s">
        <v>88</v>
      </c>
      <c r="AW193" s="13" t="s">
        <v>44</v>
      </c>
      <c r="AX193" s="13" t="s">
        <v>79</v>
      </c>
      <c r="AY193" s="230" t="s">
        <v>150</v>
      </c>
    </row>
    <row r="194" spans="2:51" s="14" customFormat="1" ht="12">
      <c r="B194" s="231"/>
      <c r="C194" s="232"/>
      <c r="D194" s="210" t="s">
        <v>159</v>
      </c>
      <c r="E194" s="243" t="s">
        <v>36</v>
      </c>
      <c r="F194" s="244" t="s">
        <v>163</v>
      </c>
      <c r="G194" s="232"/>
      <c r="H194" s="245">
        <v>48.154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159</v>
      </c>
      <c r="AU194" s="242" t="s">
        <v>88</v>
      </c>
      <c r="AV194" s="14" t="s">
        <v>157</v>
      </c>
      <c r="AW194" s="14" t="s">
        <v>44</v>
      </c>
      <c r="AX194" s="14" t="s">
        <v>23</v>
      </c>
      <c r="AY194" s="242" t="s">
        <v>150</v>
      </c>
    </row>
    <row r="195" spans="2:63" s="11" customFormat="1" ht="29.85" customHeight="1">
      <c r="B195" s="179"/>
      <c r="C195" s="180"/>
      <c r="D195" s="193" t="s">
        <v>78</v>
      </c>
      <c r="E195" s="194" t="s">
        <v>88</v>
      </c>
      <c r="F195" s="194" t="s">
        <v>250</v>
      </c>
      <c r="G195" s="180"/>
      <c r="H195" s="180"/>
      <c r="I195" s="183"/>
      <c r="J195" s="195">
        <f>BK195</f>
        <v>0</v>
      </c>
      <c r="K195" s="180"/>
      <c r="L195" s="185"/>
      <c r="M195" s="186"/>
      <c r="N195" s="187"/>
      <c r="O195" s="187"/>
      <c r="P195" s="188">
        <f>SUM(P196:P199)</f>
        <v>0</v>
      </c>
      <c r="Q195" s="187"/>
      <c r="R195" s="188">
        <f>SUM(R196:R199)</f>
        <v>0.011899999999999999</v>
      </c>
      <c r="S195" s="187"/>
      <c r="T195" s="189">
        <f>SUM(T196:T199)</f>
        <v>0</v>
      </c>
      <c r="AR195" s="190" t="s">
        <v>23</v>
      </c>
      <c r="AT195" s="191" t="s">
        <v>78</v>
      </c>
      <c r="AU195" s="191" t="s">
        <v>23</v>
      </c>
      <c r="AY195" s="190" t="s">
        <v>150</v>
      </c>
      <c r="BK195" s="192">
        <f>SUM(BK196:BK199)</f>
        <v>0</v>
      </c>
    </row>
    <row r="196" spans="2:65" s="1" customFormat="1" ht="22.5" customHeight="1">
      <c r="B196" s="37"/>
      <c r="C196" s="196" t="s">
        <v>251</v>
      </c>
      <c r="D196" s="196" t="s">
        <v>152</v>
      </c>
      <c r="E196" s="197" t="s">
        <v>252</v>
      </c>
      <c r="F196" s="198" t="s">
        <v>253</v>
      </c>
      <c r="G196" s="199" t="s">
        <v>254</v>
      </c>
      <c r="H196" s="200">
        <v>7</v>
      </c>
      <c r="I196" s="201"/>
      <c r="J196" s="202">
        <f>ROUND(I196*H196,2)</f>
        <v>0</v>
      </c>
      <c r="K196" s="198" t="s">
        <v>156</v>
      </c>
      <c r="L196" s="57"/>
      <c r="M196" s="203" t="s">
        <v>36</v>
      </c>
      <c r="N196" s="204" t="s">
        <v>50</v>
      </c>
      <c r="O196" s="38"/>
      <c r="P196" s="205">
        <f>O196*H196</f>
        <v>0</v>
      </c>
      <c r="Q196" s="205">
        <v>0.0017</v>
      </c>
      <c r="R196" s="205">
        <f>Q196*H196</f>
        <v>0.011899999999999999</v>
      </c>
      <c r="S196" s="205">
        <v>0</v>
      </c>
      <c r="T196" s="206">
        <f>S196*H196</f>
        <v>0</v>
      </c>
      <c r="AR196" s="19" t="s">
        <v>157</v>
      </c>
      <c r="AT196" s="19" t="s">
        <v>152</v>
      </c>
      <c r="AU196" s="19" t="s">
        <v>88</v>
      </c>
      <c r="AY196" s="19" t="s">
        <v>150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9" t="s">
        <v>23</v>
      </c>
      <c r="BK196" s="207">
        <f>ROUND(I196*H196,2)</f>
        <v>0</v>
      </c>
      <c r="BL196" s="19" t="s">
        <v>157</v>
      </c>
      <c r="BM196" s="19" t="s">
        <v>255</v>
      </c>
    </row>
    <row r="197" spans="2:51" s="12" customFormat="1" ht="12">
      <c r="B197" s="208"/>
      <c r="C197" s="209"/>
      <c r="D197" s="210" t="s">
        <v>159</v>
      </c>
      <c r="E197" s="211" t="s">
        <v>36</v>
      </c>
      <c r="F197" s="212" t="s">
        <v>161</v>
      </c>
      <c r="G197" s="209"/>
      <c r="H197" s="213" t="s">
        <v>36</v>
      </c>
      <c r="I197" s="214"/>
      <c r="J197" s="209"/>
      <c r="K197" s="209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159</v>
      </c>
      <c r="AU197" s="219" t="s">
        <v>88</v>
      </c>
      <c r="AV197" s="12" t="s">
        <v>23</v>
      </c>
      <c r="AW197" s="12" t="s">
        <v>44</v>
      </c>
      <c r="AX197" s="12" t="s">
        <v>79</v>
      </c>
      <c r="AY197" s="219" t="s">
        <v>150</v>
      </c>
    </row>
    <row r="198" spans="2:51" s="13" customFormat="1" ht="12">
      <c r="B198" s="220"/>
      <c r="C198" s="221"/>
      <c r="D198" s="210" t="s">
        <v>159</v>
      </c>
      <c r="E198" s="222" t="s">
        <v>36</v>
      </c>
      <c r="F198" s="223" t="s">
        <v>256</v>
      </c>
      <c r="G198" s="221"/>
      <c r="H198" s="224">
        <v>7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159</v>
      </c>
      <c r="AU198" s="230" t="s">
        <v>88</v>
      </c>
      <c r="AV198" s="13" t="s">
        <v>88</v>
      </c>
      <c r="AW198" s="13" t="s">
        <v>44</v>
      </c>
      <c r="AX198" s="13" t="s">
        <v>79</v>
      </c>
      <c r="AY198" s="230" t="s">
        <v>150</v>
      </c>
    </row>
    <row r="199" spans="2:51" s="14" customFormat="1" ht="12">
      <c r="B199" s="231"/>
      <c r="C199" s="232"/>
      <c r="D199" s="210" t="s">
        <v>159</v>
      </c>
      <c r="E199" s="243" t="s">
        <v>36</v>
      </c>
      <c r="F199" s="244" t="s">
        <v>163</v>
      </c>
      <c r="G199" s="232"/>
      <c r="H199" s="245">
        <v>7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159</v>
      </c>
      <c r="AU199" s="242" t="s">
        <v>88</v>
      </c>
      <c r="AV199" s="14" t="s">
        <v>157</v>
      </c>
      <c r="AW199" s="14" t="s">
        <v>44</v>
      </c>
      <c r="AX199" s="14" t="s">
        <v>23</v>
      </c>
      <c r="AY199" s="242" t="s">
        <v>150</v>
      </c>
    </row>
    <row r="200" spans="2:63" s="11" customFormat="1" ht="29.85" customHeight="1">
      <c r="B200" s="179"/>
      <c r="C200" s="180"/>
      <c r="D200" s="193" t="s">
        <v>78</v>
      </c>
      <c r="E200" s="194" t="s">
        <v>168</v>
      </c>
      <c r="F200" s="194" t="s">
        <v>257</v>
      </c>
      <c r="G200" s="180"/>
      <c r="H200" s="180"/>
      <c r="I200" s="183"/>
      <c r="J200" s="195">
        <f>BK200</f>
        <v>0</v>
      </c>
      <c r="K200" s="180"/>
      <c r="L200" s="185"/>
      <c r="M200" s="186"/>
      <c r="N200" s="187"/>
      <c r="O200" s="187"/>
      <c r="P200" s="188">
        <f>SUM(P201:P220)</f>
        <v>0</v>
      </c>
      <c r="Q200" s="187"/>
      <c r="R200" s="188">
        <f>SUM(R201:R220)</f>
        <v>0.56143552</v>
      </c>
      <c r="S200" s="187"/>
      <c r="T200" s="189">
        <f>SUM(T201:T220)</f>
        <v>0</v>
      </c>
      <c r="AR200" s="190" t="s">
        <v>23</v>
      </c>
      <c r="AT200" s="191" t="s">
        <v>78</v>
      </c>
      <c r="AU200" s="191" t="s">
        <v>23</v>
      </c>
      <c r="AY200" s="190" t="s">
        <v>150</v>
      </c>
      <c r="BK200" s="192">
        <f>SUM(BK201:BK220)</f>
        <v>0</v>
      </c>
    </row>
    <row r="201" spans="2:65" s="1" customFormat="1" ht="22.5" customHeight="1">
      <c r="B201" s="37"/>
      <c r="C201" s="196" t="s">
        <v>258</v>
      </c>
      <c r="D201" s="196" t="s">
        <v>152</v>
      </c>
      <c r="E201" s="197" t="s">
        <v>259</v>
      </c>
      <c r="F201" s="198" t="s">
        <v>260</v>
      </c>
      <c r="G201" s="199" t="s">
        <v>254</v>
      </c>
      <c r="H201" s="200">
        <v>2</v>
      </c>
      <c r="I201" s="201"/>
      <c r="J201" s="202">
        <f>ROUND(I201*H201,2)</f>
        <v>0</v>
      </c>
      <c r="K201" s="198" t="s">
        <v>156</v>
      </c>
      <c r="L201" s="57"/>
      <c r="M201" s="203" t="s">
        <v>36</v>
      </c>
      <c r="N201" s="204" t="s">
        <v>50</v>
      </c>
      <c r="O201" s="38"/>
      <c r="P201" s="205">
        <f>O201*H201</f>
        <v>0</v>
      </c>
      <c r="Q201" s="205">
        <v>0.001</v>
      </c>
      <c r="R201" s="205">
        <f>Q201*H201</f>
        <v>0.002</v>
      </c>
      <c r="S201" s="205">
        <v>0</v>
      </c>
      <c r="T201" s="206">
        <f>S201*H201</f>
        <v>0</v>
      </c>
      <c r="AR201" s="19" t="s">
        <v>157</v>
      </c>
      <c r="AT201" s="19" t="s">
        <v>152</v>
      </c>
      <c r="AU201" s="19" t="s">
        <v>88</v>
      </c>
      <c r="AY201" s="19" t="s">
        <v>150</v>
      </c>
      <c r="BE201" s="207">
        <f>IF(N201="základní",J201,0)</f>
        <v>0</v>
      </c>
      <c r="BF201" s="207">
        <f>IF(N201="snížená",J201,0)</f>
        <v>0</v>
      </c>
      <c r="BG201" s="207">
        <f>IF(N201="zákl. přenesená",J201,0)</f>
        <v>0</v>
      </c>
      <c r="BH201" s="207">
        <f>IF(N201="sníž. přenesená",J201,0)</f>
        <v>0</v>
      </c>
      <c r="BI201" s="207">
        <f>IF(N201="nulová",J201,0)</f>
        <v>0</v>
      </c>
      <c r="BJ201" s="19" t="s">
        <v>23</v>
      </c>
      <c r="BK201" s="207">
        <f>ROUND(I201*H201,2)</f>
        <v>0</v>
      </c>
      <c r="BL201" s="19" t="s">
        <v>157</v>
      </c>
      <c r="BM201" s="19" t="s">
        <v>261</v>
      </c>
    </row>
    <row r="202" spans="2:65" s="1" customFormat="1" ht="22.5" customHeight="1">
      <c r="B202" s="37"/>
      <c r="C202" s="246" t="s">
        <v>7</v>
      </c>
      <c r="D202" s="246" t="s">
        <v>262</v>
      </c>
      <c r="E202" s="247" t="s">
        <v>263</v>
      </c>
      <c r="F202" s="248" t="s">
        <v>264</v>
      </c>
      <c r="G202" s="249" t="s">
        <v>254</v>
      </c>
      <c r="H202" s="250">
        <v>2</v>
      </c>
      <c r="I202" s="251"/>
      <c r="J202" s="252">
        <f>ROUND(I202*H202,2)</f>
        <v>0</v>
      </c>
      <c r="K202" s="248" t="s">
        <v>156</v>
      </c>
      <c r="L202" s="253"/>
      <c r="M202" s="254" t="s">
        <v>36</v>
      </c>
      <c r="N202" s="255" t="s">
        <v>50</v>
      </c>
      <c r="O202" s="38"/>
      <c r="P202" s="205">
        <f>O202*H202</f>
        <v>0</v>
      </c>
      <c r="Q202" s="205">
        <v>0.002</v>
      </c>
      <c r="R202" s="205">
        <f>Q202*H202</f>
        <v>0.004</v>
      </c>
      <c r="S202" s="205">
        <v>0</v>
      </c>
      <c r="T202" s="206">
        <f>S202*H202</f>
        <v>0</v>
      </c>
      <c r="AR202" s="19" t="s">
        <v>201</v>
      </c>
      <c r="AT202" s="19" t="s">
        <v>262</v>
      </c>
      <c r="AU202" s="19" t="s">
        <v>88</v>
      </c>
      <c r="AY202" s="19" t="s">
        <v>150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9" t="s">
        <v>23</v>
      </c>
      <c r="BK202" s="207">
        <f>ROUND(I202*H202,2)</f>
        <v>0</v>
      </c>
      <c r="BL202" s="19" t="s">
        <v>157</v>
      </c>
      <c r="BM202" s="19" t="s">
        <v>265</v>
      </c>
    </row>
    <row r="203" spans="2:65" s="1" customFormat="1" ht="22.5" customHeight="1">
      <c r="B203" s="37"/>
      <c r="C203" s="196" t="s">
        <v>266</v>
      </c>
      <c r="D203" s="196" t="s">
        <v>152</v>
      </c>
      <c r="E203" s="197" t="s">
        <v>267</v>
      </c>
      <c r="F203" s="198" t="s">
        <v>268</v>
      </c>
      <c r="G203" s="199" t="s">
        <v>254</v>
      </c>
      <c r="H203" s="200">
        <v>7</v>
      </c>
      <c r="I203" s="201"/>
      <c r="J203" s="202">
        <f>ROUND(I203*H203,2)</f>
        <v>0</v>
      </c>
      <c r="K203" s="198" t="s">
        <v>156</v>
      </c>
      <c r="L203" s="57"/>
      <c r="M203" s="203" t="s">
        <v>36</v>
      </c>
      <c r="N203" s="204" t="s">
        <v>50</v>
      </c>
      <c r="O203" s="38"/>
      <c r="P203" s="205">
        <f>O203*H203</f>
        <v>0</v>
      </c>
      <c r="Q203" s="205">
        <v>0.001</v>
      </c>
      <c r="R203" s="205">
        <f>Q203*H203</f>
        <v>0.007</v>
      </c>
      <c r="S203" s="205">
        <v>0</v>
      </c>
      <c r="T203" s="206">
        <f>S203*H203</f>
        <v>0</v>
      </c>
      <c r="AR203" s="19" t="s">
        <v>157</v>
      </c>
      <c r="AT203" s="19" t="s">
        <v>152</v>
      </c>
      <c r="AU203" s="19" t="s">
        <v>88</v>
      </c>
      <c r="AY203" s="19" t="s">
        <v>150</v>
      </c>
      <c r="BE203" s="207">
        <f>IF(N203="základní",J203,0)</f>
        <v>0</v>
      </c>
      <c r="BF203" s="207">
        <f>IF(N203="snížená",J203,0)</f>
        <v>0</v>
      </c>
      <c r="BG203" s="207">
        <f>IF(N203="zákl. přenesená",J203,0)</f>
        <v>0</v>
      </c>
      <c r="BH203" s="207">
        <f>IF(N203="sníž. přenesená",J203,0)</f>
        <v>0</v>
      </c>
      <c r="BI203" s="207">
        <f>IF(N203="nulová",J203,0)</f>
        <v>0</v>
      </c>
      <c r="BJ203" s="19" t="s">
        <v>23</v>
      </c>
      <c r="BK203" s="207">
        <f>ROUND(I203*H203,2)</f>
        <v>0</v>
      </c>
      <c r="BL203" s="19" t="s">
        <v>157</v>
      </c>
      <c r="BM203" s="19" t="s">
        <v>269</v>
      </c>
    </row>
    <row r="204" spans="2:51" s="12" customFormat="1" ht="12">
      <c r="B204" s="208"/>
      <c r="C204" s="209"/>
      <c r="D204" s="210" t="s">
        <v>159</v>
      </c>
      <c r="E204" s="211" t="s">
        <v>36</v>
      </c>
      <c r="F204" s="212" t="s">
        <v>161</v>
      </c>
      <c r="G204" s="209"/>
      <c r="H204" s="213" t="s">
        <v>36</v>
      </c>
      <c r="I204" s="214"/>
      <c r="J204" s="209"/>
      <c r="K204" s="209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159</v>
      </c>
      <c r="AU204" s="219" t="s">
        <v>88</v>
      </c>
      <c r="AV204" s="12" t="s">
        <v>23</v>
      </c>
      <c r="AW204" s="12" t="s">
        <v>44</v>
      </c>
      <c r="AX204" s="12" t="s">
        <v>79</v>
      </c>
      <c r="AY204" s="219" t="s">
        <v>150</v>
      </c>
    </row>
    <row r="205" spans="2:51" s="13" customFormat="1" ht="12">
      <c r="B205" s="220"/>
      <c r="C205" s="221"/>
      <c r="D205" s="210" t="s">
        <v>159</v>
      </c>
      <c r="E205" s="222" t="s">
        <v>36</v>
      </c>
      <c r="F205" s="223" t="s">
        <v>256</v>
      </c>
      <c r="G205" s="221"/>
      <c r="H205" s="224">
        <v>7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159</v>
      </c>
      <c r="AU205" s="230" t="s">
        <v>88</v>
      </c>
      <c r="AV205" s="13" t="s">
        <v>88</v>
      </c>
      <c r="AW205" s="13" t="s">
        <v>44</v>
      </c>
      <c r="AX205" s="13" t="s">
        <v>79</v>
      </c>
      <c r="AY205" s="230" t="s">
        <v>150</v>
      </c>
    </row>
    <row r="206" spans="2:51" s="14" customFormat="1" ht="12">
      <c r="B206" s="231"/>
      <c r="C206" s="232"/>
      <c r="D206" s="233" t="s">
        <v>159</v>
      </c>
      <c r="E206" s="234" t="s">
        <v>36</v>
      </c>
      <c r="F206" s="235" t="s">
        <v>163</v>
      </c>
      <c r="G206" s="232"/>
      <c r="H206" s="236">
        <v>7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159</v>
      </c>
      <c r="AU206" s="242" t="s">
        <v>88</v>
      </c>
      <c r="AV206" s="14" t="s">
        <v>157</v>
      </c>
      <c r="AW206" s="14" t="s">
        <v>44</v>
      </c>
      <c r="AX206" s="14" t="s">
        <v>23</v>
      </c>
      <c r="AY206" s="242" t="s">
        <v>150</v>
      </c>
    </row>
    <row r="207" spans="2:65" s="1" customFormat="1" ht="22.5" customHeight="1">
      <c r="B207" s="37"/>
      <c r="C207" s="246" t="s">
        <v>270</v>
      </c>
      <c r="D207" s="246" t="s">
        <v>262</v>
      </c>
      <c r="E207" s="247" t="s">
        <v>271</v>
      </c>
      <c r="F207" s="248" t="s">
        <v>272</v>
      </c>
      <c r="G207" s="249" t="s">
        <v>254</v>
      </c>
      <c r="H207" s="250">
        <v>5</v>
      </c>
      <c r="I207" s="251"/>
      <c r="J207" s="252">
        <f>ROUND(I207*H207,2)</f>
        <v>0</v>
      </c>
      <c r="K207" s="248" t="s">
        <v>156</v>
      </c>
      <c r="L207" s="253"/>
      <c r="M207" s="254" t="s">
        <v>36</v>
      </c>
      <c r="N207" s="255" t="s">
        <v>50</v>
      </c>
      <c r="O207" s="38"/>
      <c r="P207" s="205">
        <f>O207*H207</f>
        <v>0</v>
      </c>
      <c r="Q207" s="205">
        <v>0.0035</v>
      </c>
      <c r="R207" s="205">
        <f>Q207*H207</f>
        <v>0.0175</v>
      </c>
      <c r="S207" s="205">
        <v>0</v>
      </c>
      <c r="T207" s="206">
        <f>S207*H207</f>
        <v>0</v>
      </c>
      <c r="AR207" s="19" t="s">
        <v>201</v>
      </c>
      <c r="AT207" s="19" t="s">
        <v>262</v>
      </c>
      <c r="AU207" s="19" t="s">
        <v>88</v>
      </c>
      <c r="AY207" s="19" t="s">
        <v>150</v>
      </c>
      <c r="BE207" s="207">
        <f>IF(N207="základní",J207,0)</f>
        <v>0</v>
      </c>
      <c r="BF207" s="207">
        <f>IF(N207="snížená",J207,0)</f>
        <v>0</v>
      </c>
      <c r="BG207" s="207">
        <f>IF(N207="zákl. přenesená",J207,0)</f>
        <v>0</v>
      </c>
      <c r="BH207" s="207">
        <f>IF(N207="sníž. přenesená",J207,0)</f>
        <v>0</v>
      </c>
      <c r="BI207" s="207">
        <f>IF(N207="nulová",J207,0)</f>
        <v>0</v>
      </c>
      <c r="BJ207" s="19" t="s">
        <v>23</v>
      </c>
      <c r="BK207" s="207">
        <f>ROUND(I207*H207,2)</f>
        <v>0</v>
      </c>
      <c r="BL207" s="19" t="s">
        <v>157</v>
      </c>
      <c r="BM207" s="19" t="s">
        <v>273</v>
      </c>
    </row>
    <row r="208" spans="2:65" s="1" customFormat="1" ht="22.5" customHeight="1">
      <c r="B208" s="37"/>
      <c r="C208" s="246" t="s">
        <v>274</v>
      </c>
      <c r="D208" s="246" t="s">
        <v>262</v>
      </c>
      <c r="E208" s="247" t="s">
        <v>275</v>
      </c>
      <c r="F208" s="248" t="s">
        <v>276</v>
      </c>
      <c r="G208" s="249" t="s">
        <v>254</v>
      </c>
      <c r="H208" s="250">
        <v>2</v>
      </c>
      <c r="I208" s="251"/>
      <c r="J208" s="252">
        <f>ROUND(I208*H208,2)</f>
        <v>0</v>
      </c>
      <c r="K208" s="248" t="s">
        <v>156</v>
      </c>
      <c r="L208" s="253"/>
      <c r="M208" s="254" t="s">
        <v>36</v>
      </c>
      <c r="N208" s="255" t="s">
        <v>50</v>
      </c>
      <c r="O208" s="38"/>
      <c r="P208" s="205">
        <f>O208*H208</f>
        <v>0</v>
      </c>
      <c r="Q208" s="205">
        <v>0.0043</v>
      </c>
      <c r="R208" s="205">
        <f>Q208*H208</f>
        <v>0.0086</v>
      </c>
      <c r="S208" s="205">
        <v>0</v>
      </c>
      <c r="T208" s="206">
        <f>S208*H208</f>
        <v>0</v>
      </c>
      <c r="AR208" s="19" t="s">
        <v>201</v>
      </c>
      <c r="AT208" s="19" t="s">
        <v>262</v>
      </c>
      <c r="AU208" s="19" t="s">
        <v>88</v>
      </c>
      <c r="AY208" s="19" t="s">
        <v>150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9" t="s">
        <v>23</v>
      </c>
      <c r="BK208" s="207">
        <f>ROUND(I208*H208,2)</f>
        <v>0</v>
      </c>
      <c r="BL208" s="19" t="s">
        <v>157</v>
      </c>
      <c r="BM208" s="19" t="s">
        <v>277</v>
      </c>
    </row>
    <row r="209" spans="2:65" s="1" customFormat="1" ht="31.5" customHeight="1">
      <c r="B209" s="37"/>
      <c r="C209" s="196" t="s">
        <v>278</v>
      </c>
      <c r="D209" s="196" t="s">
        <v>152</v>
      </c>
      <c r="E209" s="197" t="s">
        <v>279</v>
      </c>
      <c r="F209" s="198" t="s">
        <v>280</v>
      </c>
      <c r="G209" s="199" t="s">
        <v>155</v>
      </c>
      <c r="H209" s="200">
        <v>2.288</v>
      </c>
      <c r="I209" s="201"/>
      <c r="J209" s="202">
        <f>ROUND(I209*H209,2)</f>
        <v>0</v>
      </c>
      <c r="K209" s="198" t="s">
        <v>156</v>
      </c>
      <c r="L209" s="57"/>
      <c r="M209" s="203" t="s">
        <v>36</v>
      </c>
      <c r="N209" s="204" t="s">
        <v>50</v>
      </c>
      <c r="O209" s="38"/>
      <c r="P209" s="205">
        <f>O209*H209</f>
        <v>0</v>
      </c>
      <c r="Q209" s="205">
        <v>0.16929</v>
      </c>
      <c r="R209" s="205">
        <f>Q209*H209</f>
        <v>0.38733551999999993</v>
      </c>
      <c r="S209" s="205">
        <v>0</v>
      </c>
      <c r="T209" s="206">
        <f>S209*H209</f>
        <v>0</v>
      </c>
      <c r="AR209" s="19" t="s">
        <v>157</v>
      </c>
      <c r="AT209" s="19" t="s">
        <v>152</v>
      </c>
      <c r="AU209" s="19" t="s">
        <v>88</v>
      </c>
      <c r="AY209" s="19" t="s">
        <v>150</v>
      </c>
      <c r="BE209" s="207">
        <f>IF(N209="základní",J209,0)</f>
        <v>0</v>
      </c>
      <c r="BF209" s="207">
        <f>IF(N209="snížená",J209,0)</f>
        <v>0</v>
      </c>
      <c r="BG209" s="207">
        <f>IF(N209="zákl. přenesená",J209,0)</f>
        <v>0</v>
      </c>
      <c r="BH209" s="207">
        <f>IF(N209="sníž. přenesená",J209,0)</f>
        <v>0</v>
      </c>
      <c r="BI209" s="207">
        <f>IF(N209="nulová",J209,0)</f>
        <v>0</v>
      </c>
      <c r="BJ209" s="19" t="s">
        <v>23</v>
      </c>
      <c r="BK209" s="207">
        <f>ROUND(I209*H209,2)</f>
        <v>0</v>
      </c>
      <c r="BL209" s="19" t="s">
        <v>157</v>
      </c>
      <c r="BM209" s="19" t="s">
        <v>281</v>
      </c>
    </row>
    <row r="210" spans="2:51" s="12" customFormat="1" ht="12">
      <c r="B210" s="208"/>
      <c r="C210" s="209"/>
      <c r="D210" s="210" t="s">
        <v>159</v>
      </c>
      <c r="E210" s="211" t="s">
        <v>36</v>
      </c>
      <c r="F210" s="212" t="s">
        <v>161</v>
      </c>
      <c r="G210" s="209"/>
      <c r="H210" s="213" t="s">
        <v>36</v>
      </c>
      <c r="I210" s="214"/>
      <c r="J210" s="209"/>
      <c r="K210" s="209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159</v>
      </c>
      <c r="AU210" s="219" t="s">
        <v>88</v>
      </c>
      <c r="AV210" s="12" t="s">
        <v>23</v>
      </c>
      <c r="AW210" s="12" t="s">
        <v>44</v>
      </c>
      <c r="AX210" s="12" t="s">
        <v>79</v>
      </c>
      <c r="AY210" s="219" t="s">
        <v>150</v>
      </c>
    </row>
    <row r="211" spans="2:51" s="13" customFormat="1" ht="12">
      <c r="B211" s="220"/>
      <c r="C211" s="221"/>
      <c r="D211" s="210" t="s">
        <v>159</v>
      </c>
      <c r="E211" s="222" t="s">
        <v>36</v>
      </c>
      <c r="F211" s="223" t="s">
        <v>282</v>
      </c>
      <c r="G211" s="221"/>
      <c r="H211" s="224">
        <v>2.2875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159</v>
      </c>
      <c r="AU211" s="230" t="s">
        <v>88</v>
      </c>
      <c r="AV211" s="13" t="s">
        <v>88</v>
      </c>
      <c r="AW211" s="13" t="s">
        <v>44</v>
      </c>
      <c r="AX211" s="13" t="s">
        <v>79</v>
      </c>
      <c r="AY211" s="230" t="s">
        <v>150</v>
      </c>
    </row>
    <row r="212" spans="2:51" s="14" customFormat="1" ht="12">
      <c r="B212" s="231"/>
      <c r="C212" s="232"/>
      <c r="D212" s="233" t="s">
        <v>159</v>
      </c>
      <c r="E212" s="234" t="s">
        <v>36</v>
      </c>
      <c r="F212" s="235" t="s">
        <v>163</v>
      </c>
      <c r="G212" s="232"/>
      <c r="H212" s="236">
        <v>2.2875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159</v>
      </c>
      <c r="AU212" s="242" t="s">
        <v>88</v>
      </c>
      <c r="AV212" s="14" t="s">
        <v>157</v>
      </c>
      <c r="AW212" s="14" t="s">
        <v>44</v>
      </c>
      <c r="AX212" s="14" t="s">
        <v>23</v>
      </c>
      <c r="AY212" s="242" t="s">
        <v>150</v>
      </c>
    </row>
    <row r="213" spans="2:65" s="1" customFormat="1" ht="22.5" customHeight="1">
      <c r="B213" s="37"/>
      <c r="C213" s="196" t="s">
        <v>283</v>
      </c>
      <c r="D213" s="196" t="s">
        <v>152</v>
      </c>
      <c r="E213" s="197" t="s">
        <v>284</v>
      </c>
      <c r="F213" s="198" t="s">
        <v>285</v>
      </c>
      <c r="G213" s="199" t="s">
        <v>254</v>
      </c>
      <c r="H213" s="200">
        <v>3</v>
      </c>
      <c r="I213" s="201"/>
      <c r="J213" s="202">
        <f>ROUND(I213*H213,2)</f>
        <v>0</v>
      </c>
      <c r="K213" s="198" t="s">
        <v>156</v>
      </c>
      <c r="L213" s="57"/>
      <c r="M213" s="203" t="s">
        <v>36</v>
      </c>
      <c r="N213" s="204" t="s">
        <v>50</v>
      </c>
      <c r="O213" s="38"/>
      <c r="P213" s="205">
        <f>O213*H213</f>
        <v>0</v>
      </c>
      <c r="Q213" s="205">
        <v>0.00702</v>
      </c>
      <c r="R213" s="205">
        <f>Q213*H213</f>
        <v>0.021060000000000002</v>
      </c>
      <c r="S213" s="205">
        <v>0</v>
      </c>
      <c r="T213" s="206">
        <f>S213*H213</f>
        <v>0</v>
      </c>
      <c r="AR213" s="19" t="s">
        <v>157</v>
      </c>
      <c r="AT213" s="19" t="s">
        <v>152</v>
      </c>
      <c r="AU213" s="19" t="s">
        <v>88</v>
      </c>
      <c r="AY213" s="19" t="s">
        <v>150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9" t="s">
        <v>23</v>
      </c>
      <c r="BK213" s="207">
        <f>ROUND(I213*H213,2)</f>
        <v>0</v>
      </c>
      <c r="BL213" s="19" t="s">
        <v>157</v>
      </c>
      <c r="BM213" s="19" t="s">
        <v>286</v>
      </c>
    </row>
    <row r="214" spans="2:65" s="1" customFormat="1" ht="22.5" customHeight="1">
      <c r="B214" s="37"/>
      <c r="C214" s="246" t="s">
        <v>287</v>
      </c>
      <c r="D214" s="246" t="s">
        <v>262</v>
      </c>
      <c r="E214" s="247" t="s">
        <v>288</v>
      </c>
      <c r="F214" s="248" t="s">
        <v>289</v>
      </c>
      <c r="G214" s="249" t="s">
        <v>290</v>
      </c>
      <c r="H214" s="250">
        <v>3</v>
      </c>
      <c r="I214" s="251"/>
      <c r="J214" s="252">
        <f>ROUND(I214*H214,2)</f>
        <v>0</v>
      </c>
      <c r="K214" s="248" t="s">
        <v>36</v>
      </c>
      <c r="L214" s="253"/>
      <c r="M214" s="254" t="s">
        <v>36</v>
      </c>
      <c r="N214" s="255" t="s">
        <v>50</v>
      </c>
      <c r="O214" s="38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AR214" s="19" t="s">
        <v>201</v>
      </c>
      <c r="AT214" s="19" t="s">
        <v>262</v>
      </c>
      <c r="AU214" s="19" t="s">
        <v>88</v>
      </c>
      <c r="AY214" s="19" t="s">
        <v>150</v>
      </c>
      <c r="BE214" s="207">
        <f>IF(N214="základní",J214,0)</f>
        <v>0</v>
      </c>
      <c r="BF214" s="207">
        <f>IF(N214="snížená",J214,0)</f>
        <v>0</v>
      </c>
      <c r="BG214" s="207">
        <f>IF(N214="zákl. přenesená",J214,0)</f>
        <v>0</v>
      </c>
      <c r="BH214" s="207">
        <f>IF(N214="sníž. přenesená",J214,0)</f>
        <v>0</v>
      </c>
      <c r="BI214" s="207">
        <f>IF(N214="nulová",J214,0)</f>
        <v>0</v>
      </c>
      <c r="BJ214" s="19" t="s">
        <v>23</v>
      </c>
      <c r="BK214" s="207">
        <f>ROUND(I214*H214,2)</f>
        <v>0</v>
      </c>
      <c r="BL214" s="19" t="s">
        <v>157</v>
      </c>
      <c r="BM214" s="19" t="s">
        <v>291</v>
      </c>
    </row>
    <row r="215" spans="2:65" s="1" customFormat="1" ht="31.5" customHeight="1">
      <c r="B215" s="37"/>
      <c r="C215" s="196" t="s">
        <v>292</v>
      </c>
      <c r="D215" s="196" t="s">
        <v>152</v>
      </c>
      <c r="E215" s="197" t="s">
        <v>293</v>
      </c>
      <c r="F215" s="198" t="s">
        <v>294</v>
      </c>
      <c r="G215" s="199" t="s">
        <v>295</v>
      </c>
      <c r="H215" s="200">
        <v>6</v>
      </c>
      <c r="I215" s="201"/>
      <c r="J215" s="202">
        <f>ROUND(I215*H215,2)</f>
        <v>0</v>
      </c>
      <c r="K215" s="198" t="s">
        <v>156</v>
      </c>
      <c r="L215" s="57"/>
      <c r="M215" s="203" t="s">
        <v>36</v>
      </c>
      <c r="N215" s="204" t="s">
        <v>50</v>
      </c>
      <c r="O215" s="38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AR215" s="19" t="s">
        <v>157</v>
      </c>
      <c r="AT215" s="19" t="s">
        <v>152</v>
      </c>
      <c r="AU215" s="19" t="s">
        <v>88</v>
      </c>
      <c r="AY215" s="19" t="s">
        <v>150</v>
      </c>
      <c r="BE215" s="207">
        <f>IF(N215="základní",J215,0)</f>
        <v>0</v>
      </c>
      <c r="BF215" s="207">
        <f>IF(N215="snížená",J215,0)</f>
        <v>0</v>
      </c>
      <c r="BG215" s="207">
        <f>IF(N215="zákl. přenesená",J215,0)</f>
        <v>0</v>
      </c>
      <c r="BH215" s="207">
        <f>IF(N215="sníž. přenesená",J215,0)</f>
        <v>0</v>
      </c>
      <c r="BI215" s="207">
        <f>IF(N215="nulová",J215,0)</f>
        <v>0</v>
      </c>
      <c r="BJ215" s="19" t="s">
        <v>23</v>
      </c>
      <c r="BK215" s="207">
        <f>ROUND(I215*H215,2)</f>
        <v>0</v>
      </c>
      <c r="BL215" s="19" t="s">
        <v>157</v>
      </c>
      <c r="BM215" s="19" t="s">
        <v>296</v>
      </c>
    </row>
    <row r="216" spans="2:65" s="1" customFormat="1" ht="22.5" customHeight="1">
      <c r="B216" s="37"/>
      <c r="C216" s="246" t="s">
        <v>297</v>
      </c>
      <c r="D216" s="246" t="s">
        <v>262</v>
      </c>
      <c r="E216" s="247" t="s">
        <v>298</v>
      </c>
      <c r="F216" s="248" t="s">
        <v>299</v>
      </c>
      <c r="G216" s="249" t="s">
        <v>295</v>
      </c>
      <c r="H216" s="250">
        <v>6</v>
      </c>
      <c r="I216" s="251"/>
      <c r="J216" s="252">
        <f>ROUND(I216*H216,2)</f>
        <v>0</v>
      </c>
      <c r="K216" s="248" t="s">
        <v>156</v>
      </c>
      <c r="L216" s="253"/>
      <c r="M216" s="254" t="s">
        <v>36</v>
      </c>
      <c r="N216" s="255" t="s">
        <v>50</v>
      </c>
      <c r="O216" s="38"/>
      <c r="P216" s="205">
        <f>O216*H216</f>
        <v>0</v>
      </c>
      <c r="Q216" s="205">
        <v>0.0018</v>
      </c>
      <c r="R216" s="205">
        <f>Q216*H216</f>
        <v>0.0108</v>
      </c>
      <c r="S216" s="205">
        <v>0</v>
      </c>
      <c r="T216" s="206">
        <f>S216*H216</f>
        <v>0</v>
      </c>
      <c r="AR216" s="19" t="s">
        <v>201</v>
      </c>
      <c r="AT216" s="19" t="s">
        <v>262</v>
      </c>
      <c r="AU216" s="19" t="s">
        <v>88</v>
      </c>
      <c r="AY216" s="19" t="s">
        <v>150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9" t="s">
        <v>23</v>
      </c>
      <c r="BK216" s="207">
        <f>ROUND(I216*H216,2)</f>
        <v>0</v>
      </c>
      <c r="BL216" s="19" t="s">
        <v>157</v>
      </c>
      <c r="BM216" s="19" t="s">
        <v>300</v>
      </c>
    </row>
    <row r="217" spans="2:65" s="1" customFormat="1" ht="22.5" customHeight="1">
      <c r="B217" s="37"/>
      <c r="C217" s="196" t="s">
        <v>301</v>
      </c>
      <c r="D217" s="196" t="s">
        <v>152</v>
      </c>
      <c r="E217" s="197" t="s">
        <v>302</v>
      </c>
      <c r="F217" s="198" t="s">
        <v>303</v>
      </c>
      <c r="G217" s="199" t="s">
        <v>290</v>
      </c>
      <c r="H217" s="200">
        <v>3</v>
      </c>
      <c r="I217" s="201"/>
      <c r="J217" s="202">
        <f>ROUND(I217*H217,2)</f>
        <v>0</v>
      </c>
      <c r="K217" s="198" t="s">
        <v>36</v>
      </c>
      <c r="L217" s="57"/>
      <c r="M217" s="203" t="s">
        <v>36</v>
      </c>
      <c r="N217" s="204" t="s">
        <v>50</v>
      </c>
      <c r="O217" s="38"/>
      <c r="P217" s="205">
        <f>O217*H217</f>
        <v>0</v>
      </c>
      <c r="Q217" s="205">
        <v>0.03438</v>
      </c>
      <c r="R217" s="205">
        <f>Q217*H217</f>
        <v>0.10314000000000001</v>
      </c>
      <c r="S217" s="205">
        <v>0</v>
      </c>
      <c r="T217" s="206">
        <f>S217*H217</f>
        <v>0</v>
      </c>
      <c r="AR217" s="19" t="s">
        <v>157</v>
      </c>
      <c r="AT217" s="19" t="s">
        <v>152</v>
      </c>
      <c r="AU217" s="19" t="s">
        <v>88</v>
      </c>
      <c r="AY217" s="19" t="s">
        <v>150</v>
      </c>
      <c r="BE217" s="207">
        <f>IF(N217="základní",J217,0)</f>
        <v>0</v>
      </c>
      <c r="BF217" s="207">
        <f>IF(N217="snížená",J217,0)</f>
        <v>0</v>
      </c>
      <c r="BG217" s="207">
        <f>IF(N217="zákl. přenesená",J217,0)</f>
        <v>0</v>
      </c>
      <c r="BH217" s="207">
        <f>IF(N217="sníž. přenesená",J217,0)</f>
        <v>0</v>
      </c>
      <c r="BI217" s="207">
        <f>IF(N217="nulová",J217,0)</f>
        <v>0</v>
      </c>
      <c r="BJ217" s="19" t="s">
        <v>23</v>
      </c>
      <c r="BK217" s="207">
        <f>ROUND(I217*H217,2)</f>
        <v>0</v>
      </c>
      <c r="BL217" s="19" t="s">
        <v>157</v>
      </c>
      <c r="BM217" s="19" t="s">
        <v>304</v>
      </c>
    </row>
    <row r="218" spans="2:51" s="12" customFormat="1" ht="12">
      <c r="B218" s="208"/>
      <c r="C218" s="209"/>
      <c r="D218" s="210" t="s">
        <v>159</v>
      </c>
      <c r="E218" s="211" t="s">
        <v>36</v>
      </c>
      <c r="F218" s="212" t="s">
        <v>161</v>
      </c>
      <c r="G218" s="209"/>
      <c r="H218" s="213" t="s">
        <v>36</v>
      </c>
      <c r="I218" s="214"/>
      <c r="J218" s="209"/>
      <c r="K218" s="209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159</v>
      </c>
      <c r="AU218" s="219" t="s">
        <v>88</v>
      </c>
      <c r="AV218" s="12" t="s">
        <v>23</v>
      </c>
      <c r="AW218" s="12" t="s">
        <v>44</v>
      </c>
      <c r="AX218" s="12" t="s">
        <v>79</v>
      </c>
      <c r="AY218" s="219" t="s">
        <v>150</v>
      </c>
    </row>
    <row r="219" spans="2:51" s="13" customFormat="1" ht="12">
      <c r="B219" s="220"/>
      <c r="C219" s="221"/>
      <c r="D219" s="210" t="s">
        <v>159</v>
      </c>
      <c r="E219" s="222" t="s">
        <v>36</v>
      </c>
      <c r="F219" s="223" t="s">
        <v>168</v>
      </c>
      <c r="G219" s="221"/>
      <c r="H219" s="224">
        <v>3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159</v>
      </c>
      <c r="AU219" s="230" t="s">
        <v>88</v>
      </c>
      <c r="AV219" s="13" t="s">
        <v>88</v>
      </c>
      <c r="AW219" s="13" t="s">
        <v>44</v>
      </c>
      <c r="AX219" s="13" t="s">
        <v>79</v>
      </c>
      <c r="AY219" s="230" t="s">
        <v>150</v>
      </c>
    </row>
    <row r="220" spans="2:51" s="14" customFormat="1" ht="12">
      <c r="B220" s="231"/>
      <c r="C220" s="232"/>
      <c r="D220" s="210" t="s">
        <v>159</v>
      </c>
      <c r="E220" s="243" t="s">
        <v>36</v>
      </c>
      <c r="F220" s="244" t="s">
        <v>163</v>
      </c>
      <c r="G220" s="232"/>
      <c r="H220" s="245">
        <v>3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159</v>
      </c>
      <c r="AU220" s="242" t="s">
        <v>88</v>
      </c>
      <c r="AV220" s="14" t="s">
        <v>157</v>
      </c>
      <c r="AW220" s="14" t="s">
        <v>44</v>
      </c>
      <c r="AX220" s="14" t="s">
        <v>23</v>
      </c>
      <c r="AY220" s="242" t="s">
        <v>150</v>
      </c>
    </row>
    <row r="221" spans="2:63" s="11" customFormat="1" ht="29.85" customHeight="1">
      <c r="B221" s="179"/>
      <c r="C221" s="180"/>
      <c r="D221" s="193" t="s">
        <v>78</v>
      </c>
      <c r="E221" s="194" t="s">
        <v>185</v>
      </c>
      <c r="F221" s="194" t="s">
        <v>305</v>
      </c>
      <c r="G221" s="180"/>
      <c r="H221" s="180"/>
      <c r="I221" s="183"/>
      <c r="J221" s="195">
        <f>BK221</f>
        <v>0</v>
      </c>
      <c r="K221" s="180"/>
      <c r="L221" s="185"/>
      <c r="M221" s="186"/>
      <c r="N221" s="187"/>
      <c r="O221" s="187"/>
      <c r="P221" s="188">
        <f>SUM(P222:P231)</f>
        <v>0</v>
      </c>
      <c r="Q221" s="187"/>
      <c r="R221" s="188">
        <f>SUM(R222:R231)</f>
        <v>4.056974500000001</v>
      </c>
      <c r="S221" s="187"/>
      <c r="T221" s="189">
        <f>SUM(T222:T231)</f>
        <v>0</v>
      </c>
      <c r="AR221" s="190" t="s">
        <v>23</v>
      </c>
      <c r="AT221" s="191" t="s">
        <v>78</v>
      </c>
      <c r="AU221" s="191" t="s">
        <v>23</v>
      </c>
      <c r="AY221" s="190" t="s">
        <v>150</v>
      </c>
      <c r="BK221" s="192">
        <f>SUM(BK222:BK231)</f>
        <v>0</v>
      </c>
    </row>
    <row r="222" spans="2:65" s="1" customFormat="1" ht="22.5" customHeight="1">
      <c r="B222" s="37"/>
      <c r="C222" s="196" t="s">
        <v>306</v>
      </c>
      <c r="D222" s="196" t="s">
        <v>152</v>
      </c>
      <c r="E222" s="197" t="s">
        <v>307</v>
      </c>
      <c r="F222" s="198" t="s">
        <v>308</v>
      </c>
      <c r="G222" s="199" t="s">
        <v>155</v>
      </c>
      <c r="H222" s="200">
        <v>26.238</v>
      </c>
      <c r="I222" s="201"/>
      <c r="J222" s="202">
        <f>ROUND(I222*H222,2)</f>
        <v>0</v>
      </c>
      <c r="K222" s="198" t="s">
        <v>156</v>
      </c>
      <c r="L222" s="57"/>
      <c r="M222" s="203" t="s">
        <v>36</v>
      </c>
      <c r="N222" s="204" t="s">
        <v>50</v>
      </c>
      <c r="O222" s="38"/>
      <c r="P222" s="205">
        <f>O222*H222</f>
        <v>0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AR222" s="19" t="s">
        <v>157</v>
      </c>
      <c r="AT222" s="19" t="s">
        <v>152</v>
      </c>
      <c r="AU222" s="19" t="s">
        <v>88</v>
      </c>
      <c r="AY222" s="19" t="s">
        <v>150</v>
      </c>
      <c r="BE222" s="207">
        <f>IF(N222="základní",J222,0)</f>
        <v>0</v>
      </c>
      <c r="BF222" s="207">
        <f>IF(N222="snížená",J222,0)</f>
        <v>0</v>
      </c>
      <c r="BG222" s="207">
        <f>IF(N222="zákl. přenesená",J222,0)</f>
        <v>0</v>
      </c>
      <c r="BH222" s="207">
        <f>IF(N222="sníž. přenesená",J222,0)</f>
        <v>0</v>
      </c>
      <c r="BI222" s="207">
        <f>IF(N222="nulová",J222,0)</f>
        <v>0</v>
      </c>
      <c r="BJ222" s="19" t="s">
        <v>23</v>
      </c>
      <c r="BK222" s="207">
        <f>ROUND(I222*H222,2)</f>
        <v>0</v>
      </c>
      <c r="BL222" s="19" t="s">
        <v>157</v>
      </c>
      <c r="BM222" s="19" t="s">
        <v>309</v>
      </c>
    </row>
    <row r="223" spans="2:51" s="12" customFormat="1" ht="12">
      <c r="B223" s="208"/>
      <c r="C223" s="209"/>
      <c r="D223" s="210" t="s">
        <v>159</v>
      </c>
      <c r="E223" s="211" t="s">
        <v>36</v>
      </c>
      <c r="F223" s="212" t="s">
        <v>160</v>
      </c>
      <c r="G223" s="209"/>
      <c r="H223" s="213" t="s">
        <v>36</v>
      </c>
      <c r="I223" s="214"/>
      <c r="J223" s="209"/>
      <c r="K223" s="209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159</v>
      </c>
      <c r="AU223" s="219" t="s">
        <v>88</v>
      </c>
      <c r="AV223" s="12" t="s">
        <v>23</v>
      </c>
      <c r="AW223" s="12" t="s">
        <v>44</v>
      </c>
      <c r="AX223" s="12" t="s">
        <v>79</v>
      </c>
      <c r="AY223" s="219" t="s">
        <v>150</v>
      </c>
    </row>
    <row r="224" spans="2:51" s="12" customFormat="1" ht="12">
      <c r="B224" s="208"/>
      <c r="C224" s="209"/>
      <c r="D224" s="210" t="s">
        <v>159</v>
      </c>
      <c r="E224" s="211" t="s">
        <v>36</v>
      </c>
      <c r="F224" s="212" t="s">
        <v>161</v>
      </c>
      <c r="G224" s="209"/>
      <c r="H224" s="213" t="s">
        <v>36</v>
      </c>
      <c r="I224" s="214"/>
      <c r="J224" s="209"/>
      <c r="K224" s="209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159</v>
      </c>
      <c r="AU224" s="219" t="s">
        <v>88</v>
      </c>
      <c r="AV224" s="12" t="s">
        <v>23</v>
      </c>
      <c r="AW224" s="12" t="s">
        <v>44</v>
      </c>
      <c r="AX224" s="12" t="s">
        <v>79</v>
      </c>
      <c r="AY224" s="219" t="s">
        <v>150</v>
      </c>
    </row>
    <row r="225" spans="2:51" s="13" customFormat="1" ht="12">
      <c r="B225" s="220"/>
      <c r="C225" s="221"/>
      <c r="D225" s="210" t="s">
        <v>159</v>
      </c>
      <c r="E225" s="222" t="s">
        <v>36</v>
      </c>
      <c r="F225" s="223" t="s">
        <v>162</v>
      </c>
      <c r="G225" s="221"/>
      <c r="H225" s="224">
        <v>26.2375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159</v>
      </c>
      <c r="AU225" s="230" t="s">
        <v>88</v>
      </c>
      <c r="AV225" s="13" t="s">
        <v>88</v>
      </c>
      <c r="AW225" s="13" t="s">
        <v>44</v>
      </c>
      <c r="AX225" s="13" t="s">
        <v>79</v>
      </c>
      <c r="AY225" s="230" t="s">
        <v>150</v>
      </c>
    </row>
    <row r="226" spans="2:51" s="14" customFormat="1" ht="12">
      <c r="B226" s="231"/>
      <c r="C226" s="232"/>
      <c r="D226" s="233" t="s">
        <v>159</v>
      </c>
      <c r="E226" s="234" t="s">
        <v>36</v>
      </c>
      <c r="F226" s="235" t="s">
        <v>163</v>
      </c>
      <c r="G226" s="232"/>
      <c r="H226" s="236">
        <v>26.2375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159</v>
      </c>
      <c r="AU226" s="242" t="s">
        <v>88</v>
      </c>
      <c r="AV226" s="14" t="s">
        <v>157</v>
      </c>
      <c r="AW226" s="14" t="s">
        <v>44</v>
      </c>
      <c r="AX226" s="14" t="s">
        <v>23</v>
      </c>
      <c r="AY226" s="242" t="s">
        <v>150</v>
      </c>
    </row>
    <row r="227" spans="2:65" s="1" customFormat="1" ht="22.5" customHeight="1">
      <c r="B227" s="37"/>
      <c r="C227" s="196" t="s">
        <v>310</v>
      </c>
      <c r="D227" s="196" t="s">
        <v>152</v>
      </c>
      <c r="E227" s="197" t="s">
        <v>311</v>
      </c>
      <c r="F227" s="198" t="s">
        <v>312</v>
      </c>
      <c r="G227" s="199" t="s">
        <v>155</v>
      </c>
      <c r="H227" s="200">
        <v>48.154</v>
      </c>
      <c r="I227" s="201"/>
      <c r="J227" s="202">
        <f>ROUND(I227*H227,2)</f>
        <v>0</v>
      </c>
      <c r="K227" s="198" t="s">
        <v>156</v>
      </c>
      <c r="L227" s="57"/>
      <c r="M227" s="203" t="s">
        <v>36</v>
      </c>
      <c r="N227" s="204" t="s">
        <v>50</v>
      </c>
      <c r="O227" s="38"/>
      <c r="P227" s="205">
        <f>O227*H227</f>
        <v>0</v>
      </c>
      <c r="Q227" s="205">
        <v>0.08425</v>
      </c>
      <c r="R227" s="205">
        <f>Q227*H227</f>
        <v>4.056974500000001</v>
      </c>
      <c r="S227" s="205">
        <v>0</v>
      </c>
      <c r="T227" s="206">
        <f>S227*H227</f>
        <v>0</v>
      </c>
      <c r="AR227" s="19" t="s">
        <v>157</v>
      </c>
      <c r="AT227" s="19" t="s">
        <v>152</v>
      </c>
      <c r="AU227" s="19" t="s">
        <v>88</v>
      </c>
      <c r="AY227" s="19" t="s">
        <v>150</v>
      </c>
      <c r="BE227" s="207">
        <f>IF(N227="základní",J227,0)</f>
        <v>0</v>
      </c>
      <c r="BF227" s="207">
        <f>IF(N227="snížená",J227,0)</f>
        <v>0</v>
      </c>
      <c r="BG227" s="207">
        <f>IF(N227="zákl. přenesená",J227,0)</f>
        <v>0</v>
      </c>
      <c r="BH227" s="207">
        <f>IF(N227="sníž. přenesená",J227,0)</f>
        <v>0</v>
      </c>
      <c r="BI227" s="207">
        <f>IF(N227="nulová",J227,0)</f>
        <v>0</v>
      </c>
      <c r="BJ227" s="19" t="s">
        <v>23</v>
      </c>
      <c r="BK227" s="207">
        <f>ROUND(I227*H227,2)</f>
        <v>0</v>
      </c>
      <c r="BL227" s="19" t="s">
        <v>157</v>
      </c>
      <c r="BM227" s="19" t="s">
        <v>313</v>
      </c>
    </row>
    <row r="228" spans="2:51" s="12" customFormat="1" ht="12">
      <c r="B228" s="208"/>
      <c r="C228" s="209"/>
      <c r="D228" s="210" t="s">
        <v>159</v>
      </c>
      <c r="E228" s="211" t="s">
        <v>36</v>
      </c>
      <c r="F228" s="212" t="s">
        <v>160</v>
      </c>
      <c r="G228" s="209"/>
      <c r="H228" s="213" t="s">
        <v>36</v>
      </c>
      <c r="I228" s="214"/>
      <c r="J228" s="209"/>
      <c r="K228" s="209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159</v>
      </c>
      <c r="AU228" s="219" t="s">
        <v>88</v>
      </c>
      <c r="AV228" s="12" t="s">
        <v>23</v>
      </c>
      <c r="AW228" s="12" t="s">
        <v>44</v>
      </c>
      <c r="AX228" s="12" t="s">
        <v>79</v>
      </c>
      <c r="AY228" s="219" t="s">
        <v>150</v>
      </c>
    </row>
    <row r="229" spans="2:51" s="12" customFormat="1" ht="12">
      <c r="B229" s="208"/>
      <c r="C229" s="209"/>
      <c r="D229" s="210" t="s">
        <v>159</v>
      </c>
      <c r="E229" s="211" t="s">
        <v>36</v>
      </c>
      <c r="F229" s="212" t="s">
        <v>161</v>
      </c>
      <c r="G229" s="209"/>
      <c r="H229" s="213" t="s">
        <v>36</v>
      </c>
      <c r="I229" s="214"/>
      <c r="J229" s="209"/>
      <c r="K229" s="209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159</v>
      </c>
      <c r="AU229" s="219" t="s">
        <v>88</v>
      </c>
      <c r="AV229" s="12" t="s">
        <v>23</v>
      </c>
      <c r="AW229" s="12" t="s">
        <v>44</v>
      </c>
      <c r="AX229" s="12" t="s">
        <v>79</v>
      </c>
      <c r="AY229" s="219" t="s">
        <v>150</v>
      </c>
    </row>
    <row r="230" spans="2:51" s="13" customFormat="1" ht="12">
      <c r="B230" s="220"/>
      <c r="C230" s="221"/>
      <c r="D230" s="210" t="s">
        <v>159</v>
      </c>
      <c r="E230" s="222" t="s">
        <v>36</v>
      </c>
      <c r="F230" s="223" t="s">
        <v>167</v>
      </c>
      <c r="G230" s="221"/>
      <c r="H230" s="224">
        <v>48.154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159</v>
      </c>
      <c r="AU230" s="230" t="s">
        <v>88</v>
      </c>
      <c r="AV230" s="13" t="s">
        <v>88</v>
      </c>
      <c r="AW230" s="13" t="s">
        <v>44</v>
      </c>
      <c r="AX230" s="13" t="s">
        <v>79</v>
      </c>
      <c r="AY230" s="230" t="s">
        <v>150</v>
      </c>
    </row>
    <row r="231" spans="2:51" s="14" customFormat="1" ht="12">
      <c r="B231" s="231"/>
      <c r="C231" s="232"/>
      <c r="D231" s="210" t="s">
        <v>159</v>
      </c>
      <c r="E231" s="243" t="s">
        <v>36</v>
      </c>
      <c r="F231" s="244" t="s">
        <v>163</v>
      </c>
      <c r="G231" s="232"/>
      <c r="H231" s="245">
        <v>48.154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159</v>
      </c>
      <c r="AU231" s="242" t="s">
        <v>88</v>
      </c>
      <c r="AV231" s="14" t="s">
        <v>157</v>
      </c>
      <c r="AW231" s="14" t="s">
        <v>44</v>
      </c>
      <c r="AX231" s="14" t="s">
        <v>23</v>
      </c>
      <c r="AY231" s="242" t="s">
        <v>150</v>
      </c>
    </row>
    <row r="232" spans="2:63" s="11" customFormat="1" ht="29.85" customHeight="1">
      <c r="B232" s="179"/>
      <c r="C232" s="180"/>
      <c r="D232" s="193" t="s">
        <v>78</v>
      </c>
      <c r="E232" s="194" t="s">
        <v>189</v>
      </c>
      <c r="F232" s="194" t="s">
        <v>314</v>
      </c>
      <c r="G232" s="180"/>
      <c r="H232" s="180"/>
      <c r="I232" s="183"/>
      <c r="J232" s="195">
        <f>BK232</f>
        <v>0</v>
      </c>
      <c r="K232" s="180"/>
      <c r="L232" s="185"/>
      <c r="M232" s="186"/>
      <c r="N232" s="187"/>
      <c r="O232" s="187"/>
      <c r="P232" s="188">
        <f>SUM(P233:P462)</f>
        <v>0</v>
      </c>
      <c r="Q232" s="187"/>
      <c r="R232" s="188">
        <f>SUM(R233:R462)</f>
        <v>71.73063908</v>
      </c>
      <c r="S232" s="187"/>
      <c r="T232" s="189">
        <f>SUM(T233:T462)</f>
        <v>0</v>
      </c>
      <c r="AR232" s="190" t="s">
        <v>23</v>
      </c>
      <c r="AT232" s="191" t="s">
        <v>78</v>
      </c>
      <c r="AU232" s="191" t="s">
        <v>23</v>
      </c>
      <c r="AY232" s="190" t="s">
        <v>150</v>
      </c>
      <c r="BK232" s="192">
        <f>SUM(BK233:BK462)</f>
        <v>0</v>
      </c>
    </row>
    <row r="233" spans="2:65" s="1" customFormat="1" ht="22.5" customHeight="1">
      <c r="B233" s="37"/>
      <c r="C233" s="196" t="s">
        <v>315</v>
      </c>
      <c r="D233" s="196" t="s">
        <v>152</v>
      </c>
      <c r="E233" s="197" t="s">
        <v>316</v>
      </c>
      <c r="F233" s="198" t="s">
        <v>317</v>
      </c>
      <c r="G233" s="199" t="s">
        <v>155</v>
      </c>
      <c r="H233" s="200">
        <v>51.184</v>
      </c>
      <c r="I233" s="201"/>
      <c r="J233" s="202">
        <f>ROUND(I233*H233,2)</f>
        <v>0</v>
      </c>
      <c r="K233" s="198" t="s">
        <v>156</v>
      </c>
      <c r="L233" s="57"/>
      <c r="M233" s="203" t="s">
        <v>36</v>
      </c>
      <c r="N233" s="204" t="s">
        <v>50</v>
      </c>
      <c r="O233" s="38"/>
      <c r="P233" s="205">
        <f>O233*H233</f>
        <v>0</v>
      </c>
      <c r="Q233" s="205">
        <v>0.00026</v>
      </c>
      <c r="R233" s="205">
        <f>Q233*H233</f>
        <v>0.013307839999999998</v>
      </c>
      <c r="S233" s="205">
        <v>0</v>
      </c>
      <c r="T233" s="206">
        <f>S233*H233</f>
        <v>0</v>
      </c>
      <c r="AR233" s="19" t="s">
        <v>157</v>
      </c>
      <c r="AT233" s="19" t="s">
        <v>152</v>
      </c>
      <c r="AU233" s="19" t="s">
        <v>88</v>
      </c>
      <c r="AY233" s="19" t="s">
        <v>150</v>
      </c>
      <c r="BE233" s="207">
        <f>IF(N233="základní",J233,0)</f>
        <v>0</v>
      </c>
      <c r="BF233" s="207">
        <f>IF(N233="snížená",J233,0)</f>
        <v>0</v>
      </c>
      <c r="BG233" s="207">
        <f>IF(N233="zákl. přenesená",J233,0)</f>
        <v>0</v>
      </c>
      <c r="BH233" s="207">
        <f>IF(N233="sníž. přenesená",J233,0)</f>
        <v>0</v>
      </c>
      <c r="BI233" s="207">
        <f>IF(N233="nulová",J233,0)</f>
        <v>0</v>
      </c>
      <c r="BJ233" s="19" t="s">
        <v>23</v>
      </c>
      <c r="BK233" s="207">
        <f>ROUND(I233*H233,2)</f>
        <v>0</v>
      </c>
      <c r="BL233" s="19" t="s">
        <v>157</v>
      </c>
      <c r="BM233" s="19" t="s">
        <v>318</v>
      </c>
    </row>
    <row r="234" spans="2:65" s="1" customFormat="1" ht="22.5" customHeight="1">
      <c r="B234" s="37"/>
      <c r="C234" s="196" t="s">
        <v>319</v>
      </c>
      <c r="D234" s="196" t="s">
        <v>152</v>
      </c>
      <c r="E234" s="197" t="s">
        <v>320</v>
      </c>
      <c r="F234" s="198" t="s">
        <v>321</v>
      </c>
      <c r="G234" s="199" t="s">
        <v>155</v>
      </c>
      <c r="H234" s="200">
        <v>51.184</v>
      </c>
      <c r="I234" s="201"/>
      <c r="J234" s="202">
        <f>ROUND(I234*H234,2)</f>
        <v>0</v>
      </c>
      <c r="K234" s="198" t="s">
        <v>322</v>
      </c>
      <c r="L234" s="57"/>
      <c r="M234" s="203" t="s">
        <v>36</v>
      </c>
      <c r="N234" s="204" t="s">
        <v>50</v>
      </c>
      <c r="O234" s="38"/>
      <c r="P234" s="205">
        <f>O234*H234</f>
        <v>0</v>
      </c>
      <c r="Q234" s="205">
        <v>0.01838</v>
      </c>
      <c r="R234" s="205">
        <f>Q234*H234</f>
        <v>0.94076192</v>
      </c>
      <c r="S234" s="205">
        <v>0</v>
      </c>
      <c r="T234" s="206">
        <f>S234*H234</f>
        <v>0</v>
      </c>
      <c r="AR234" s="19" t="s">
        <v>157</v>
      </c>
      <c r="AT234" s="19" t="s">
        <v>152</v>
      </c>
      <c r="AU234" s="19" t="s">
        <v>88</v>
      </c>
      <c r="AY234" s="19" t="s">
        <v>150</v>
      </c>
      <c r="BE234" s="207">
        <f>IF(N234="základní",J234,0)</f>
        <v>0</v>
      </c>
      <c r="BF234" s="207">
        <f>IF(N234="snížená",J234,0)</f>
        <v>0</v>
      </c>
      <c r="BG234" s="207">
        <f>IF(N234="zákl. přenesená",J234,0)</f>
        <v>0</v>
      </c>
      <c r="BH234" s="207">
        <f>IF(N234="sníž. přenesená",J234,0)</f>
        <v>0</v>
      </c>
      <c r="BI234" s="207">
        <f>IF(N234="nulová",J234,0)</f>
        <v>0</v>
      </c>
      <c r="BJ234" s="19" t="s">
        <v>23</v>
      </c>
      <c r="BK234" s="207">
        <f>ROUND(I234*H234,2)</f>
        <v>0</v>
      </c>
      <c r="BL234" s="19" t="s">
        <v>157</v>
      </c>
      <c r="BM234" s="19" t="s">
        <v>323</v>
      </c>
    </row>
    <row r="235" spans="2:51" s="12" customFormat="1" ht="12">
      <c r="B235" s="208"/>
      <c r="C235" s="209"/>
      <c r="D235" s="210" t="s">
        <v>159</v>
      </c>
      <c r="E235" s="211" t="s">
        <v>36</v>
      </c>
      <c r="F235" s="212" t="s">
        <v>324</v>
      </c>
      <c r="G235" s="209"/>
      <c r="H235" s="213" t="s">
        <v>36</v>
      </c>
      <c r="I235" s="214"/>
      <c r="J235" s="209"/>
      <c r="K235" s="209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159</v>
      </c>
      <c r="AU235" s="219" t="s">
        <v>88</v>
      </c>
      <c r="AV235" s="12" t="s">
        <v>23</v>
      </c>
      <c r="AW235" s="12" t="s">
        <v>44</v>
      </c>
      <c r="AX235" s="12" t="s">
        <v>79</v>
      </c>
      <c r="AY235" s="219" t="s">
        <v>150</v>
      </c>
    </row>
    <row r="236" spans="2:51" s="12" customFormat="1" ht="12">
      <c r="B236" s="208"/>
      <c r="C236" s="209"/>
      <c r="D236" s="210" t="s">
        <v>159</v>
      </c>
      <c r="E236" s="211" t="s">
        <v>36</v>
      </c>
      <c r="F236" s="212" t="s">
        <v>325</v>
      </c>
      <c r="G236" s="209"/>
      <c r="H236" s="213" t="s">
        <v>36</v>
      </c>
      <c r="I236" s="214"/>
      <c r="J236" s="209"/>
      <c r="K236" s="209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159</v>
      </c>
      <c r="AU236" s="219" t="s">
        <v>88</v>
      </c>
      <c r="AV236" s="12" t="s">
        <v>23</v>
      </c>
      <c r="AW236" s="12" t="s">
        <v>44</v>
      </c>
      <c r="AX236" s="12" t="s">
        <v>79</v>
      </c>
      <c r="AY236" s="219" t="s">
        <v>150</v>
      </c>
    </row>
    <row r="237" spans="2:51" s="13" customFormat="1" ht="12">
      <c r="B237" s="220"/>
      <c r="C237" s="221"/>
      <c r="D237" s="210" t="s">
        <v>159</v>
      </c>
      <c r="E237" s="222" t="s">
        <v>36</v>
      </c>
      <c r="F237" s="223" t="s">
        <v>326</v>
      </c>
      <c r="G237" s="221"/>
      <c r="H237" s="224">
        <v>19.089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159</v>
      </c>
      <c r="AU237" s="230" t="s">
        <v>88</v>
      </c>
      <c r="AV237" s="13" t="s">
        <v>88</v>
      </c>
      <c r="AW237" s="13" t="s">
        <v>44</v>
      </c>
      <c r="AX237" s="13" t="s">
        <v>79</v>
      </c>
      <c r="AY237" s="230" t="s">
        <v>150</v>
      </c>
    </row>
    <row r="238" spans="2:51" s="13" customFormat="1" ht="12">
      <c r="B238" s="220"/>
      <c r="C238" s="221"/>
      <c r="D238" s="210" t="s">
        <v>159</v>
      </c>
      <c r="E238" s="222" t="s">
        <v>36</v>
      </c>
      <c r="F238" s="223" t="s">
        <v>327</v>
      </c>
      <c r="G238" s="221"/>
      <c r="H238" s="224">
        <v>22.351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159</v>
      </c>
      <c r="AU238" s="230" t="s">
        <v>88</v>
      </c>
      <c r="AV238" s="13" t="s">
        <v>88</v>
      </c>
      <c r="AW238" s="13" t="s">
        <v>44</v>
      </c>
      <c r="AX238" s="13" t="s">
        <v>79</v>
      </c>
      <c r="AY238" s="230" t="s">
        <v>150</v>
      </c>
    </row>
    <row r="239" spans="2:51" s="13" customFormat="1" ht="12">
      <c r="B239" s="220"/>
      <c r="C239" s="221"/>
      <c r="D239" s="210" t="s">
        <v>159</v>
      </c>
      <c r="E239" s="222" t="s">
        <v>36</v>
      </c>
      <c r="F239" s="223" t="s">
        <v>328</v>
      </c>
      <c r="G239" s="221"/>
      <c r="H239" s="224">
        <v>9.744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159</v>
      </c>
      <c r="AU239" s="230" t="s">
        <v>88</v>
      </c>
      <c r="AV239" s="13" t="s">
        <v>88</v>
      </c>
      <c r="AW239" s="13" t="s">
        <v>44</v>
      </c>
      <c r="AX239" s="13" t="s">
        <v>79</v>
      </c>
      <c r="AY239" s="230" t="s">
        <v>150</v>
      </c>
    </row>
    <row r="240" spans="2:51" s="14" customFormat="1" ht="12">
      <c r="B240" s="231"/>
      <c r="C240" s="232"/>
      <c r="D240" s="233" t="s">
        <v>159</v>
      </c>
      <c r="E240" s="234" t="s">
        <v>36</v>
      </c>
      <c r="F240" s="235" t="s">
        <v>163</v>
      </c>
      <c r="G240" s="232"/>
      <c r="H240" s="236">
        <v>51.184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159</v>
      </c>
      <c r="AU240" s="242" t="s">
        <v>88</v>
      </c>
      <c r="AV240" s="14" t="s">
        <v>157</v>
      </c>
      <c r="AW240" s="14" t="s">
        <v>44</v>
      </c>
      <c r="AX240" s="14" t="s">
        <v>23</v>
      </c>
      <c r="AY240" s="242" t="s">
        <v>150</v>
      </c>
    </row>
    <row r="241" spans="2:65" s="1" customFormat="1" ht="31.5" customHeight="1">
      <c r="B241" s="37"/>
      <c r="C241" s="196" t="s">
        <v>329</v>
      </c>
      <c r="D241" s="196" t="s">
        <v>152</v>
      </c>
      <c r="E241" s="197" t="s">
        <v>330</v>
      </c>
      <c r="F241" s="198" t="s">
        <v>331</v>
      </c>
      <c r="G241" s="199" t="s">
        <v>155</v>
      </c>
      <c r="H241" s="200">
        <v>255.92</v>
      </c>
      <c r="I241" s="201"/>
      <c r="J241" s="202">
        <f>ROUND(I241*H241,2)</f>
        <v>0</v>
      </c>
      <c r="K241" s="198" t="s">
        <v>322</v>
      </c>
      <c r="L241" s="57"/>
      <c r="M241" s="203" t="s">
        <v>36</v>
      </c>
      <c r="N241" s="204" t="s">
        <v>50</v>
      </c>
      <c r="O241" s="38"/>
      <c r="P241" s="205">
        <f>O241*H241</f>
        <v>0</v>
      </c>
      <c r="Q241" s="205">
        <v>0.0079</v>
      </c>
      <c r="R241" s="205">
        <f>Q241*H241</f>
        <v>2.0217680000000002</v>
      </c>
      <c r="S241" s="205">
        <v>0</v>
      </c>
      <c r="T241" s="206">
        <f>S241*H241</f>
        <v>0</v>
      </c>
      <c r="AR241" s="19" t="s">
        <v>157</v>
      </c>
      <c r="AT241" s="19" t="s">
        <v>152</v>
      </c>
      <c r="AU241" s="19" t="s">
        <v>88</v>
      </c>
      <c r="AY241" s="19" t="s">
        <v>150</v>
      </c>
      <c r="BE241" s="207">
        <f>IF(N241="základní",J241,0)</f>
        <v>0</v>
      </c>
      <c r="BF241" s="207">
        <f>IF(N241="snížená",J241,0)</f>
        <v>0</v>
      </c>
      <c r="BG241" s="207">
        <f>IF(N241="zákl. přenesená",J241,0)</f>
        <v>0</v>
      </c>
      <c r="BH241" s="207">
        <f>IF(N241="sníž. přenesená",J241,0)</f>
        <v>0</v>
      </c>
      <c r="BI241" s="207">
        <f>IF(N241="nulová",J241,0)</f>
        <v>0</v>
      </c>
      <c r="BJ241" s="19" t="s">
        <v>23</v>
      </c>
      <c r="BK241" s="207">
        <f>ROUND(I241*H241,2)</f>
        <v>0</v>
      </c>
      <c r="BL241" s="19" t="s">
        <v>157</v>
      </c>
      <c r="BM241" s="19" t="s">
        <v>332</v>
      </c>
    </row>
    <row r="242" spans="2:51" s="13" customFormat="1" ht="12">
      <c r="B242" s="220"/>
      <c r="C242" s="221"/>
      <c r="D242" s="233" t="s">
        <v>159</v>
      </c>
      <c r="E242" s="256" t="s">
        <v>36</v>
      </c>
      <c r="F242" s="257" t="s">
        <v>333</v>
      </c>
      <c r="G242" s="221"/>
      <c r="H242" s="258">
        <v>255.92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159</v>
      </c>
      <c r="AU242" s="230" t="s">
        <v>88</v>
      </c>
      <c r="AV242" s="13" t="s">
        <v>88</v>
      </c>
      <c r="AW242" s="13" t="s">
        <v>44</v>
      </c>
      <c r="AX242" s="13" t="s">
        <v>23</v>
      </c>
      <c r="AY242" s="230" t="s">
        <v>150</v>
      </c>
    </row>
    <row r="243" spans="2:65" s="1" customFormat="1" ht="22.5" customHeight="1">
      <c r="B243" s="37"/>
      <c r="C243" s="196" t="s">
        <v>334</v>
      </c>
      <c r="D243" s="196" t="s">
        <v>152</v>
      </c>
      <c r="E243" s="197" t="s">
        <v>335</v>
      </c>
      <c r="F243" s="198" t="s">
        <v>336</v>
      </c>
      <c r="G243" s="199" t="s">
        <v>155</v>
      </c>
      <c r="H243" s="200">
        <v>246.555</v>
      </c>
      <c r="I243" s="201"/>
      <c r="J243" s="202">
        <f>ROUND(I243*H243,2)</f>
        <v>0</v>
      </c>
      <c r="K243" s="198" t="s">
        <v>156</v>
      </c>
      <c r="L243" s="57"/>
      <c r="M243" s="203" t="s">
        <v>36</v>
      </c>
      <c r="N243" s="204" t="s">
        <v>50</v>
      </c>
      <c r="O243" s="38"/>
      <c r="P243" s="205">
        <f>O243*H243</f>
        <v>0</v>
      </c>
      <c r="Q243" s="205">
        <v>0.00026</v>
      </c>
      <c r="R243" s="205">
        <f>Q243*H243</f>
        <v>0.0641043</v>
      </c>
      <c r="S243" s="205">
        <v>0</v>
      </c>
      <c r="T243" s="206">
        <f>S243*H243</f>
        <v>0</v>
      </c>
      <c r="AR243" s="19" t="s">
        <v>157</v>
      </c>
      <c r="AT243" s="19" t="s">
        <v>152</v>
      </c>
      <c r="AU243" s="19" t="s">
        <v>88</v>
      </c>
      <c r="AY243" s="19" t="s">
        <v>150</v>
      </c>
      <c r="BE243" s="207">
        <f>IF(N243="základní",J243,0)</f>
        <v>0</v>
      </c>
      <c r="BF243" s="207">
        <f>IF(N243="snížená",J243,0)</f>
        <v>0</v>
      </c>
      <c r="BG243" s="207">
        <f>IF(N243="zákl. přenesená",J243,0)</f>
        <v>0</v>
      </c>
      <c r="BH243" s="207">
        <f>IF(N243="sníž. přenesená",J243,0)</f>
        <v>0</v>
      </c>
      <c r="BI243" s="207">
        <f>IF(N243="nulová",J243,0)</f>
        <v>0</v>
      </c>
      <c r="BJ243" s="19" t="s">
        <v>23</v>
      </c>
      <c r="BK243" s="207">
        <f>ROUND(I243*H243,2)</f>
        <v>0</v>
      </c>
      <c r="BL243" s="19" t="s">
        <v>157</v>
      </c>
      <c r="BM243" s="19" t="s">
        <v>337</v>
      </c>
    </row>
    <row r="244" spans="2:51" s="12" customFormat="1" ht="12">
      <c r="B244" s="208"/>
      <c r="C244" s="209"/>
      <c r="D244" s="210" t="s">
        <v>159</v>
      </c>
      <c r="E244" s="211" t="s">
        <v>36</v>
      </c>
      <c r="F244" s="212" t="s">
        <v>338</v>
      </c>
      <c r="G244" s="209"/>
      <c r="H244" s="213" t="s">
        <v>36</v>
      </c>
      <c r="I244" s="214"/>
      <c r="J244" s="209"/>
      <c r="K244" s="209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159</v>
      </c>
      <c r="AU244" s="219" t="s">
        <v>88</v>
      </c>
      <c r="AV244" s="12" t="s">
        <v>23</v>
      </c>
      <c r="AW244" s="12" t="s">
        <v>44</v>
      </c>
      <c r="AX244" s="12" t="s">
        <v>79</v>
      </c>
      <c r="AY244" s="219" t="s">
        <v>150</v>
      </c>
    </row>
    <row r="245" spans="2:51" s="13" customFormat="1" ht="12">
      <c r="B245" s="220"/>
      <c r="C245" s="221"/>
      <c r="D245" s="210" t="s">
        <v>159</v>
      </c>
      <c r="E245" s="222" t="s">
        <v>36</v>
      </c>
      <c r="F245" s="223" t="s">
        <v>339</v>
      </c>
      <c r="G245" s="221"/>
      <c r="H245" s="224">
        <v>79.9875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159</v>
      </c>
      <c r="AU245" s="230" t="s">
        <v>88</v>
      </c>
      <c r="AV245" s="13" t="s">
        <v>88</v>
      </c>
      <c r="AW245" s="13" t="s">
        <v>44</v>
      </c>
      <c r="AX245" s="13" t="s">
        <v>79</v>
      </c>
      <c r="AY245" s="230" t="s">
        <v>150</v>
      </c>
    </row>
    <row r="246" spans="2:51" s="13" customFormat="1" ht="24">
      <c r="B246" s="220"/>
      <c r="C246" s="221"/>
      <c r="D246" s="210" t="s">
        <v>159</v>
      </c>
      <c r="E246" s="222" t="s">
        <v>36</v>
      </c>
      <c r="F246" s="223" t="s">
        <v>340</v>
      </c>
      <c r="G246" s="221"/>
      <c r="H246" s="224">
        <v>126.3525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159</v>
      </c>
      <c r="AU246" s="230" t="s">
        <v>88</v>
      </c>
      <c r="AV246" s="13" t="s">
        <v>88</v>
      </c>
      <c r="AW246" s="13" t="s">
        <v>44</v>
      </c>
      <c r="AX246" s="13" t="s">
        <v>79</v>
      </c>
      <c r="AY246" s="230" t="s">
        <v>150</v>
      </c>
    </row>
    <row r="247" spans="2:51" s="13" customFormat="1" ht="12">
      <c r="B247" s="220"/>
      <c r="C247" s="221"/>
      <c r="D247" s="210" t="s">
        <v>159</v>
      </c>
      <c r="E247" s="222" t="s">
        <v>36</v>
      </c>
      <c r="F247" s="223" t="s">
        <v>341</v>
      </c>
      <c r="G247" s="221"/>
      <c r="H247" s="224">
        <v>40.215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159</v>
      </c>
      <c r="AU247" s="230" t="s">
        <v>88</v>
      </c>
      <c r="AV247" s="13" t="s">
        <v>88</v>
      </c>
      <c r="AW247" s="13" t="s">
        <v>44</v>
      </c>
      <c r="AX247" s="13" t="s">
        <v>79</v>
      </c>
      <c r="AY247" s="230" t="s">
        <v>150</v>
      </c>
    </row>
    <row r="248" spans="2:51" s="14" customFormat="1" ht="12">
      <c r="B248" s="231"/>
      <c r="C248" s="232"/>
      <c r="D248" s="233" t="s">
        <v>159</v>
      </c>
      <c r="E248" s="234" t="s">
        <v>36</v>
      </c>
      <c r="F248" s="235" t="s">
        <v>163</v>
      </c>
      <c r="G248" s="232"/>
      <c r="H248" s="236">
        <v>246.555</v>
      </c>
      <c r="I248" s="237"/>
      <c r="J248" s="232"/>
      <c r="K248" s="232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159</v>
      </c>
      <c r="AU248" s="242" t="s">
        <v>88</v>
      </c>
      <c r="AV248" s="14" t="s">
        <v>157</v>
      </c>
      <c r="AW248" s="14" t="s">
        <v>44</v>
      </c>
      <c r="AX248" s="14" t="s">
        <v>23</v>
      </c>
      <c r="AY248" s="242" t="s">
        <v>150</v>
      </c>
    </row>
    <row r="249" spans="2:65" s="1" customFormat="1" ht="22.5" customHeight="1">
      <c r="B249" s="37"/>
      <c r="C249" s="196" t="s">
        <v>342</v>
      </c>
      <c r="D249" s="196" t="s">
        <v>152</v>
      </c>
      <c r="E249" s="197" t="s">
        <v>343</v>
      </c>
      <c r="F249" s="198" t="s">
        <v>344</v>
      </c>
      <c r="G249" s="199" t="s">
        <v>155</v>
      </c>
      <c r="H249" s="200">
        <v>246.555</v>
      </c>
      <c r="I249" s="201"/>
      <c r="J249" s="202">
        <f>ROUND(I249*H249,2)</f>
        <v>0</v>
      </c>
      <c r="K249" s="198" t="s">
        <v>322</v>
      </c>
      <c r="L249" s="57"/>
      <c r="M249" s="203" t="s">
        <v>36</v>
      </c>
      <c r="N249" s="204" t="s">
        <v>50</v>
      </c>
      <c r="O249" s="38"/>
      <c r="P249" s="205">
        <f>O249*H249</f>
        <v>0</v>
      </c>
      <c r="Q249" s="205">
        <v>0.01838</v>
      </c>
      <c r="R249" s="205">
        <f>Q249*H249</f>
        <v>4.5316809000000005</v>
      </c>
      <c r="S249" s="205">
        <v>0</v>
      </c>
      <c r="T249" s="206">
        <f>S249*H249</f>
        <v>0</v>
      </c>
      <c r="AR249" s="19" t="s">
        <v>157</v>
      </c>
      <c r="AT249" s="19" t="s">
        <v>152</v>
      </c>
      <c r="AU249" s="19" t="s">
        <v>88</v>
      </c>
      <c r="AY249" s="19" t="s">
        <v>150</v>
      </c>
      <c r="BE249" s="207">
        <f>IF(N249="základní",J249,0)</f>
        <v>0</v>
      </c>
      <c r="BF249" s="207">
        <f>IF(N249="snížená",J249,0)</f>
        <v>0</v>
      </c>
      <c r="BG249" s="207">
        <f>IF(N249="zákl. přenesená",J249,0)</f>
        <v>0</v>
      </c>
      <c r="BH249" s="207">
        <f>IF(N249="sníž. přenesená",J249,0)</f>
        <v>0</v>
      </c>
      <c r="BI249" s="207">
        <f>IF(N249="nulová",J249,0)</f>
        <v>0</v>
      </c>
      <c r="BJ249" s="19" t="s">
        <v>23</v>
      </c>
      <c r="BK249" s="207">
        <f>ROUND(I249*H249,2)</f>
        <v>0</v>
      </c>
      <c r="BL249" s="19" t="s">
        <v>157</v>
      </c>
      <c r="BM249" s="19" t="s">
        <v>345</v>
      </c>
    </row>
    <row r="250" spans="2:51" s="12" customFormat="1" ht="12">
      <c r="B250" s="208"/>
      <c r="C250" s="209"/>
      <c r="D250" s="210" t="s">
        <v>159</v>
      </c>
      <c r="E250" s="211" t="s">
        <v>36</v>
      </c>
      <c r="F250" s="212" t="s">
        <v>338</v>
      </c>
      <c r="G250" s="209"/>
      <c r="H250" s="213" t="s">
        <v>36</v>
      </c>
      <c r="I250" s="214"/>
      <c r="J250" s="209"/>
      <c r="K250" s="209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159</v>
      </c>
      <c r="AU250" s="219" t="s">
        <v>88</v>
      </c>
      <c r="AV250" s="12" t="s">
        <v>23</v>
      </c>
      <c r="AW250" s="12" t="s">
        <v>44</v>
      </c>
      <c r="AX250" s="12" t="s">
        <v>79</v>
      </c>
      <c r="AY250" s="219" t="s">
        <v>150</v>
      </c>
    </row>
    <row r="251" spans="2:51" s="13" customFormat="1" ht="12">
      <c r="B251" s="220"/>
      <c r="C251" s="221"/>
      <c r="D251" s="210" t="s">
        <v>159</v>
      </c>
      <c r="E251" s="222" t="s">
        <v>36</v>
      </c>
      <c r="F251" s="223" t="s">
        <v>339</v>
      </c>
      <c r="G251" s="221"/>
      <c r="H251" s="224">
        <v>79.9875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159</v>
      </c>
      <c r="AU251" s="230" t="s">
        <v>88</v>
      </c>
      <c r="AV251" s="13" t="s">
        <v>88</v>
      </c>
      <c r="AW251" s="13" t="s">
        <v>44</v>
      </c>
      <c r="AX251" s="13" t="s">
        <v>79</v>
      </c>
      <c r="AY251" s="230" t="s">
        <v>150</v>
      </c>
    </row>
    <row r="252" spans="2:51" s="13" customFormat="1" ht="24">
      <c r="B252" s="220"/>
      <c r="C252" s="221"/>
      <c r="D252" s="210" t="s">
        <v>159</v>
      </c>
      <c r="E252" s="222" t="s">
        <v>36</v>
      </c>
      <c r="F252" s="223" t="s">
        <v>340</v>
      </c>
      <c r="G252" s="221"/>
      <c r="H252" s="224">
        <v>126.3525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159</v>
      </c>
      <c r="AU252" s="230" t="s">
        <v>88</v>
      </c>
      <c r="AV252" s="13" t="s">
        <v>88</v>
      </c>
      <c r="AW252" s="13" t="s">
        <v>44</v>
      </c>
      <c r="AX252" s="13" t="s">
        <v>79</v>
      </c>
      <c r="AY252" s="230" t="s">
        <v>150</v>
      </c>
    </row>
    <row r="253" spans="2:51" s="13" customFormat="1" ht="12">
      <c r="B253" s="220"/>
      <c r="C253" s="221"/>
      <c r="D253" s="210" t="s">
        <v>159</v>
      </c>
      <c r="E253" s="222" t="s">
        <v>36</v>
      </c>
      <c r="F253" s="223" t="s">
        <v>341</v>
      </c>
      <c r="G253" s="221"/>
      <c r="H253" s="224">
        <v>40.215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159</v>
      </c>
      <c r="AU253" s="230" t="s">
        <v>88</v>
      </c>
      <c r="AV253" s="13" t="s">
        <v>88</v>
      </c>
      <c r="AW253" s="13" t="s">
        <v>44</v>
      </c>
      <c r="AX253" s="13" t="s">
        <v>79</v>
      </c>
      <c r="AY253" s="230" t="s">
        <v>150</v>
      </c>
    </row>
    <row r="254" spans="2:51" s="14" customFormat="1" ht="12">
      <c r="B254" s="231"/>
      <c r="C254" s="232"/>
      <c r="D254" s="233" t="s">
        <v>159</v>
      </c>
      <c r="E254" s="234" t="s">
        <v>36</v>
      </c>
      <c r="F254" s="235" t="s">
        <v>163</v>
      </c>
      <c r="G254" s="232"/>
      <c r="H254" s="236">
        <v>246.555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159</v>
      </c>
      <c r="AU254" s="242" t="s">
        <v>88</v>
      </c>
      <c r="AV254" s="14" t="s">
        <v>157</v>
      </c>
      <c r="AW254" s="14" t="s">
        <v>44</v>
      </c>
      <c r="AX254" s="14" t="s">
        <v>23</v>
      </c>
      <c r="AY254" s="242" t="s">
        <v>150</v>
      </c>
    </row>
    <row r="255" spans="2:65" s="1" customFormat="1" ht="31.5" customHeight="1">
      <c r="B255" s="37"/>
      <c r="C255" s="196" t="s">
        <v>346</v>
      </c>
      <c r="D255" s="196" t="s">
        <v>152</v>
      </c>
      <c r="E255" s="197" t="s">
        <v>347</v>
      </c>
      <c r="F255" s="198" t="s">
        <v>348</v>
      </c>
      <c r="G255" s="199" t="s">
        <v>155</v>
      </c>
      <c r="H255" s="200">
        <v>1232.775</v>
      </c>
      <c r="I255" s="201"/>
      <c r="J255" s="202">
        <f>ROUND(I255*H255,2)</f>
        <v>0</v>
      </c>
      <c r="K255" s="198" t="s">
        <v>322</v>
      </c>
      <c r="L255" s="57"/>
      <c r="M255" s="203" t="s">
        <v>36</v>
      </c>
      <c r="N255" s="204" t="s">
        <v>50</v>
      </c>
      <c r="O255" s="38"/>
      <c r="P255" s="205">
        <f>O255*H255</f>
        <v>0</v>
      </c>
      <c r="Q255" s="205">
        <v>0.0079</v>
      </c>
      <c r="R255" s="205">
        <f>Q255*H255</f>
        <v>9.738922500000001</v>
      </c>
      <c r="S255" s="205">
        <v>0</v>
      </c>
      <c r="T255" s="206">
        <f>S255*H255</f>
        <v>0</v>
      </c>
      <c r="AR255" s="19" t="s">
        <v>157</v>
      </c>
      <c r="AT255" s="19" t="s">
        <v>152</v>
      </c>
      <c r="AU255" s="19" t="s">
        <v>88</v>
      </c>
      <c r="AY255" s="19" t="s">
        <v>150</v>
      </c>
      <c r="BE255" s="207">
        <f>IF(N255="základní",J255,0)</f>
        <v>0</v>
      </c>
      <c r="BF255" s="207">
        <f>IF(N255="snížená",J255,0)</f>
        <v>0</v>
      </c>
      <c r="BG255" s="207">
        <f>IF(N255="zákl. přenesená",J255,0)</f>
        <v>0</v>
      </c>
      <c r="BH255" s="207">
        <f>IF(N255="sníž. přenesená",J255,0)</f>
        <v>0</v>
      </c>
      <c r="BI255" s="207">
        <f>IF(N255="nulová",J255,0)</f>
        <v>0</v>
      </c>
      <c r="BJ255" s="19" t="s">
        <v>23</v>
      </c>
      <c r="BK255" s="207">
        <f>ROUND(I255*H255,2)</f>
        <v>0</v>
      </c>
      <c r="BL255" s="19" t="s">
        <v>157</v>
      </c>
      <c r="BM255" s="19" t="s">
        <v>349</v>
      </c>
    </row>
    <row r="256" spans="2:51" s="13" customFormat="1" ht="12">
      <c r="B256" s="220"/>
      <c r="C256" s="221"/>
      <c r="D256" s="233" t="s">
        <v>159</v>
      </c>
      <c r="E256" s="256" t="s">
        <v>36</v>
      </c>
      <c r="F256" s="257" t="s">
        <v>350</v>
      </c>
      <c r="G256" s="221"/>
      <c r="H256" s="258">
        <v>1232.775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159</v>
      </c>
      <c r="AU256" s="230" t="s">
        <v>88</v>
      </c>
      <c r="AV256" s="13" t="s">
        <v>88</v>
      </c>
      <c r="AW256" s="13" t="s">
        <v>44</v>
      </c>
      <c r="AX256" s="13" t="s">
        <v>23</v>
      </c>
      <c r="AY256" s="230" t="s">
        <v>150</v>
      </c>
    </row>
    <row r="257" spans="2:65" s="1" customFormat="1" ht="22.5" customHeight="1">
      <c r="B257" s="37"/>
      <c r="C257" s="196" t="s">
        <v>351</v>
      </c>
      <c r="D257" s="196" t="s">
        <v>152</v>
      </c>
      <c r="E257" s="197" t="s">
        <v>352</v>
      </c>
      <c r="F257" s="198" t="s">
        <v>353</v>
      </c>
      <c r="G257" s="199" t="s">
        <v>155</v>
      </c>
      <c r="H257" s="200">
        <v>122.7</v>
      </c>
      <c r="I257" s="201"/>
      <c r="J257" s="202">
        <f>ROUND(I257*H257,2)</f>
        <v>0</v>
      </c>
      <c r="K257" s="198" t="s">
        <v>156</v>
      </c>
      <c r="L257" s="57"/>
      <c r="M257" s="203" t="s">
        <v>36</v>
      </c>
      <c r="N257" s="204" t="s">
        <v>50</v>
      </c>
      <c r="O257" s="38"/>
      <c r="P257" s="205">
        <f>O257*H257</f>
        <v>0</v>
      </c>
      <c r="Q257" s="205">
        <v>0.00026</v>
      </c>
      <c r="R257" s="205">
        <f>Q257*H257</f>
        <v>0.031902</v>
      </c>
      <c r="S257" s="205">
        <v>0</v>
      </c>
      <c r="T257" s="206">
        <f>S257*H257</f>
        <v>0</v>
      </c>
      <c r="AR257" s="19" t="s">
        <v>157</v>
      </c>
      <c r="AT257" s="19" t="s">
        <v>152</v>
      </c>
      <c r="AU257" s="19" t="s">
        <v>88</v>
      </c>
      <c r="AY257" s="19" t="s">
        <v>150</v>
      </c>
      <c r="BE257" s="207">
        <f>IF(N257="základní",J257,0)</f>
        <v>0</v>
      </c>
      <c r="BF257" s="207">
        <f>IF(N257="snížená",J257,0)</f>
        <v>0</v>
      </c>
      <c r="BG257" s="207">
        <f>IF(N257="zákl. přenesená",J257,0)</f>
        <v>0</v>
      </c>
      <c r="BH257" s="207">
        <f>IF(N257="sníž. přenesená",J257,0)</f>
        <v>0</v>
      </c>
      <c r="BI257" s="207">
        <f>IF(N257="nulová",J257,0)</f>
        <v>0</v>
      </c>
      <c r="BJ257" s="19" t="s">
        <v>23</v>
      </c>
      <c r="BK257" s="207">
        <f>ROUND(I257*H257,2)</f>
        <v>0</v>
      </c>
      <c r="BL257" s="19" t="s">
        <v>157</v>
      </c>
      <c r="BM257" s="19" t="s">
        <v>354</v>
      </c>
    </row>
    <row r="258" spans="2:51" s="12" customFormat="1" ht="12">
      <c r="B258" s="208"/>
      <c r="C258" s="209"/>
      <c r="D258" s="210" t="s">
        <v>159</v>
      </c>
      <c r="E258" s="211" t="s">
        <v>36</v>
      </c>
      <c r="F258" s="212" t="s">
        <v>355</v>
      </c>
      <c r="G258" s="209"/>
      <c r="H258" s="213" t="s">
        <v>36</v>
      </c>
      <c r="I258" s="214"/>
      <c r="J258" s="209"/>
      <c r="K258" s="209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159</v>
      </c>
      <c r="AU258" s="219" t="s">
        <v>88</v>
      </c>
      <c r="AV258" s="12" t="s">
        <v>23</v>
      </c>
      <c r="AW258" s="12" t="s">
        <v>44</v>
      </c>
      <c r="AX258" s="12" t="s">
        <v>79</v>
      </c>
      <c r="AY258" s="219" t="s">
        <v>150</v>
      </c>
    </row>
    <row r="259" spans="2:51" s="13" customFormat="1" ht="12">
      <c r="B259" s="220"/>
      <c r="C259" s="221"/>
      <c r="D259" s="210" t="s">
        <v>159</v>
      </c>
      <c r="E259" s="222" t="s">
        <v>36</v>
      </c>
      <c r="F259" s="223" t="s">
        <v>356</v>
      </c>
      <c r="G259" s="221"/>
      <c r="H259" s="224">
        <v>122.7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159</v>
      </c>
      <c r="AU259" s="230" t="s">
        <v>88</v>
      </c>
      <c r="AV259" s="13" t="s">
        <v>88</v>
      </c>
      <c r="AW259" s="13" t="s">
        <v>44</v>
      </c>
      <c r="AX259" s="13" t="s">
        <v>79</v>
      </c>
      <c r="AY259" s="230" t="s">
        <v>150</v>
      </c>
    </row>
    <row r="260" spans="2:51" s="14" customFormat="1" ht="12">
      <c r="B260" s="231"/>
      <c r="C260" s="232"/>
      <c r="D260" s="233" t="s">
        <v>159</v>
      </c>
      <c r="E260" s="234" t="s">
        <v>36</v>
      </c>
      <c r="F260" s="235" t="s">
        <v>163</v>
      </c>
      <c r="G260" s="232"/>
      <c r="H260" s="236">
        <v>122.7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159</v>
      </c>
      <c r="AU260" s="242" t="s">
        <v>88</v>
      </c>
      <c r="AV260" s="14" t="s">
        <v>157</v>
      </c>
      <c r="AW260" s="14" t="s">
        <v>44</v>
      </c>
      <c r="AX260" s="14" t="s">
        <v>23</v>
      </c>
      <c r="AY260" s="242" t="s">
        <v>150</v>
      </c>
    </row>
    <row r="261" spans="2:65" s="1" customFormat="1" ht="22.5" customHeight="1">
      <c r="B261" s="37"/>
      <c r="C261" s="196" t="s">
        <v>357</v>
      </c>
      <c r="D261" s="196" t="s">
        <v>152</v>
      </c>
      <c r="E261" s="197" t="s">
        <v>358</v>
      </c>
      <c r="F261" s="198" t="s">
        <v>359</v>
      </c>
      <c r="G261" s="199" t="s">
        <v>155</v>
      </c>
      <c r="H261" s="200">
        <v>118</v>
      </c>
      <c r="I261" s="201"/>
      <c r="J261" s="202">
        <f>ROUND(I261*H261,2)</f>
        <v>0</v>
      </c>
      <c r="K261" s="198" t="s">
        <v>36</v>
      </c>
      <c r="L261" s="57"/>
      <c r="M261" s="203" t="s">
        <v>36</v>
      </c>
      <c r="N261" s="204" t="s">
        <v>50</v>
      </c>
      <c r="O261" s="38"/>
      <c r="P261" s="205">
        <f>O261*H261</f>
        <v>0</v>
      </c>
      <c r="Q261" s="205">
        <v>0.00026</v>
      </c>
      <c r="R261" s="205">
        <f>Q261*H261</f>
        <v>0.03068</v>
      </c>
      <c r="S261" s="205">
        <v>0</v>
      </c>
      <c r="T261" s="206">
        <f>S261*H261</f>
        <v>0</v>
      </c>
      <c r="AR261" s="19" t="s">
        <v>157</v>
      </c>
      <c r="AT261" s="19" t="s">
        <v>152</v>
      </c>
      <c r="AU261" s="19" t="s">
        <v>88</v>
      </c>
      <c r="AY261" s="19" t="s">
        <v>150</v>
      </c>
      <c r="BE261" s="207">
        <f>IF(N261="základní",J261,0)</f>
        <v>0</v>
      </c>
      <c r="BF261" s="207">
        <f>IF(N261="snížená",J261,0)</f>
        <v>0</v>
      </c>
      <c r="BG261" s="207">
        <f>IF(N261="zákl. přenesená",J261,0)</f>
        <v>0</v>
      </c>
      <c r="BH261" s="207">
        <f>IF(N261="sníž. přenesená",J261,0)</f>
        <v>0</v>
      </c>
      <c r="BI261" s="207">
        <f>IF(N261="nulová",J261,0)</f>
        <v>0</v>
      </c>
      <c r="BJ261" s="19" t="s">
        <v>23</v>
      </c>
      <c r="BK261" s="207">
        <f>ROUND(I261*H261,2)</f>
        <v>0</v>
      </c>
      <c r="BL261" s="19" t="s">
        <v>157</v>
      </c>
      <c r="BM261" s="19" t="s">
        <v>360</v>
      </c>
    </row>
    <row r="262" spans="2:51" s="13" customFormat="1" ht="12">
      <c r="B262" s="220"/>
      <c r="C262" s="221"/>
      <c r="D262" s="210" t="s">
        <v>159</v>
      </c>
      <c r="E262" s="222" t="s">
        <v>36</v>
      </c>
      <c r="F262" s="223" t="s">
        <v>361</v>
      </c>
      <c r="G262" s="221"/>
      <c r="H262" s="224">
        <v>118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159</v>
      </c>
      <c r="AU262" s="230" t="s">
        <v>88</v>
      </c>
      <c r="AV262" s="13" t="s">
        <v>88</v>
      </c>
      <c r="AW262" s="13" t="s">
        <v>44</v>
      </c>
      <c r="AX262" s="13" t="s">
        <v>79</v>
      </c>
      <c r="AY262" s="230" t="s">
        <v>150</v>
      </c>
    </row>
    <row r="263" spans="2:51" s="14" customFormat="1" ht="12">
      <c r="B263" s="231"/>
      <c r="C263" s="232"/>
      <c r="D263" s="233" t="s">
        <v>159</v>
      </c>
      <c r="E263" s="234" t="s">
        <v>36</v>
      </c>
      <c r="F263" s="235" t="s">
        <v>163</v>
      </c>
      <c r="G263" s="232"/>
      <c r="H263" s="236">
        <v>118</v>
      </c>
      <c r="I263" s="237"/>
      <c r="J263" s="232"/>
      <c r="K263" s="232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159</v>
      </c>
      <c r="AU263" s="242" t="s">
        <v>88</v>
      </c>
      <c r="AV263" s="14" t="s">
        <v>157</v>
      </c>
      <c r="AW263" s="14" t="s">
        <v>44</v>
      </c>
      <c r="AX263" s="14" t="s">
        <v>23</v>
      </c>
      <c r="AY263" s="242" t="s">
        <v>150</v>
      </c>
    </row>
    <row r="264" spans="2:65" s="1" customFormat="1" ht="22.5" customHeight="1">
      <c r="B264" s="37"/>
      <c r="C264" s="196" t="s">
        <v>362</v>
      </c>
      <c r="D264" s="196" t="s">
        <v>152</v>
      </c>
      <c r="E264" s="197" t="s">
        <v>363</v>
      </c>
      <c r="F264" s="198" t="s">
        <v>364</v>
      </c>
      <c r="G264" s="199" t="s">
        <v>155</v>
      </c>
      <c r="H264" s="200">
        <v>10.968</v>
      </c>
      <c r="I264" s="201"/>
      <c r="J264" s="202">
        <f>ROUND(I264*H264,2)</f>
        <v>0</v>
      </c>
      <c r="K264" s="198" t="s">
        <v>156</v>
      </c>
      <c r="L264" s="57"/>
      <c r="M264" s="203" t="s">
        <v>36</v>
      </c>
      <c r="N264" s="204" t="s">
        <v>50</v>
      </c>
      <c r="O264" s="38"/>
      <c r="P264" s="205">
        <f>O264*H264</f>
        <v>0</v>
      </c>
      <c r="Q264" s="205">
        <v>0.00489</v>
      </c>
      <c r="R264" s="205">
        <f>Q264*H264</f>
        <v>0.053633520000000004</v>
      </c>
      <c r="S264" s="205">
        <v>0</v>
      </c>
      <c r="T264" s="206">
        <f>S264*H264</f>
        <v>0</v>
      </c>
      <c r="AR264" s="19" t="s">
        <v>157</v>
      </c>
      <c r="AT264" s="19" t="s">
        <v>152</v>
      </c>
      <c r="AU264" s="19" t="s">
        <v>88</v>
      </c>
      <c r="AY264" s="19" t="s">
        <v>150</v>
      </c>
      <c r="BE264" s="207">
        <f>IF(N264="základní",J264,0)</f>
        <v>0</v>
      </c>
      <c r="BF264" s="207">
        <f>IF(N264="snížená",J264,0)</f>
        <v>0</v>
      </c>
      <c r="BG264" s="207">
        <f>IF(N264="zákl. přenesená",J264,0)</f>
        <v>0</v>
      </c>
      <c r="BH264" s="207">
        <f>IF(N264="sníž. přenesená",J264,0)</f>
        <v>0</v>
      </c>
      <c r="BI264" s="207">
        <f>IF(N264="nulová",J264,0)</f>
        <v>0</v>
      </c>
      <c r="BJ264" s="19" t="s">
        <v>23</v>
      </c>
      <c r="BK264" s="207">
        <f>ROUND(I264*H264,2)</f>
        <v>0</v>
      </c>
      <c r="BL264" s="19" t="s">
        <v>157</v>
      </c>
      <c r="BM264" s="19" t="s">
        <v>365</v>
      </c>
    </row>
    <row r="265" spans="2:51" s="12" customFormat="1" ht="12">
      <c r="B265" s="208"/>
      <c r="C265" s="209"/>
      <c r="D265" s="210" t="s">
        <v>159</v>
      </c>
      <c r="E265" s="211" t="s">
        <v>36</v>
      </c>
      <c r="F265" s="212" t="s">
        <v>324</v>
      </c>
      <c r="G265" s="209"/>
      <c r="H265" s="213" t="s">
        <v>36</v>
      </c>
      <c r="I265" s="214"/>
      <c r="J265" s="209"/>
      <c r="K265" s="209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159</v>
      </c>
      <c r="AU265" s="219" t="s">
        <v>88</v>
      </c>
      <c r="AV265" s="12" t="s">
        <v>23</v>
      </c>
      <c r="AW265" s="12" t="s">
        <v>44</v>
      </c>
      <c r="AX265" s="12" t="s">
        <v>79</v>
      </c>
      <c r="AY265" s="219" t="s">
        <v>150</v>
      </c>
    </row>
    <row r="266" spans="2:51" s="12" customFormat="1" ht="12">
      <c r="B266" s="208"/>
      <c r="C266" s="209"/>
      <c r="D266" s="210" t="s">
        <v>159</v>
      </c>
      <c r="E266" s="211" t="s">
        <v>36</v>
      </c>
      <c r="F266" s="212" t="s">
        <v>325</v>
      </c>
      <c r="G266" s="209"/>
      <c r="H266" s="213" t="s">
        <v>36</v>
      </c>
      <c r="I266" s="214"/>
      <c r="J266" s="209"/>
      <c r="K266" s="209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159</v>
      </c>
      <c r="AU266" s="219" t="s">
        <v>88</v>
      </c>
      <c r="AV266" s="12" t="s">
        <v>23</v>
      </c>
      <c r="AW266" s="12" t="s">
        <v>44</v>
      </c>
      <c r="AX266" s="12" t="s">
        <v>79</v>
      </c>
      <c r="AY266" s="219" t="s">
        <v>150</v>
      </c>
    </row>
    <row r="267" spans="2:51" s="13" customFormat="1" ht="12">
      <c r="B267" s="220"/>
      <c r="C267" s="221"/>
      <c r="D267" s="210" t="s">
        <v>159</v>
      </c>
      <c r="E267" s="222" t="s">
        <v>36</v>
      </c>
      <c r="F267" s="223" t="s">
        <v>366</v>
      </c>
      <c r="G267" s="221"/>
      <c r="H267" s="224">
        <v>4.0905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159</v>
      </c>
      <c r="AU267" s="230" t="s">
        <v>88</v>
      </c>
      <c r="AV267" s="13" t="s">
        <v>88</v>
      </c>
      <c r="AW267" s="13" t="s">
        <v>44</v>
      </c>
      <c r="AX267" s="13" t="s">
        <v>79</v>
      </c>
      <c r="AY267" s="230" t="s">
        <v>150</v>
      </c>
    </row>
    <row r="268" spans="2:51" s="13" customFormat="1" ht="12">
      <c r="B268" s="220"/>
      <c r="C268" s="221"/>
      <c r="D268" s="210" t="s">
        <v>159</v>
      </c>
      <c r="E268" s="222" t="s">
        <v>36</v>
      </c>
      <c r="F268" s="223" t="s">
        <v>367</v>
      </c>
      <c r="G268" s="221"/>
      <c r="H268" s="224">
        <v>4.7895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159</v>
      </c>
      <c r="AU268" s="230" t="s">
        <v>88</v>
      </c>
      <c r="AV268" s="13" t="s">
        <v>88</v>
      </c>
      <c r="AW268" s="13" t="s">
        <v>44</v>
      </c>
      <c r="AX268" s="13" t="s">
        <v>79</v>
      </c>
      <c r="AY268" s="230" t="s">
        <v>150</v>
      </c>
    </row>
    <row r="269" spans="2:51" s="13" customFormat="1" ht="12">
      <c r="B269" s="220"/>
      <c r="C269" s="221"/>
      <c r="D269" s="210" t="s">
        <v>159</v>
      </c>
      <c r="E269" s="222" t="s">
        <v>36</v>
      </c>
      <c r="F269" s="223" t="s">
        <v>368</v>
      </c>
      <c r="G269" s="221"/>
      <c r="H269" s="224">
        <v>2.088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159</v>
      </c>
      <c r="AU269" s="230" t="s">
        <v>88</v>
      </c>
      <c r="AV269" s="13" t="s">
        <v>88</v>
      </c>
      <c r="AW269" s="13" t="s">
        <v>44</v>
      </c>
      <c r="AX269" s="13" t="s">
        <v>79</v>
      </c>
      <c r="AY269" s="230" t="s">
        <v>150</v>
      </c>
    </row>
    <row r="270" spans="2:51" s="14" customFormat="1" ht="12">
      <c r="B270" s="231"/>
      <c r="C270" s="232"/>
      <c r="D270" s="233" t="s">
        <v>159</v>
      </c>
      <c r="E270" s="234" t="s">
        <v>36</v>
      </c>
      <c r="F270" s="235" t="s">
        <v>163</v>
      </c>
      <c r="G270" s="232"/>
      <c r="H270" s="236">
        <v>10.968</v>
      </c>
      <c r="I270" s="237"/>
      <c r="J270" s="232"/>
      <c r="K270" s="232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159</v>
      </c>
      <c r="AU270" s="242" t="s">
        <v>88</v>
      </c>
      <c r="AV270" s="14" t="s">
        <v>157</v>
      </c>
      <c r="AW270" s="14" t="s">
        <v>44</v>
      </c>
      <c r="AX270" s="14" t="s">
        <v>23</v>
      </c>
      <c r="AY270" s="242" t="s">
        <v>150</v>
      </c>
    </row>
    <row r="271" spans="2:65" s="1" customFormat="1" ht="31.5" customHeight="1">
      <c r="B271" s="37"/>
      <c r="C271" s="196" t="s">
        <v>369</v>
      </c>
      <c r="D271" s="196" t="s">
        <v>152</v>
      </c>
      <c r="E271" s="197" t="s">
        <v>370</v>
      </c>
      <c r="F271" s="198" t="s">
        <v>371</v>
      </c>
      <c r="G271" s="199" t="s">
        <v>155</v>
      </c>
      <c r="H271" s="200">
        <v>122.7</v>
      </c>
      <c r="I271" s="201"/>
      <c r="J271" s="202">
        <f>ROUND(I271*H271,2)</f>
        <v>0</v>
      </c>
      <c r="K271" s="198" t="s">
        <v>156</v>
      </c>
      <c r="L271" s="57"/>
      <c r="M271" s="203" t="s">
        <v>36</v>
      </c>
      <c r="N271" s="204" t="s">
        <v>50</v>
      </c>
      <c r="O271" s="38"/>
      <c r="P271" s="205">
        <f>O271*H271</f>
        <v>0</v>
      </c>
      <c r="Q271" s="205">
        <v>0.00956</v>
      </c>
      <c r="R271" s="205">
        <f>Q271*H271</f>
        <v>1.1730120000000002</v>
      </c>
      <c r="S271" s="205">
        <v>0</v>
      </c>
      <c r="T271" s="206">
        <f>S271*H271</f>
        <v>0</v>
      </c>
      <c r="AR271" s="19" t="s">
        <v>157</v>
      </c>
      <c r="AT271" s="19" t="s">
        <v>152</v>
      </c>
      <c r="AU271" s="19" t="s">
        <v>88</v>
      </c>
      <c r="AY271" s="19" t="s">
        <v>150</v>
      </c>
      <c r="BE271" s="207">
        <f>IF(N271="základní",J271,0)</f>
        <v>0</v>
      </c>
      <c r="BF271" s="207">
        <f>IF(N271="snížená",J271,0)</f>
        <v>0</v>
      </c>
      <c r="BG271" s="207">
        <f>IF(N271="zákl. přenesená",J271,0)</f>
        <v>0</v>
      </c>
      <c r="BH271" s="207">
        <f>IF(N271="sníž. přenesená",J271,0)</f>
        <v>0</v>
      </c>
      <c r="BI271" s="207">
        <f>IF(N271="nulová",J271,0)</f>
        <v>0</v>
      </c>
      <c r="BJ271" s="19" t="s">
        <v>23</v>
      </c>
      <c r="BK271" s="207">
        <f>ROUND(I271*H271,2)</f>
        <v>0</v>
      </c>
      <c r="BL271" s="19" t="s">
        <v>157</v>
      </c>
      <c r="BM271" s="19" t="s">
        <v>372</v>
      </c>
    </row>
    <row r="272" spans="2:51" s="12" customFormat="1" ht="12">
      <c r="B272" s="208"/>
      <c r="C272" s="209"/>
      <c r="D272" s="210" t="s">
        <v>159</v>
      </c>
      <c r="E272" s="211" t="s">
        <v>36</v>
      </c>
      <c r="F272" s="212" t="s">
        <v>160</v>
      </c>
      <c r="G272" s="209"/>
      <c r="H272" s="213" t="s">
        <v>36</v>
      </c>
      <c r="I272" s="214"/>
      <c r="J272" s="209"/>
      <c r="K272" s="209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159</v>
      </c>
      <c r="AU272" s="219" t="s">
        <v>88</v>
      </c>
      <c r="AV272" s="12" t="s">
        <v>23</v>
      </c>
      <c r="AW272" s="12" t="s">
        <v>44</v>
      </c>
      <c r="AX272" s="12" t="s">
        <v>79</v>
      </c>
      <c r="AY272" s="219" t="s">
        <v>150</v>
      </c>
    </row>
    <row r="273" spans="2:51" s="12" customFormat="1" ht="12">
      <c r="B273" s="208"/>
      <c r="C273" s="209"/>
      <c r="D273" s="210" t="s">
        <v>159</v>
      </c>
      <c r="E273" s="211" t="s">
        <v>36</v>
      </c>
      <c r="F273" s="212" t="s">
        <v>161</v>
      </c>
      <c r="G273" s="209"/>
      <c r="H273" s="213" t="s">
        <v>36</v>
      </c>
      <c r="I273" s="214"/>
      <c r="J273" s="209"/>
      <c r="K273" s="209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159</v>
      </c>
      <c r="AU273" s="219" t="s">
        <v>88</v>
      </c>
      <c r="AV273" s="12" t="s">
        <v>23</v>
      </c>
      <c r="AW273" s="12" t="s">
        <v>44</v>
      </c>
      <c r="AX273" s="12" t="s">
        <v>79</v>
      </c>
      <c r="AY273" s="219" t="s">
        <v>150</v>
      </c>
    </row>
    <row r="274" spans="2:51" s="13" customFormat="1" ht="12">
      <c r="B274" s="220"/>
      <c r="C274" s="221"/>
      <c r="D274" s="210" t="s">
        <v>159</v>
      </c>
      <c r="E274" s="222" t="s">
        <v>36</v>
      </c>
      <c r="F274" s="223" t="s">
        <v>373</v>
      </c>
      <c r="G274" s="221"/>
      <c r="H274" s="224">
        <v>122.7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159</v>
      </c>
      <c r="AU274" s="230" t="s">
        <v>88</v>
      </c>
      <c r="AV274" s="13" t="s">
        <v>88</v>
      </c>
      <c r="AW274" s="13" t="s">
        <v>44</v>
      </c>
      <c r="AX274" s="13" t="s">
        <v>79</v>
      </c>
      <c r="AY274" s="230" t="s">
        <v>150</v>
      </c>
    </row>
    <row r="275" spans="2:51" s="14" customFormat="1" ht="12">
      <c r="B275" s="231"/>
      <c r="C275" s="232"/>
      <c r="D275" s="233" t="s">
        <v>159</v>
      </c>
      <c r="E275" s="234" t="s">
        <v>36</v>
      </c>
      <c r="F275" s="235" t="s">
        <v>163</v>
      </c>
      <c r="G275" s="232"/>
      <c r="H275" s="236">
        <v>122.7</v>
      </c>
      <c r="I275" s="237"/>
      <c r="J275" s="232"/>
      <c r="K275" s="232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159</v>
      </c>
      <c r="AU275" s="242" t="s">
        <v>88</v>
      </c>
      <c r="AV275" s="14" t="s">
        <v>157</v>
      </c>
      <c r="AW275" s="14" t="s">
        <v>44</v>
      </c>
      <c r="AX275" s="14" t="s">
        <v>23</v>
      </c>
      <c r="AY275" s="242" t="s">
        <v>150</v>
      </c>
    </row>
    <row r="276" spans="2:65" s="1" customFormat="1" ht="22.5" customHeight="1">
      <c r="B276" s="37"/>
      <c r="C276" s="246" t="s">
        <v>374</v>
      </c>
      <c r="D276" s="246" t="s">
        <v>262</v>
      </c>
      <c r="E276" s="247" t="s">
        <v>375</v>
      </c>
      <c r="F276" s="248" t="s">
        <v>376</v>
      </c>
      <c r="G276" s="249" t="s">
        <v>155</v>
      </c>
      <c r="H276" s="250">
        <v>125.154</v>
      </c>
      <c r="I276" s="251"/>
      <c r="J276" s="252">
        <f>ROUND(I276*H276,2)</f>
        <v>0</v>
      </c>
      <c r="K276" s="248" t="s">
        <v>36</v>
      </c>
      <c r="L276" s="253"/>
      <c r="M276" s="254" t="s">
        <v>36</v>
      </c>
      <c r="N276" s="255" t="s">
        <v>50</v>
      </c>
      <c r="O276" s="38"/>
      <c r="P276" s="205">
        <f>O276*H276</f>
        <v>0</v>
      </c>
      <c r="Q276" s="205">
        <v>0.018</v>
      </c>
      <c r="R276" s="205">
        <f>Q276*H276</f>
        <v>2.2527719999999998</v>
      </c>
      <c r="S276" s="205">
        <v>0</v>
      </c>
      <c r="T276" s="206">
        <f>S276*H276</f>
        <v>0</v>
      </c>
      <c r="AR276" s="19" t="s">
        <v>201</v>
      </c>
      <c r="AT276" s="19" t="s">
        <v>262</v>
      </c>
      <c r="AU276" s="19" t="s">
        <v>88</v>
      </c>
      <c r="AY276" s="19" t="s">
        <v>150</v>
      </c>
      <c r="BE276" s="207">
        <f>IF(N276="základní",J276,0)</f>
        <v>0</v>
      </c>
      <c r="BF276" s="207">
        <f>IF(N276="snížená",J276,0)</f>
        <v>0</v>
      </c>
      <c r="BG276" s="207">
        <f>IF(N276="zákl. přenesená",J276,0)</f>
        <v>0</v>
      </c>
      <c r="BH276" s="207">
        <f>IF(N276="sníž. přenesená",J276,0)</f>
        <v>0</v>
      </c>
      <c r="BI276" s="207">
        <f>IF(N276="nulová",J276,0)</f>
        <v>0</v>
      </c>
      <c r="BJ276" s="19" t="s">
        <v>23</v>
      </c>
      <c r="BK276" s="207">
        <f>ROUND(I276*H276,2)</f>
        <v>0</v>
      </c>
      <c r="BL276" s="19" t="s">
        <v>157</v>
      </c>
      <c r="BM276" s="19" t="s">
        <v>377</v>
      </c>
    </row>
    <row r="277" spans="2:51" s="13" customFormat="1" ht="12">
      <c r="B277" s="220"/>
      <c r="C277" s="221"/>
      <c r="D277" s="233" t="s">
        <v>159</v>
      </c>
      <c r="E277" s="256" t="s">
        <v>36</v>
      </c>
      <c r="F277" s="257" t="s">
        <v>378</v>
      </c>
      <c r="G277" s="221"/>
      <c r="H277" s="258">
        <v>125.154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159</v>
      </c>
      <c r="AU277" s="230" t="s">
        <v>88</v>
      </c>
      <c r="AV277" s="13" t="s">
        <v>88</v>
      </c>
      <c r="AW277" s="13" t="s">
        <v>44</v>
      </c>
      <c r="AX277" s="13" t="s">
        <v>23</v>
      </c>
      <c r="AY277" s="230" t="s">
        <v>150</v>
      </c>
    </row>
    <row r="278" spans="2:65" s="1" customFormat="1" ht="31.5" customHeight="1">
      <c r="B278" s="37"/>
      <c r="C278" s="196" t="s">
        <v>379</v>
      </c>
      <c r="D278" s="196" t="s">
        <v>152</v>
      </c>
      <c r="E278" s="197" t="s">
        <v>380</v>
      </c>
      <c r="F278" s="198" t="s">
        <v>381</v>
      </c>
      <c r="G278" s="199" t="s">
        <v>155</v>
      </c>
      <c r="H278" s="200">
        <v>48.593</v>
      </c>
      <c r="I278" s="201"/>
      <c r="J278" s="202">
        <f>ROUND(I278*H278,2)</f>
        <v>0</v>
      </c>
      <c r="K278" s="198" t="s">
        <v>156</v>
      </c>
      <c r="L278" s="57"/>
      <c r="M278" s="203" t="s">
        <v>36</v>
      </c>
      <c r="N278" s="204" t="s">
        <v>50</v>
      </c>
      <c r="O278" s="38"/>
      <c r="P278" s="205">
        <f>O278*H278</f>
        <v>0</v>
      </c>
      <c r="Q278" s="205">
        <v>0.00382</v>
      </c>
      <c r="R278" s="205">
        <f>Q278*H278</f>
        <v>0.18562526000000001</v>
      </c>
      <c r="S278" s="205">
        <v>0</v>
      </c>
      <c r="T278" s="206">
        <f>S278*H278</f>
        <v>0</v>
      </c>
      <c r="AR278" s="19" t="s">
        <v>157</v>
      </c>
      <c r="AT278" s="19" t="s">
        <v>152</v>
      </c>
      <c r="AU278" s="19" t="s">
        <v>88</v>
      </c>
      <c r="AY278" s="19" t="s">
        <v>150</v>
      </c>
      <c r="BE278" s="207">
        <f>IF(N278="základní",J278,0)</f>
        <v>0</v>
      </c>
      <c r="BF278" s="207">
        <f>IF(N278="snížená",J278,0)</f>
        <v>0</v>
      </c>
      <c r="BG278" s="207">
        <f>IF(N278="zákl. přenesená",J278,0)</f>
        <v>0</v>
      </c>
      <c r="BH278" s="207">
        <f>IF(N278="sníž. přenesená",J278,0)</f>
        <v>0</v>
      </c>
      <c r="BI278" s="207">
        <f>IF(N278="nulová",J278,0)</f>
        <v>0</v>
      </c>
      <c r="BJ278" s="19" t="s">
        <v>23</v>
      </c>
      <c r="BK278" s="207">
        <f>ROUND(I278*H278,2)</f>
        <v>0</v>
      </c>
      <c r="BL278" s="19" t="s">
        <v>157</v>
      </c>
      <c r="BM278" s="19" t="s">
        <v>382</v>
      </c>
    </row>
    <row r="279" spans="2:51" s="12" customFormat="1" ht="12">
      <c r="B279" s="208"/>
      <c r="C279" s="209"/>
      <c r="D279" s="210" t="s">
        <v>159</v>
      </c>
      <c r="E279" s="211" t="s">
        <v>36</v>
      </c>
      <c r="F279" s="212" t="s">
        <v>160</v>
      </c>
      <c r="G279" s="209"/>
      <c r="H279" s="213" t="s">
        <v>36</v>
      </c>
      <c r="I279" s="214"/>
      <c r="J279" s="209"/>
      <c r="K279" s="209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159</v>
      </c>
      <c r="AU279" s="219" t="s">
        <v>88</v>
      </c>
      <c r="AV279" s="12" t="s">
        <v>23</v>
      </c>
      <c r="AW279" s="12" t="s">
        <v>44</v>
      </c>
      <c r="AX279" s="12" t="s">
        <v>79</v>
      </c>
      <c r="AY279" s="219" t="s">
        <v>150</v>
      </c>
    </row>
    <row r="280" spans="2:51" s="13" customFormat="1" ht="12">
      <c r="B280" s="220"/>
      <c r="C280" s="221"/>
      <c r="D280" s="210" t="s">
        <v>159</v>
      </c>
      <c r="E280" s="222" t="s">
        <v>36</v>
      </c>
      <c r="F280" s="223" t="s">
        <v>383</v>
      </c>
      <c r="G280" s="221"/>
      <c r="H280" s="224">
        <v>23.9925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159</v>
      </c>
      <c r="AU280" s="230" t="s">
        <v>88</v>
      </c>
      <c r="AV280" s="13" t="s">
        <v>88</v>
      </c>
      <c r="AW280" s="13" t="s">
        <v>44</v>
      </c>
      <c r="AX280" s="13" t="s">
        <v>79</v>
      </c>
      <c r="AY280" s="230" t="s">
        <v>150</v>
      </c>
    </row>
    <row r="281" spans="2:51" s="13" customFormat="1" ht="12">
      <c r="B281" s="220"/>
      <c r="C281" s="221"/>
      <c r="D281" s="210" t="s">
        <v>159</v>
      </c>
      <c r="E281" s="222" t="s">
        <v>36</v>
      </c>
      <c r="F281" s="223" t="s">
        <v>384</v>
      </c>
      <c r="G281" s="221"/>
      <c r="H281" s="224">
        <v>14.6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159</v>
      </c>
      <c r="AU281" s="230" t="s">
        <v>88</v>
      </c>
      <c r="AV281" s="13" t="s">
        <v>88</v>
      </c>
      <c r="AW281" s="13" t="s">
        <v>44</v>
      </c>
      <c r="AX281" s="13" t="s">
        <v>79</v>
      </c>
      <c r="AY281" s="230" t="s">
        <v>150</v>
      </c>
    </row>
    <row r="282" spans="2:51" s="13" customFormat="1" ht="12">
      <c r="B282" s="220"/>
      <c r="C282" s="221"/>
      <c r="D282" s="210" t="s">
        <v>159</v>
      </c>
      <c r="E282" s="222" t="s">
        <v>36</v>
      </c>
      <c r="F282" s="223" t="s">
        <v>385</v>
      </c>
      <c r="G282" s="221"/>
      <c r="H282" s="224">
        <v>10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159</v>
      </c>
      <c r="AU282" s="230" t="s">
        <v>88</v>
      </c>
      <c r="AV282" s="13" t="s">
        <v>88</v>
      </c>
      <c r="AW282" s="13" t="s">
        <v>44</v>
      </c>
      <c r="AX282" s="13" t="s">
        <v>79</v>
      </c>
      <c r="AY282" s="230" t="s">
        <v>150</v>
      </c>
    </row>
    <row r="283" spans="2:51" s="14" customFormat="1" ht="12">
      <c r="B283" s="231"/>
      <c r="C283" s="232"/>
      <c r="D283" s="233" t="s">
        <v>159</v>
      </c>
      <c r="E283" s="234" t="s">
        <v>36</v>
      </c>
      <c r="F283" s="235" t="s">
        <v>163</v>
      </c>
      <c r="G283" s="232"/>
      <c r="H283" s="236">
        <v>48.5925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1"/>
      <c r="AT283" s="242" t="s">
        <v>159</v>
      </c>
      <c r="AU283" s="242" t="s">
        <v>88</v>
      </c>
      <c r="AV283" s="14" t="s">
        <v>157</v>
      </c>
      <c r="AW283" s="14" t="s">
        <v>44</v>
      </c>
      <c r="AX283" s="14" t="s">
        <v>23</v>
      </c>
      <c r="AY283" s="242" t="s">
        <v>150</v>
      </c>
    </row>
    <row r="284" spans="2:65" s="1" customFormat="1" ht="31.5" customHeight="1">
      <c r="B284" s="37"/>
      <c r="C284" s="196" t="s">
        <v>386</v>
      </c>
      <c r="D284" s="196" t="s">
        <v>152</v>
      </c>
      <c r="E284" s="197" t="s">
        <v>387</v>
      </c>
      <c r="F284" s="198" t="s">
        <v>388</v>
      </c>
      <c r="G284" s="199" t="s">
        <v>155</v>
      </c>
      <c r="H284" s="200">
        <v>3.773</v>
      </c>
      <c r="I284" s="201"/>
      <c r="J284" s="202">
        <f>ROUND(I284*H284,2)</f>
        <v>0</v>
      </c>
      <c r="K284" s="198" t="s">
        <v>156</v>
      </c>
      <c r="L284" s="57"/>
      <c r="M284" s="203" t="s">
        <v>36</v>
      </c>
      <c r="N284" s="204" t="s">
        <v>50</v>
      </c>
      <c r="O284" s="38"/>
      <c r="P284" s="205">
        <f>O284*H284</f>
        <v>0</v>
      </c>
      <c r="Q284" s="205">
        <v>0.03798</v>
      </c>
      <c r="R284" s="205">
        <f>Q284*H284</f>
        <v>0.14329854</v>
      </c>
      <c r="S284" s="205">
        <v>0</v>
      </c>
      <c r="T284" s="206">
        <f>S284*H284</f>
        <v>0</v>
      </c>
      <c r="AR284" s="19" t="s">
        <v>157</v>
      </c>
      <c r="AT284" s="19" t="s">
        <v>152</v>
      </c>
      <c r="AU284" s="19" t="s">
        <v>88</v>
      </c>
      <c r="AY284" s="19" t="s">
        <v>150</v>
      </c>
      <c r="BE284" s="207">
        <f>IF(N284="základní",J284,0)</f>
        <v>0</v>
      </c>
      <c r="BF284" s="207">
        <f>IF(N284="snížená",J284,0)</f>
        <v>0</v>
      </c>
      <c r="BG284" s="207">
        <f>IF(N284="zákl. přenesená",J284,0)</f>
        <v>0</v>
      </c>
      <c r="BH284" s="207">
        <f>IF(N284="sníž. přenesená",J284,0)</f>
        <v>0</v>
      </c>
      <c r="BI284" s="207">
        <f>IF(N284="nulová",J284,0)</f>
        <v>0</v>
      </c>
      <c r="BJ284" s="19" t="s">
        <v>23</v>
      </c>
      <c r="BK284" s="207">
        <f>ROUND(I284*H284,2)</f>
        <v>0</v>
      </c>
      <c r="BL284" s="19" t="s">
        <v>157</v>
      </c>
      <c r="BM284" s="19" t="s">
        <v>389</v>
      </c>
    </row>
    <row r="285" spans="2:51" s="12" customFormat="1" ht="12">
      <c r="B285" s="208"/>
      <c r="C285" s="209"/>
      <c r="D285" s="210" t="s">
        <v>159</v>
      </c>
      <c r="E285" s="211" t="s">
        <v>36</v>
      </c>
      <c r="F285" s="212" t="s">
        <v>161</v>
      </c>
      <c r="G285" s="209"/>
      <c r="H285" s="213" t="s">
        <v>36</v>
      </c>
      <c r="I285" s="214"/>
      <c r="J285" s="209"/>
      <c r="K285" s="209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159</v>
      </c>
      <c r="AU285" s="219" t="s">
        <v>88</v>
      </c>
      <c r="AV285" s="12" t="s">
        <v>23</v>
      </c>
      <c r="AW285" s="12" t="s">
        <v>44</v>
      </c>
      <c r="AX285" s="12" t="s">
        <v>79</v>
      </c>
      <c r="AY285" s="219" t="s">
        <v>150</v>
      </c>
    </row>
    <row r="286" spans="2:51" s="13" customFormat="1" ht="12">
      <c r="B286" s="220"/>
      <c r="C286" s="221"/>
      <c r="D286" s="210" t="s">
        <v>159</v>
      </c>
      <c r="E286" s="222" t="s">
        <v>36</v>
      </c>
      <c r="F286" s="223" t="s">
        <v>390</v>
      </c>
      <c r="G286" s="221"/>
      <c r="H286" s="224">
        <v>3.7725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159</v>
      </c>
      <c r="AU286" s="230" t="s">
        <v>88</v>
      </c>
      <c r="AV286" s="13" t="s">
        <v>88</v>
      </c>
      <c r="AW286" s="13" t="s">
        <v>44</v>
      </c>
      <c r="AX286" s="13" t="s">
        <v>79</v>
      </c>
      <c r="AY286" s="230" t="s">
        <v>150</v>
      </c>
    </row>
    <row r="287" spans="2:51" s="14" customFormat="1" ht="12">
      <c r="B287" s="231"/>
      <c r="C287" s="232"/>
      <c r="D287" s="233" t="s">
        <v>159</v>
      </c>
      <c r="E287" s="234" t="s">
        <v>36</v>
      </c>
      <c r="F287" s="235" t="s">
        <v>163</v>
      </c>
      <c r="G287" s="232"/>
      <c r="H287" s="236">
        <v>3.7725</v>
      </c>
      <c r="I287" s="237"/>
      <c r="J287" s="232"/>
      <c r="K287" s="232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159</v>
      </c>
      <c r="AU287" s="242" t="s">
        <v>88</v>
      </c>
      <c r="AV287" s="14" t="s">
        <v>157</v>
      </c>
      <c r="AW287" s="14" t="s">
        <v>44</v>
      </c>
      <c r="AX287" s="14" t="s">
        <v>23</v>
      </c>
      <c r="AY287" s="242" t="s">
        <v>150</v>
      </c>
    </row>
    <row r="288" spans="2:65" s="1" customFormat="1" ht="22.5" customHeight="1">
      <c r="B288" s="37"/>
      <c r="C288" s="196" t="s">
        <v>391</v>
      </c>
      <c r="D288" s="196" t="s">
        <v>152</v>
      </c>
      <c r="E288" s="197" t="s">
        <v>392</v>
      </c>
      <c r="F288" s="198" t="s">
        <v>393</v>
      </c>
      <c r="G288" s="199" t="s">
        <v>155</v>
      </c>
      <c r="H288" s="200">
        <v>133.668</v>
      </c>
      <c r="I288" s="201"/>
      <c r="J288" s="202">
        <f>ROUND(I288*H288,2)</f>
        <v>0</v>
      </c>
      <c r="K288" s="198" t="s">
        <v>156</v>
      </c>
      <c r="L288" s="57"/>
      <c r="M288" s="203" t="s">
        <v>36</v>
      </c>
      <c r="N288" s="204" t="s">
        <v>50</v>
      </c>
      <c r="O288" s="38"/>
      <c r="P288" s="205">
        <f>O288*H288</f>
        <v>0</v>
      </c>
      <c r="Q288" s="205">
        <v>0.00268</v>
      </c>
      <c r="R288" s="205">
        <f>Q288*H288</f>
        <v>0.35823024000000003</v>
      </c>
      <c r="S288" s="205">
        <v>0</v>
      </c>
      <c r="T288" s="206">
        <f>S288*H288</f>
        <v>0</v>
      </c>
      <c r="AR288" s="19" t="s">
        <v>157</v>
      </c>
      <c r="AT288" s="19" t="s">
        <v>152</v>
      </c>
      <c r="AU288" s="19" t="s">
        <v>88</v>
      </c>
      <c r="AY288" s="19" t="s">
        <v>150</v>
      </c>
      <c r="BE288" s="207">
        <f>IF(N288="základní",J288,0)</f>
        <v>0</v>
      </c>
      <c r="BF288" s="207">
        <f>IF(N288="snížená",J288,0)</f>
        <v>0</v>
      </c>
      <c r="BG288" s="207">
        <f>IF(N288="zákl. přenesená",J288,0)</f>
        <v>0</v>
      </c>
      <c r="BH288" s="207">
        <f>IF(N288="sníž. přenesená",J288,0)</f>
        <v>0</v>
      </c>
      <c r="BI288" s="207">
        <f>IF(N288="nulová",J288,0)</f>
        <v>0</v>
      </c>
      <c r="BJ288" s="19" t="s">
        <v>23</v>
      </c>
      <c r="BK288" s="207">
        <f>ROUND(I288*H288,2)</f>
        <v>0</v>
      </c>
      <c r="BL288" s="19" t="s">
        <v>157</v>
      </c>
      <c r="BM288" s="19" t="s">
        <v>394</v>
      </c>
    </row>
    <row r="289" spans="2:51" s="12" customFormat="1" ht="24">
      <c r="B289" s="208"/>
      <c r="C289" s="209"/>
      <c r="D289" s="210" t="s">
        <v>159</v>
      </c>
      <c r="E289" s="211" t="s">
        <v>36</v>
      </c>
      <c r="F289" s="212" t="s">
        <v>395</v>
      </c>
      <c r="G289" s="209"/>
      <c r="H289" s="213" t="s">
        <v>36</v>
      </c>
      <c r="I289" s="214"/>
      <c r="J289" s="209"/>
      <c r="K289" s="209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159</v>
      </c>
      <c r="AU289" s="219" t="s">
        <v>88</v>
      </c>
      <c r="AV289" s="12" t="s">
        <v>23</v>
      </c>
      <c r="AW289" s="12" t="s">
        <v>44</v>
      </c>
      <c r="AX289" s="12" t="s">
        <v>79</v>
      </c>
      <c r="AY289" s="219" t="s">
        <v>150</v>
      </c>
    </row>
    <row r="290" spans="2:51" s="13" customFormat="1" ht="12">
      <c r="B290" s="220"/>
      <c r="C290" s="221"/>
      <c r="D290" s="210" t="s">
        <v>159</v>
      </c>
      <c r="E290" s="222" t="s">
        <v>36</v>
      </c>
      <c r="F290" s="223" t="s">
        <v>396</v>
      </c>
      <c r="G290" s="221"/>
      <c r="H290" s="224">
        <v>122.7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159</v>
      </c>
      <c r="AU290" s="230" t="s">
        <v>88</v>
      </c>
      <c r="AV290" s="13" t="s">
        <v>88</v>
      </c>
      <c r="AW290" s="13" t="s">
        <v>44</v>
      </c>
      <c r="AX290" s="13" t="s">
        <v>79</v>
      </c>
      <c r="AY290" s="230" t="s">
        <v>150</v>
      </c>
    </row>
    <row r="291" spans="2:51" s="13" customFormat="1" ht="12">
      <c r="B291" s="220"/>
      <c r="C291" s="221"/>
      <c r="D291" s="210" t="s">
        <v>159</v>
      </c>
      <c r="E291" s="222" t="s">
        <v>36</v>
      </c>
      <c r="F291" s="223" t="s">
        <v>397</v>
      </c>
      <c r="G291" s="221"/>
      <c r="H291" s="224">
        <v>10.968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159</v>
      </c>
      <c r="AU291" s="230" t="s">
        <v>88</v>
      </c>
      <c r="AV291" s="13" t="s">
        <v>88</v>
      </c>
      <c r="AW291" s="13" t="s">
        <v>44</v>
      </c>
      <c r="AX291" s="13" t="s">
        <v>79</v>
      </c>
      <c r="AY291" s="230" t="s">
        <v>150</v>
      </c>
    </row>
    <row r="292" spans="2:51" s="14" customFormat="1" ht="12">
      <c r="B292" s="231"/>
      <c r="C292" s="232"/>
      <c r="D292" s="233" t="s">
        <v>159</v>
      </c>
      <c r="E292" s="234" t="s">
        <v>36</v>
      </c>
      <c r="F292" s="235" t="s">
        <v>163</v>
      </c>
      <c r="G292" s="232"/>
      <c r="H292" s="236">
        <v>133.668</v>
      </c>
      <c r="I292" s="237"/>
      <c r="J292" s="232"/>
      <c r="K292" s="232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159</v>
      </c>
      <c r="AU292" s="242" t="s">
        <v>88</v>
      </c>
      <c r="AV292" s="14" t="s">
        <v>157</v>
      </c>
      <c r="AW292" s="14" t="s">
        <v>44</v>
      </c>
      <c r="AX292" s="14" t="s">
        <v>23</v>
      </c>
      <c r="AY292" s="242" t="s">
        <v>150</v>
      </c>
    </row>
    <row r="293" spans="2:65" s="1" customFormat="1" ht="22.5" customHeight="1">
      <c r="B293" s="37"/>
      <c r="C293" s="196" t="s">
        <v>398</v>
      </c>
      <c r="D293" s="196" t="s">
        <v>152</v>
      </c>
      <c r="E293" s="197" t="s">
        <v>399</v>
      </c>
      <c r="F293" s="198" t="s">
        <v>400</v>
      </c>
      <c r="G293" s="199" t="s">
        <v>155</v>
      </c>
      <c r="H293" s="200">
        <v>1058.186</v>
      </c>
      <c r="I293" s="201"/>
      <c r="J293" s="202">
        <f>ROUND(I293*H293,2)</f>
        <v>0</v>
      </c>
      <c r="K293" s="198" t="s">
        <v>156</v>
      </c>
      <c r="L293" s="57"/>
      <c r="M293" s="203" t="s">
        <v>36</v>
      </c>
      <c r="N293" s="204" t="s">
        <v>50</v>
      </c>
      <c r="O293" s="38"/>
      <c r="P293" s="205">
        <f>O293*H293</f>
        <v>0</v>
      </c>
      <c r="Q293" s="205">
        <v>0.00026</v>
      </c>
      <c r="R293" s="205">
        <f>Q293*H293</f>
        <v>0.27512835999999996</v>
      </c>
      <c r="S293" s="205">
        <v>0</v>
      </c>
      <c r="T293" s="206">
        <f>S293*H293</f>
        <v>0</v>
      </c>
      <c r="AR293" s="19" t="s">
        <v>157</v>
      </c>
      <c r="AT293" s="19" t="s">
        <v>152</v>
      </c>
      <c r="AU293" s="19" t="s">
        <v>88</v>
      </c>
      <c r="AY293" s="19" t="s">
        <v>150</v>
      </c>
      <c r="BE293" s="207">
        <f>IF(N293="základní",J293,0)</f>
        <v>0</v>
      </c>
      <c r="BF293" s="207">
        <f>IF(N293="snížená",J293,0)</f>
        <v>0</v>
      </c>
      <c r="BG293" s="207">
        <f>IF(N293="zákl. přenesená",J293,0)</f>
        <v>0</v>
      </c>
      <c r="BH293" s="207">
        <f>IF(N293="sníž. přenesená",J293,0)</f>
        <v>0</v>
      </c>
      <c r="BI293" s="207">
        <f>IF(N293="nulová",J293,0)</f>
        <v>0</v>
      </c>
      <c r="BJ293" s="19" t="s">
        <v>23</v>
      </c>
      <c r="BK293" s="207">
        <f>ROUND(I293*H293,2)</f>
        <v>0</v>
      </c>
      <c r="BL293" s="19" t="s">
        <v>157</v>
      </c>
      <c r="BM293" s="19" t="s">
        <v>401</v>
      </c>
    </row>
    <row r="294" spans="2:51" s="12" customFormat="1" ht="12">
      <c r="B294" s="208"/>
      <c r="C294" s="209"/>
      <c r="D294" s="210" t="s">
        <v>159</v>
      </c>
      <c r="E294" s="211" t="s">
        <v>36</v>
      </c>
      <c r="F294" s="212" t="s">
        <v>355</v>
      </c>
      <c r="G294" s="209"/>
      <c r="H294" s="213" t="s">
        <v>36</v>
      </c>
      <c r="I294" s="214"/>
      <c r="J294" s="209"/>
      <c r="K294" s="209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159</v>
      </c>
      <c r="AU294" s="219" t="s">
        <v>88</v>
      </c>
      <c r="AV294" s="12" t="s">
        <v>23</v>
      </c>
      <c r="AW294" s="12" t="s">
        <v>44</v>
      </c>
      <c r="AX294" s="12" t="s">
        <v>79</v>
      </c>
      <c r="AY294" s="219" t="s">
        <v>150</v>
      </c>
    </row>
    <row r="295" spans="2:51" s="13" customFormat="1" ht="12">
      <c r="B295" s="220"/>
      <c r="C295" s="221"/>
      <c r="D295" s="210" t="s">
        <v>159</v>
      </c>
      <c r="E295" s="222" t="s">
        <v>36</v>
      </c>
      <c r="F295" s="223" t="s">
        <v>402</v>
      </c>
      <c r="G295" s="221"/>
      <c r="H295" s="224">
        <v>5.8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159</v>
      </c>
      <c r="AU295" s="230" t="s">
        <v>88</v>
      </c>
      <c r="AV295" s="13" t="s">
        <v>88</v>
      </c>
      <c r="AW295" s="13" t="s">
        <v>44</v>
      </c>
      <c r="AX295" s="13" t="s">
        <v>79</v>
      </c>
      <c r="AY295" s="230" t="s">
        <v>150</v>
      </c>
    </row>
    <row r="296" spans="2:51" s="13" customFormat="1" ht="12">
      <c r="B296" s="220"/>
      <c r="C296" s="221"/>
      <c r="D296" s="210" t="s">
        <v>159</v>
      </c>
      <c r="E296" s="222" t="s">
        <v>36</v>
      </c>
      <c r="F296" s="223" t="s">
        <v>403</v>
      </c>
      <c r="G296" s="221"/>
      <c r="H296" s="224">
        <v>759.093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159</v>
      </c>
      <c r="AU296" s="230" t="s">
        <v>88</v>
      </c>
      <c r="AV296" s="13" t="s">
        <v>88</v>
      </c>
      <c r="AW296" s="13" t="s">
        <v>44</v>
      </c>
      <c r="AX296" s="13" t="s">
        <v>79</v>
      </c>
      <c r="AY296" s="230" t="s">
        <v>150</v>
      </c>
    </row>
    <row r="297" spans="2:51" s="13" customFormat="1" ht="12">
      <c r="B297" s="220"/>
      <c r="C297" s="221"/>
      <c r="D297" s="210" t="s">
        <v>159</v>
      </c>
      <c r="E297" s="222" t="s">
        <v>36</v>
      </c>
      <c r="F297" s="223" t="s">
        <v>404</v>
      </c>
      <c r="G297" s="221"/>
      <c r="H297" s="224">
        <v>124.818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159</v>
      </c>
      <c r="AU297" s="230" t="s">
        <v>88</v>
      </c>
      <c r="AV297" s="13" t="s">
        <v>88</v>
      </c>
      <c r="AW297" s="13" t="s">
        <v>44</v>
      </c>
      <c r="AX297" s="13" t="s">
        <v>79</v>
      </c>
      <c r="AY297" s="230" t="s">
        <v>150</v>
      </c>
    </row>
    <row r="298" spans="2:51" s="13" customFormat="1" ht="12">
      <c r="B298" s="220"/>
      <c r="C298" s="221"/>
      <c r="D298" s="210" t="s">
        <v>159</v>
      </c>
      <c r="E298" s="222" t="s">
        <v>36</v>
      </c>
      <c r="F298" s="223" t="s">
        <v>405</v>
      </c>
      <c r="G298" s="221"/>
      <c r="H298" s="224">
        <v>168.475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159</v>
      </c>
      <c r="AU298" s="230" t="s">
        <v>88</v>
      </c>
      <c r="AV298" s="13" t="s">
        <v>88</v>
      </c>
      <c r="AW298" s="13" t="s">
        <v>44</v>
      </c>
      <c r="AX298" s="13" t="s">
        <v>79</v>
      </c>
      <c r="AY298" s="230" t="s">
        <v>150</v>
      </c>
    </row>
    <row r="299" spans="2:51" s="14" customFormat="1" ht="12">
      <c r="B299" s="231"/>
      <c r="C299" s="232"/>
      <c r="D299" s="233" t="s">
        <v>159</v>
      </c>
      <c r="E299" s="234" t="s">
        <v>36</v>
      </c>
      <c r="F299" s="235" t="s">
        <v>163</v>
      </c>
      <c r="G299" s="232"/>
      <c r="H299" s="236">
        <v>1058.186</v>
      </c>
      <c r="I299" s="237"/>
      <c r="J299" s="232"/>
      <c r="K299" s="232"/>
      <c r="L299" s="238"/>
      <c r="M299" s="239"/>
      <c r="N299" s="240"/>
      <c r="O299" s="240"/>
      <c r="P299" s="240"/>
      <c r="Q299" s="240"/>
      <c r="R299" s="240"/>
      <c r="S299" s="240"/>
      <c r="T299" s="241"/>
      <c r="AT299" s="242" t="s">
        <v>159</v>
      </c>
      <c r="AU299" s="242" t="s">
        <v>88</v>
      </c>
      <c r="AV299" s="14" t="s">
        <v>157</v>
      </c>
      <c r="AW299" s="14" t="s">
        <v>44</v>
      </c>
      <c r="AX299" s="14" t="s">
        <v>23</v>
      </c>
      <c r="AY299" s="242" t="s">
        <v>150</v>
      </c>
    </row>
    <row r="300" spans="2:65" s="1" customFormat="1" ht="22.5" customHeight="1">
      <c r="B300" s="37"/>
      <c r="C300" s="196" t="s">
        <v>406</v>
      </c>
      <c r="D300" s="196" t="s">
        <v>152</v>
      </c>
      <c r="E300" s="197" t="s">
        <v>407</v>
      </c>
      <c r="F300" s="198" t="s">
        <v>408</v>
      </c>
      <c r="G300" s="199" t="s">
        <v>155</v>
      </c>
      <c r="H300" s="200">
        <v>189</v>
      </c>
      <c r="I300" s="201"/>
      <c r="J300" s="202">
        <f>ROUND(I300*H300,2)</f>
        <v>0</v>
      </c>
      <c r="K300" s="198" t="s">
        <v>36</v>
      </c>
      <c r="L300" s="57"/>
      <c r="M300" s="203" t="s">
        <v>36</v>
      </c>
      <c r="N300" s="204" t="s">
        <v>50</v>
      </c>
      <c r="O300" s="38"/>
      <c r="P300" s="205">
        <f>O300*H300</f>
        <v>0</v>
      </c>
      <c r="Q300" s="205">
        <v>0.00026</v>
      </c>
      <c r="R300" s="205">
        <f>Q300*H300</f>
        <v>0.049139999999999996</v>
      </c>
      <c r="S300" s="205">
        <v>0</v>
      </c>
      <c r="T300" s="206">
        <f>S300*H300</f>
        <v>0</v>
      </c>
      <c r="AR300" s="19" t="s">
        <v>157</v>
      </c>
      <c r="AT300" s="19" t="s">
        <v>152</v>
      </c>
      <c r="AU300" s="19" t="s">
        <v>88</v>
      </c>
      <c r="AY300" s="19" t="s">
        <v>150</v>
      </c>
      <c r="BE300" s="207">
        <f>IF(N300="základní",J300,0)</f>
        <v>0</v>
      </c>
      <c r="BF300" s="207">
        <f>IF(N300="snížená",J300,0)</f>
        <v>0</v>
      </c>
      <c r="BG300" s="207">
        <f>IF(N300="zákl. přenesená",J300,0)</f>
        <v>0</v>
      </c>
      <c r="BH300" s="207">
        <f>IF(N300="sníž. přenesená",J300,0)</f>
        <v>0</v>
      </c>
      <c r="BI300" s="207">
        <f>IF(N300="nulová",J300,0)</f>
        <v>0</v>
      </c>
      <c r="BJ300" s="19" t="s">
        <v>23</v>
      </c>
      <c r="BK300" s="207">
        <f>ROUND(I300*H300,2)</f>
        <v>0</v>
      </c>
      <c r="BL300" s="19" t="s">
        <v>157</v>
      </c>
      <c r="BM300" s="19" t="s">
        <v>409</v>
      </c>
    </row>
    <row r="301" spans="2:51" s="13" customFormat="1" ht="12">
      <c r="B301" s="220"/>
      <c r="C301" s="221"/>
      <c r="D301" s="210" t="s">
        <v>159</v>
      </c>
      <c r="E301" s="222" t="s">
        <v>36</v>
      </c>
      <c r="F301" s="223" t="s">
        <v>410</v>
      </c>
      <c r="G301" s="221"/>
      <c r="H301" s="224">
        <v>189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159</v>
      </c>
      <c r="AU301" s="230" t="s">
        <v>88</v>
      </c>
      <c r="AV301" s="13" t="s">
        <v>88</v>
      </c>
      <c r="AW301" s="13" t="s">
        <v>44</v>
      </c>
      <c r="AX301" s="13" t="s">
        <v>79</v>
      </c>
      <c r="AY301" s="230" t="s">
        <v>150</v>
      </c>
    </row>
    <row r="302" spans="2:51" s="14" customFormat="1" ht="12">
      <c r="B302" s="231"/>
      <c r="C302" s="232"/>
      <c r="D302" s="233" t="s">
        <v>159</v>
      </c>
      <c r="E302" s="234" t="s">
        <v>36</v>
      </c>
      <c r="F302" s="235" t="s">
        <v>163</v>
      </c>
      <c r="G302" s="232"/>
      <c r="H302" s="236">
        <v>189</v>
      </c>
      <c r="I302" s="237"/>
      <c r="J302" s="232"/>
      <c r="K302" s="232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159</v>
      </c>
      <c r="AU302" s="242" t="s">
        <v>88</v>
      </c>
      <c r="AV302" s="14" t="s">
        <v>157</v>
      </c>
      <c r="AW302" s="14" t="s">
        <v>44</v>
      </c>
      <c r="AX302" s="14" t="s">
        <v>23</v>
      </c>
      <c r="AY302" s="242" t="s">
        <v>150</v>
      </c>
    </row>
    <row r="303" spans="2:65" s="1" customFormat="1" ht="22.5" customHeight="1">
      <c r="B303" s="37"/>
      <c r="C303" s="196" t="s">
        <v>411</v>
      </c>
      <c r="D303" s="196" t="s">
        <v>152</v>
      </c>
      <c r="E303" s="197" t="s">
        <v>412</v>
      </c>
      <c r="F303" s="198" t="s">
        <v>413</v>
      </c>
      <c r="G303" s="199" t="s">
        <v>155</v>
      </c>
      <c r="H303" s="200">
        <v>53.887</v>
      </c>
      <c r="I303" s="201"/>
      <c r="J303" s="202">
        <f>ROUND(I303*H303,2)</f>
        <v>0</v>
      </c>
      <c r="K303" s="198" t="s">
        <v>156</v>
      </c>
      <c r="L303" s="57"/>
      <c r="M303" s="203" t="s">
        <v>36</v>
      </c>
      <c r="N303" s="204" t="s">
        <v>50</v>
      </c>
      <c r="O303" s="38"/>
      <c r="P303" s="205">
        <f>O303*H303</f>
        <v>0</v>
      </c>
      <c r="Q303" s="205">
        <v>0.00489</v>
      </c>
      <c r="R303" s="205">
        <f>Q303*H303</f>
        <v>0.26350743000000004</v>
      </c>
      <c r="S303" s="205">
        <v>0</v>
      </c>
      <c r="T303" s="206">
        <f>S303*H303</f>
        <v>0</v>
      </c>
      <c r="AR303" s="19" t="s">
        <v>157</v>
      </c>
      <c r="AT303" s="19" t="s">
        <v>152</v>
      </c>
      <c r="AU303" s="19" t="s">
        <v>88</v>
      </c>
      <c r="AY303" s="19" t="s">
        <v>150</v>
      </c>
      <c r="BE303" s="207">
        <f>IF(N303="základní",J303,0)</f>
        <v>0</v>
      </c>
      <c r="BF303" s="207">
        <f>IF(N303="snížená",J303,0)</f>
        <v>0</v>
      </c>
      <c r="BG303" s="207">
        <f>IF(N303="zákl. přenesená",J303,0)</f>
        <v>0</v>
      </c>
      <c r="BH303" s="207">
        <f>IF(N303="sníž. přenesená",J303,0)</f>
        <v>0</v>
      </c>
      <c r="BI303" s="207">
        <f>IF(N303="nulová",J303,0)</f>
        <v>0</v>
      </c>
      <c r="BJ303" s="19" t="s">
        <v>23</v>
      </c>
      <c r="BK303" s="207">
        <f>ROUND(I303*H303,2)</f>
        <v>0</v>
      </c>
      <c r="BL303" s="19" t="s">
        <v>157</v>
      </c>
      <c r="BM303" s="19" t="s">
        <v>414</v>
      </c>
    </row>
    <row r="304" spans="2:51" s="12" customFormat="1" ht="12">
      <c r="B304" s="208"/>
      <c r="C304" s="209"/>
      <c r="D304" s="210" t="s">
        <v>159</v>
      </c>
      <c r="E304" s="211" t="s">
        <v>36</v>
      </c>
      <c r="F304" s="212" t="s">
        <v>324</v>
      </c>
      <c r="G304" s="209"/>
      <c r="H304" s="213" t="s">
        <v>36</v>
      </c>
      <c r="I304" s="214"/>
      <c r="J304" s="209"/>
      <c r="K304" s="209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159</v>
      </c>
      <c r="AU304" s="219" t="s">
        <v>88</v>
      </c>
      <c r="AV304" s="12" t="s">
        <v>23</v>
      </c>
      <c r="AW304" s="12" t="s">
        <v>44</v>
      </c>
      <c r="AX304" s="12" t="s">
        <v>79</v>
      </c>
      <c r="AY304" s="219" t="s">
        <v>150</v>
      </c>
    </row>
    <row r="305" spans="2:51" s="13" customFormat="1" ht="12">
      <c r="B305" s="220"/>
      <c r="C305" s="221"/>
      <c r="D305" s="210" t="s">
        <v>159</v>
      </c>
      <c r="E305" s="222" t="s">
        <v>36</v>
      </c>
      <c r="F305" s="223" t="s">
        <v>415</v>
      </c>
      <c r="G305" s="221"/>
      <c r="H305" s="224">
        <v>4.576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159</v>
      </c>
      <c r="AU305" s="230" t="s">
        <v>88</v>
      </c>
      <c r="AV305" s="13" t="s">
        <v>88</v>
      </c>
      <c r="AW305" s="13" t="s">
        <v>44</v>
      </c>
      <c r="AX305" s="13" t="s">
        <v>79</v>
      </c>
      <c r="AY305" s="230" t="s">
        <v>150</v>
      </c>
    </row>
    <row r="306" spans="2:51" s="12" customFormat="1" ht="12">
      <c r="B306" s="208"/>
      <c r="C306" s="209"/>
      <c r="D306" s="210" t="s">
        <v>159</v>
      </c>
      <c r="E306" s="211" t="s">
        <v>36</v>
      </c>
      <c r="F306" s="212" t="s">
        <v>416</v>
      </c>
      <c r="G306" s="209"/>
      <c r="H306" s="213" t="s">
        <v>36</v>
      </c>
      <c r="I306" s="214"/>
      <c r="J306" s="209"/>
      <c r="K306" s="209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159</v>
      </c>
      <c r="AU306" s="219" t="s">
        <v>88</v>
      </c>
      <c r="AV306" s="12" t="s">
        <v>23</v>
      </c>
      <c r="AW306" s="12" t="s">
        <v>44</v>
      </c>
      <c r="AX306" s="12" t="s">
        <v>79</v>
      </c>
      <c r="AY306" s="219" t="s">
        <v>150</v>
      </c>
    </row>
    <row r="307" spans="2:51" s="13" customFormat="1" ht="12">
      <c r="B307" s="220"/>
      <c r="C307" s="221"/>
      <c r="D307" s="210" t="s">
        <v>159</v>
      </c>
      <c r="E307" s="222" t="s">
        <v>36</v>
      </c>
      <c r="F307" s="223" t="s">
        <v>417</v>
      </c>
      <c r="G307" s="221"/>
      <c r="H307" s="224">
        <v>15.9975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159</v>
      </c>
      <c r="AU307" s="230" t="s">
        <v>88</v>
      </c>
      <c r="AV307" s="13" t="s">
        <v>88</v>
      </c>
      <c r="AW307" s="13" t="s">
        <v>44</v>
      </c>
      <c r="AX307" s="13" t="s">
        <v>79</v>
      </c>
      <c r="AY307" s="230" t="s">
        <v>150</v>
      </c>
    </row>
    <row r="308" spans="2:51" s="13" customFormat="1" ht="24">
      <c r="B308" s="220"/>
      <c r="C308" s="221"/>
      <c r="D308" s="210" t="s">
        <v>159</v>
      </c>
      <c r="E308" s="222" t="s">
        <v>36</v>
      </c>
      <c r="F308" s="223" t="s">
        <v>418</v>
      </c>
      <c r="G308" s="221"/>
      <c r="H308" s="224">
        <v>25.2705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159</v>
      </c>
      <c r="AU308" s="230" t="s">
        <v>88</v>
      </c>
      <c r="AV308" s="13" t="s">
        <v>88</v>
      </c>
      <c r="AW308" s="13" t="s">
        <v>44</v>
      </c>
      <c r="AX308" s="13" t="s">
        <v>79</v>
      </c>
      <c r="AY308" s="230" t="s">
        <v>150</v>
      </c>
    </row>
    <row r="309" spans="2:51" s="13" customFormat="1" ht="12">
      <c r="B309" s="220"/>
      <c r="C309" s="221"/>
      <c r="D309" s="210" t="s">
        <v>159</v>
      </c>
      <c r="E309" s="222" t="s">
        <v>36</v>
      </c>
      <c r="F309" s="223" t="s">
        <v>419</v>
      </c>
      <c r="G309" s="221"/>
      <c r="H309" s="224">
        <v>8.043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159</v>
      </c>
      <c r="AU309" s="230" t="s">
        <v>88</v>
      </c>
      <c r="AV309" s="13" t="s">
        <v>88</v>
      </c>
      <c r="AW309" s="13" t="s">
        <v>44</v>
      </c>
      <c r="AX309" s="13" t="s">
        <v>79</v>
      </c>
      <c r="AY309" s="230" t="s">
        <v>150</v>
      </c>
    </row>
    <row r="310" spans="2:51" s="14" customFormat="1" ht="12">
      <c r="B310" s="231"/>
      <c r="C310" s="232"/>
      <c r="D310" s="233" t="s">
        <v>159</v>
      </c>
      <c r="E310" s="234" t="s">
        <v>36</v>
      </c>
      <c r="F310" s="235" t="s">
        <v>163</v>
      </c>
      <c r="G310" s="232"/>
      <c r="H310" s="236">
        <v>53.887</v>
      </c>
      <c r="I310" s="237"/>
      <c r="J310" s="232"/>
      <c r="K310" s="232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159</v>
      </c>
      <c r="AU310" s="242" t="s">
        <v>88</v>
      </c>
      <c r="AV310" s="14" t="s">
        <v>157</v>
      </c>
      <c r="AW310" s="14" t="s">
        <v>44</v>
      </c>
      <c r="AX310" s="14" t="s">
        <v>23</v>
      </c>
      <c r="AY310" s="242" t="s">
        <v>150</v>
      </c>
    </row>
    <row r="311" spans="2:65" s="1" customFormat="1" ht="22.5" customHeight="1">
      <c r="B311" s="37"/>
      <c r="C311" s="196" t="s">
        <v>420</v>
      </c>
      <c r="D311" s="196" t="s">
        <v>152</v>
      </c>
      <c r="E311" s="197" t="s">
        <v>421</v>
      </c>
      <c r="F311" s="198" t="s">
        <v>422</v>
      </c>
      <c r="G311" s="199" t="s">
        <v>295</v>
      </c>
      <c r="H311" s="200">
        <v>803.72</v>
      </c>
      <c r="I311" s="201"/>
      <c r="J311" s="202">
        <f>ROUND(I311*H311,2)</f>
        <v>0</v>
      </c>
      <c r="K311" s="198" t="s">
        <v>156</v>
      </c>
      <c r="L311" s="57"/>
      <c r="M311" s="203" t="s">
        <v>36</v>
      </c>
      <c r="N311" s="204" t="s">
        <v>50</v>
      </c>
      <c r="O311" s="38"/>
      <c r="P311" s="205">
        <f>O311*H311</f>
        <v>0</v>
      </c>
      <c r="Q311" s="205">
        <v>0</v>
      </c>
      <c r="R311" s="205">
        <f>Q311*H311</f>
        <v>0</v>
      </c>
      <c r="S311" s="205">
        <v>0</v>
      </c>
      <c r="T311" s="206">
        <f>S311*H311</f>
        <v>0</v>
      </c>
      <c r="AR311" s="19" t="s">
        <v>157</v>
      </c>
      <c r="AT311" s="19" t="s">
        <v>152</v>
      </c>
      <c r="AU311" s="19" t="s">
        <v>88</v>
      </c>
      <c r="AY311" s="19" t="s">
        <v>150</v>
      </c>
      <c r="BE311" s="207">
        <f>IF(N311="základní",J311,0)</f>
        <v>0</v>
      </c>
      <c r="BF311" s="207">
        <f>IF(N311="snížená",J311,0)</f>
        <v>0</v>
      </c>
      <c r="BG311" s="207">
        <f>IF(N311="zákl. přenesená",J311,0)</f>
        <v>0</v>
      </c>
      <c r="BH311" s="207">
        <f>IF(N311="sníž. přenesená",J311,0)</f>
        <v>0</v>
      </c>
      <c r="BI311" s="207">
        <f>IF(N311="nulová",J311,0)</f>
        <v>0</v>
      </c>
      <c r="BJ311" s="19" t="s">
        <v>23</v>
      </c>
      <c r="BK311" s="207">
        <f>ROUND(I311*H311,2)</f>
        <v>0</v>
      </c>
      <c r="BL311" s="19" t="s">
        <v>157</v>
      </c>
      <c r="BM311" s="19" t="s">
        <v>423</v>
      </c>
    </row>
    <row r="312" spans="2:51" s="12" customFormat="1" ht="12">
      <c r="B312" s="208"/>
      <c r="C312" s="209"/>
      <c r="D312" s="210" t="s">
        <v>159</v>
      </c>
      <c r="E312" s="211" t="s">
        <v>36</v>
      </c>
      <c r="F312" s="212" t="s">
        <v>424</v>
      </c>
      <c r="G312" s="209"/>
      <c r="H312" s="213" t="s">
        <v>36</v>
      </c>
      <c r="I312" s="214"/>
      <c r="J312" s="209"/>
      <c r="K312" s="209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159</v>
      </c>
      <c r="AU312" s="219" t="s">
        <v>88</v>
      </c>
      <c r="AV312" s="12" t="s">
        <v>23</v>
      </c>
      <c r="AW312" s="12" t="s">
        <v>44</v>
      </c>
      <c r="AX312" s="12" t="s">
        <v>79</v>
      </c>
      <c r="AY312" s="219" t="s">
        <v>150</v>
      </c>
    </row>
    <row r="313" spans="2:51" s="13" customFormat="1" ht="12">
      <c r="B313" s="220"/>
      <c r="C313" s="221"/>
      <c r="D313" s="210" t="s">
        <v>159</v>
      </c>
      <c r="E313" s="222" t="s">
        <v>36</v>
      </c>
      <c r="F313" s="223" t="s">
        <v>425</v>
      </c>
      <c r="G313" s="221"/>
      <c r="H313" s="224">
        <v>106.65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159</v>
      </c>
      <c r="AU313" s="230" t="s">
        <v>88</v>
      </c>
      <c r="AV313" s="13" t="s">
        <v>88</v>
      </c>
      <c r="AW313" s="13" t="s">
        <v>44</v>
      </c>
      <c r="AX313" s="13" t="s">
        <v>79</v>
      </c>
      <c r="AY313" s="230" t="s">
        <v>150</v>
      </c>
    </row>
    <row r="314" spans="2:51" s="13" customFormat="1" ht="12">
      <c r="B314" s="220"/>
      <c r="C314" s="221"/>
      <c r="D314" s="210" t="s">
        <v>159</v>
      </c>
      <c r="E314" s="222" t="s">
        <v>36</v>
      </c>
      <c r="F314" s="223" t="s">
        <v>426</v>
      </c>
      <c r="G314" s="221"/>
      <c r="H314" s="224">
        <v>27.27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159</v>
      </c>
      <c r="AU314" s="230" t="s">
        <v>88</v>
      </c>
      <c r="AV314" s="13" t="s">
        <v>88</v>
      </c>
      <c r="AW314" s="13" t="s">
        <v>44</v>
      </c>
      <c r="AX314" s="13" t="s">
        <v>79</v>
      </c>
      <c r="AY314" s="230" t="s">
        <v>150</v>
      </c>
    </row>
    <row r="315" spans="2:51" s="15" customFormat="1" ht="12">
      <c r="B315" s="259"/>
      <c r="C315" s="260"/>
      <c r="D315" s="210" t="s">
        <v>159</v>
      </c>
      <c r="E315" s="261" t="s">
        <v>36</v>
      </c>
      <c r="F315" s="262" t="s">
        <v>427</v>
      </c>
      <c r="G315" s="260"/>
      <c r="H315" s="263">
        <v>133.92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AT315" s="269" t="s">
        <v>159</v>
      </c>
      <c r="AU315" s="269" t="s">
        <v>88</v>
      </c>
      <c r="AV315" s="15" t="s">
        <v>168</v>
      </c>
      <c r="AW315" s="15" t="s">
        <v>44</v>
      </c>
      <c r="AX315" s="15" t="s">
        <v>79</v>
      </c>
      <c r="AY315" s="269" t="s">
        <v>150</v>
      </c>
    </row>
    <row r="316" spans="2:51" s="12" customFormat="1" ht="12">
      <c r="B316" s="208"/>
      <c r="C316" s="209"/>
      <c r="D316" s="210" t="s">
        <v>159</v>
      </c>
      <c r="E316" s="211" t="s">
        <v>36</v>
      </c>
      <c r="F316" s="212" t="s">
        <v>428</v>
      </c>
      <c r="G316" s="209"/>
      <c r="H316" s="213" t="s">
        <v>36</v>
      </c>
      <c r="I316" s="214"/>
      <c r="J316" s="209"/>
      <c r="K316" s="209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159</v>
      </c>
      <c r="AU316" s="219" t="s">
        <v>88</v>
      </c>
      <c r="AV316" s="12" t="s">
        <v>23</v>
      </c>
      <c r="AW316" s="12" t="s">
        <v>44</v>
      </c>
      <c r="AX316" s="12" t="s">
        <v>79</v>
      </c>
      <c r="AY316" s="219" t="s">
        <v>150</v>
      </c>
    </row>
    <row r="317" spans="2:51" s="13" customFormat="1" ht="24">
      <c r="B317" s="220"/>
      <c r="C317" s="221"/>
      <c r="D317" s="210" t="s">
        <v>159</v>
      </c>
      <c r="E317" s="222" t="s">
        <v>36</v>
      </c>
      <c r="F317" s="223" t="s">
        <v>429</v>
      </c>
      <c r="G317" s="221"/>
      <c r="H317" s="224">
        <v>168.47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159</v>
      </c>
      <c r="AU317" s="230" t="s">
        <v>88</v>
      </c>
      <c r="AV317" s="13" t="s">
        <v>88</v>
      </c>
      <c r="AW317" s="13" t="s">
        <v>44</v>
      </c>
      <c r="AX317" s="13" t="s">
        <v>79</v>
      </c>
      <c r="AY317" s="230" t="s">
        <v>150</v>
      </c>
    </row>
    <row r="318" spans="2:51" s="13" customFormat="1" ht="12">
      <c r="B318" s="220"/>
      <c r="C318" s="221"/>
      <c r="D318" s="210" t="s">
        <v>159</v>
      </c>
      <c r="E318" s="222" t="s">
        <v>36</v>
      </c>
      <c r="F318" s="223" t="s">
        <v>430</v>
      </c>
      <c r="G318" s="221"/>
      <c r="H318" s="224">
        <v>31.93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159</v>
      </c>
      <c r="AU318" s="230" t="s">
        <v>88</v>
      </c>
      <c r="AV318" s="13" t="s">
        <v>88</v>
      </c>
      <c r="AW318" s="13" t="s">
        <v>44</v>
      </c>
      <c r="AX318" s="13" t="s">
        <v>79</v>
      </c>
      <c r="AY318" s="230" t="s">
        <v>150</v>
      </c>
    </row>
    <row r="319" spans="2:51" s="12" customFormat="1" ht="12">
      <c r="B319" s="208"/>
      <c r="C319" s="209"/>
      <c r="D319" s="210" t="s">
        <v>159</v>
      </c>
      <c r="E319" s="211" t="s">
        <v>36</v>
      </c>
      <c r="F319" s="212" t="s">
        <v>431</v>
      </c>
      <c r="G319" s="209"/>
      <c r="H319" s="213" t="s">
        <v>36</v>
      </c>
      <c r="I319" s="214"/>
      <c r="J319" s="209"/>
      <c r="K319" s="209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159</v>
      </c>
      <c r="AU319" s="219" t="s">
        <v>88</v>
      </c>
      <c r="AV319" s="12" t="s">
        <v>23</v>
      </c>
      <c r="AW319" s="12" t="s">
        <v>44</v>
      </c>
      <c r="AX319" s="12" t="s">
        <v>79</v>
      </c>
      <c r="AY319" s="219" t="s">
        <v>150</v>
      </c>
    </row>
    <row r="320" spans="2:51" s="13" customFormat="1" ht="12">
      <c r="B320" s="220"/>
      <c r="C320" s="221"/>
      <c r="D320" s="210" t="s">
        <v>159</v>
      </c>
      <c r="E320" s="222" t="s">
        <v>36</v>
      </c>
      <c r="F320" s="223" t="s">
        <v>432</v>
      </c>
      <c r="G320" s="221"/>
      <c r="H320" s="224">
        <v>53.62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159</v>
      </c>
      <c r="AU320" s="230" t="s">
        <v>88</v>
      </c>
      <c r="AV320" s="13" t="s">
        <v>88</v>
      </c>
      <c r="AW320" s="13" t="s">
        <v>44</v>
      </c>
      <c r="AX320" s="13" t="s">
        <v>79</v>
      </c>
      <c r="AY320" s="230" t="s">
        <v>150</v>
      </c>
    </row>
    <row r="321" spans="2:51" s="13" customFormat="1" ht="12">
      <c r="B321" s="220"/>
      <c r="C321" s="221"/>
      <c r="D321" s="210" t="s">
        <v>159</v>
      </c>
      <c r="E321" s="222" t="s">
        <v>36</v>
      </c>
      <c r="F321" s="223" t="s">
        <v>433</v>
      </c>
      <c r="G321" s="221"/>
      <c r="H321" s="224">
        <v>13.92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159</v>
      </c>
      <c r="AU321" s="230" t="s">
        <v>88</v>
      </c>
      <c r="AV321" s="13" t="s">
        <v>88</v>
      </c>
      <c r="AW321" s="13" t="s">
        <v>44</v>
      </c>
      <c r="AX321" s="13" t="s">
        <v>79</v>
      </c>
      <c r="AY321" s="230" t="s">
        <v>150</v>
      </c>
    </row>
    <row r="322" spans="2:51" s="14" customFormat="1" ht="12">
      <c r="B322" s="231"/>
      <c r="C322" s="232"/>
      <c r="D322" s="210" t="s">
        <v>159</v>
      </c>
      <c r="E322" s="243" t="s">
        <v>36</v>
      </c>
      <c r="F322" s="244" t="s">
        <v>163</v>
      </c>
      <c r="G322" s="232"/>
      <c r="H322" s="245">
        <v>401.86</v>
      </c>
      <c r="I322" s="237"/>
      <c r="J322" s="232"/>
      <c r="K322" s="232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159</v>
      </c>
      <c r="AU322" s="242" t="s">
        <v>88</v>
      </c>
      <c r="AV322" s="14" t="s">
        <v>157</v>
      </c>
      <c r="AW322" s="14" t="s">
        <v>44</v>
      </c>
      <c r="AX322" s="14" t="s">
        <v>79</v>
      </c>
      <c r="AY322" s="242" t="s">
        <v>150</v>
      </c>
    </row>
    <row r="323" spans="2:51" s="13" customFormat="1" ht="12">
      <c r="B323" s="220"/>
      <c r="C323" s="221"/>
      <c r="D323" s="210" t="s">
        <v>159</v>
      </c>
      <c r="E323" s="222" t="s">
        <v>36</v>
      </c>
      <c r="F323" s="223" t="s">
        <v>434</v>
      </c>
      <c r="G323" s="221"/>
      <c r="H323" s="224">
        <v>803.72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159</v>
      </c>
      <c r="AU323" s="230" t="s">
        <v>88</v>
      </c>
      <c r="AV323" s="13" t="s">
        <v>88</v>
      </c>
      <c r="AW323" s="13" t="s">
        <v>44</v>
      </c>
      <c r="AX323" s="13" t="s">
        <v>79</v>
      </c>
      <c r="AY323" s="230" t="s">
        <v>150</v>
      </c>
    </row>
    <row r="324" spans="2:51" s="14" customFormat="1" ht="12">
      <c r="B324" s="231"/>
      <c r="C324" s="232"/>
      <c r="D324" s="233" t="s">
        <v>159</v>
      </c>
      <c r="E324" s="234" t="s">
        <v>36</v>
      </c>
      <c r="F324" s="235" t="s">
        <v>163</v>
      </c>
      <c r="G324" s="232"/>
      <c r="H324" s="236">
        <v>803.72</v>
      </c>
      <c r="I324" s="237"/>
      <c r="J324" s="232"/>
      <c r="K324" s="232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159</v>
      </c>
      <c r="AU324" s="242" t="s">
        <v>88</v>
      </c>
      <c r="AV324" s="14" t="s">
        <v>157</v>
      </c>
      <c r="AW324" s="14" t="s">
        <v>44</v>
      </c>
      <c r="AX324" s="14" t="s">
        <v>23</v>
      </c>
      <c r="AY324" s="242" t="s">
        <v>150</v>
      </c>
    </row>
    <row r="325" spans="2:65" s="1" customFormat="1" ht="22.5" customHeight="1">
      <c r="B325" s="37"/>
      <c r="C325" s="246" t="s">
        <v>435</v>
      </c>
      <c r="D325" s="246" t="s">
        <v>262</v>
      </c>
      <c r="E325" s="247" t="s">
        <v>436</v>
      </c>
      <c r="F325" s="248" t="s">
        <v>437</v>
      </c>
      <c r="G325" s="249" t="s">
        <v>295</v>
      </c>
      <c r="H325" s="250">
        <v>843.906</v>
      </c>
      <c r="I325" s="251"/>
      <c r="J325" s="252">
        <f>ROUND(I325*H325,2)</f>
        <v>0</v>
      </c>
      <c r="K325" s="248" t="s">
        <v>156</v>
      </c>
      <c r="L325" s="253"/>
      <c r="M325" s="254" t="s">
        <v>36</v>
      </c>
      <c r="N325" s="255" t="s">
        <v>50</v>
      </c>
      <c r="O325" s="38"/>
      <c r="P325" s="205">
        <f>O325*H325</f>
        <v>0</v>
      </c>
      <c r="Q325" s="205">
        <v>3E-05</v>
      </c>
      <c r="R325" s="205">
        <f>Q325*H325</f>
        <v>0.025317179999999998</v>
      </c>
      <c r="S325" s="205">
        <v>0</v>
      </c>
      <c r="T325" s="206">
        <f>S325*H325</f>
        <v>0</v>
      </c>
      <c r="AR325" s="19" t="s">
        <v>201</v>
      </c>
      <c r="AT325" s="19" t="s">
        <v>262</v>
      </c>
      <c r="AU325" s="19" t="s">
        <v>88</v>
      </c>
      <c r="AY325" s="19" t="s">
        <v>150</v>
      </c>
      <c r="BE325" s="207">
        <f>IF(N325="základní",J325,0)</f>
        <v>0</v>
      </c>
      <c r="BF325" s="207">
        <f>IF(N325="snížená",J325,0)</f>
        <v>0</v>
      </c>
      <c r="BG325" s="207">
        <f>IF(N325="zákl. přenesená",J325,0)</f>
        <v>0</v>
      </c>
      <c r="BH325" s="207">
        <f>IF(N325="sníž. přenesená",J325,0)</f>
        <v>0</v>
      </c>
      <c r="BI325" s="207">
        <f>IF(N325="nulová",J325,0)</f>
        <v>0</v>
      </c>
      <c r="BJ325" s="19" t="s">
        <v>23</v>
      </c>
      <c r="BK325" s="207">
        <f>ROUND(I325*H325,2)</f>
        <v>0</v>
      </c>
      <c r="BL325" s="19" t="s">
        <v>157</v>
      </c>
      <c r="BM325" s="19" t="s">
        <v>438</v>
      </c>
    </row>
    <row r="326" spans="2:51" s="13" customFormat="1" ht="12">
      <c r="B326" s="220"/>
      <c r="C326" s="221"/>
      <c r="D326" s="233" t="s">
        <v>159</v>
      </c>
      <c r="E326" s="256" t="s">
        <v>36</v>
      </c>
      <c r="F326" s="257" t="s">
        <v>439</v>
      </c>
      <c r="G326" s="221"/>
      <c r="H326" s="258">
        <v>843.906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159</v>
      </c>
      <c r="AU326" s="230" t="s">
        <v>88</v>
      </c>
      <c r="AV326" s="13" t="s">
        <v>88</v>
      </c>
      <c r="AW326" s="13" t="s">
        <v>44</v>
      </c>
      <c r="AX326" s="13" t="s">
        <v>23</v>
      </c>
      <c r="AY326" s="230" t="s">
        <v>150</v>
      </c>
    </row>
    <row r="327" spans="2:65" s="1" customFormat="1" ht="22.5" customHeight="1">
      <c r="B327" s="37"/>
      <c r="C327" s="196" t="s">
        <v>440</v>
      </c>
      <c r="D327" s="196" t="s">
        <v>152</v>
      </c>
      <c r="E327" s="197" t="s">
        <v>441</v>
      </c>
      <c r="F327" s="198" t="s">
        <v>442</v>
      </c>
      <c r="G327" s="199" t="s">
        <v>155</v>
      </c>
      <c r="H327" s="200">
        <v>5.8</v>
      </c>
      <c r="I327" s="201"/>
      <c r="J327" s="202">
        <f>ROUND(I327*H327,2)</f>
        <v>0</v>
      </c>
      <c r="K327" s="198" t="s">
        <v>156</v>
      </c>
      <c r="L327" s="57"/>
      <c r="M327" s="203" t="s">
        <v>36</v>
      </c>
      <c r="N327" s="204" t="s">
        <v>50</v>
      </c>
      <c r="O327" s="38"/>
      <c r="P327" s="205">
        <f>O327*H327</f>
        <v>0</v>
      </c>
      <c r="Q327" s="205">
        <v>0.00832</v>
      </c>
      <c r="R327" s="205">
        <f>Q327*H327</f>
        <v>0.04825599999999999</v>
      </c>
      <c r="S327" s="205">
        <v>0</v>
      </c>
      <c r="T327" s="206">
        <f>S327*H327</f>
        <v>0</v>
      </c>
      <c r="AR327" s="19" t="s">
        <v>157</v>
      </c>
      <c r="AT327" s="19" t="s">
        <v>152</v>
      </c>
      <c r="AU327" s="19" t="s">
        <v>88</v>
      </c>
      <c r="AY327" s="19" t="s">
        <v>150</v>
      </c>
      <c r="BE327" s="207">
        <f>IF(N327="základní",J327,0)</f>
        <v>0</v>
      </c>
      <c r="BF327" s="207">
        <f>IF(N327="snížená",J327,0)</f>
        <v>0</v>
      </c>
      <c r="BG327" s="207">
        <f>IF(N327="zákl. přenesená",J327,0)</f>
        <v>0</v>
      </c>
      <c r="BH327" s="207">
        <f>IF(N327="sníž. přenesená",J327,0)</f>
        <v>0</v>
      </c>
      <c r="BI327" s="207">
        <f>IF(N327="nulová",J327,0)</f>
        <v>0</v>
      </c>
      <c r="BJ327" s="19" t="s">
        <v>23</v>
      </c>
      <c r="BK327" s="207">
        <f>ROUND(I327*H327,2)</f>
        <v>0</v>
      </c>
      <c r="BL327" s="19" t="s">
        <v>157</v>
      </c>
      <c r="BM327" s="19" t="s">
        <v>443</v>
      </c>
    </row>
    <row r="328" spans="2:51" s="12" customFormat="1" ht="12">
      <c r="B328" s="208"/>
      <c r="C328" s="209"/>
      <c r="D328" s="210" t="s">
        <v>159</v>
      </c>
      <c r="E328" s="211" t="s">
        <v>36</v>
      </c>
      <c r="F328" s="212" t="s">
        <v>160</v>
      </c>
      <c r="G328" s="209"/>
      <c r="H328" s="213" t="s">
        <v>36</v>
      </c>
      <c r="I328" s="214"/>
      <c r="J328" s="209"/>
      <c r="K328" s="209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159</v>
      </c>
      <c r="AU328" s="219" t="s">
        <v>88</v>
      </c>
      <c r="AV328" s="12" t="s">
        <v>23</v>
      </c>
      <c r="AW328" s="12" t="s">
        <v>44</v>
      </c>
      <c r="AX328" s="12" t="s">
        <v>79</v>
      </c>
      <c r="AY328" s="219" t="s">
        <v>150</v>
      </c>
    </row>
    <row r="329" spans="2:51" s="12" customFormat="1" ht="12">
      <c r="B329" s="208"/>
      <c r="C329" s="209"/>
      <c r="D329" s="210" t="s">
        <v>159</v>
      </c>
      <c r="E329" s="211" t="s">
        <v>36</v>
      </c>
      <c r="F329" s="212" t="s">
        <v>161</v>
      </c>
      <c r="G329" s="209"/>
      <c r="H329" s="213" t="s">
        <v>36</v>
      </c>
      <c r="I329" s="214"/>
      <c r="J329" s="209"/>
      <c r="K329" s="209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159</v>
      </c>
      <c r="AU329" s="219" t="s">
        <v>88</v>
      </c>
      <c r="AV329" s="12" t="s">
        <v>23</v>
      </c>
      <c r="AW329" s="12" t="s">
        <v>44</v>
      </c>
      <c r="AX329" s="12" t="s">
        <v>79</v>
      </c>
      <c r="AY329" s="219" t="s">
        <v>150</v>
      </c>
    </row>
    <row r="330" spans="2:51" s="12" customFormat="1" ht="12">
      <c r="B330" s="208"/>
      <c r="C330" s="209"/>
      <c r="D330" s="210" t="s">
        <v>159</v>
      </c>
      <c r="E330" s="211" t="s">
        <v>36</v>
      </c>
      <c r="F330" s="212" t="s">
        <v>444</v>
      </c>
      <c r="G330" s="209"/>
      <c r="H330" s="213" t="s">
        <v>36</v>
      </c>
      <c r="I330" s="214"/>
      <c r="J330" s="209"/>
      <c r="K330" s="209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159</v>
      </c>
      <c r="AU330" s="219" t="s">
        <v>88</v>
      </c>
      <c r="AV330" s="12" t="s">
        <v>23</v>
      </c>
      <c r="AW330" s="12" t="s">
        <v>44</v>
      </c>
      <c r="AX330" s="12" t="s">
        <v>79</v>
      </c>
      <c r="AY330" s="219" t="s">
        <v>150</v>
      </c>
    </row>
    <row r="331" spans="2:51" s="12" customFormat="1" ht="12">
      <c r="B331" s="208"/>
      <c r="C331" s="209"/>
      <c r="D331" s="210" t="s">
        <v>159</v>
      </c>
      <c r="E331" s="211" t="s">
        <v>36</v>
      </c>
      <c r="F331" s="212" t="s">
        <v>445</v>
      </c>
      <c r="G331" s="209"/>
      <c r="H331" s="213" t="s">
        <v>36</v>
      </c>
      <c r="I331" s="214"/>
      <c r="J331" s="209"/>
      <c r="K331" s="209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159</v>
      </c>
      <c r="AU331" s="219" t="s">
        <v>88</v>
      </c>
      <c r="AV331" s="12" t="s">
        <v>23</v>
      </c>
      <c r="AW331" s="12" t="s">
        <v>44</v>
      </c>
      <c r="AX331" s="12" t="s">
        <v>79</v>
      </c>
      <c r="AY331" s="219" t="s">
        <v>150</v>
      </c>
    </row>
    <row r="332" spans="2:51" s="13" customFormat="1" ht="12">
      <c r="B332" s="220"/>
      <c r="C332" s="221"/>
      <c r="D332" s="210" t="s">
        <v>159</v>
      </c>
      <c r="E332" s="222" t="s">
        <v>36</v>
      </c>
      <c r="F332" s="223" t="s">
        <v>446</v>
      </c>
      <c r="G332" s="221"/>
      <c r="H332" s="224">
        <v>5.8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159</v>
      </c>
      <c r="AU332" s="230" t="s">
        <v>88</v>
      </c>
      <c r="AV332" s="13" t="s">
        <v>88</v>
      </c>
      <c r="AW332" s="13" t="s">
        <v>44</v>
      </c>
      <c r="AX332" s="13" t="s">
        <v>79</v>
      </c>
      <c r="AY332" s="230" t="s">
        <v>150</v>
      </c>
    </row>
    <row r="333" spans="2:51" s="15" customFormat="1" ht="12">
      <c r="B333" s="259"/>
      <c r="C333" s="260"/>
      <c r="D333" s="210" t="s">
        <v>159</v>
      </c>
      <c r="E333" s="261" t="s">
        <v>36</v>
      </c>
      <c r="F333" s="262" t="s">
        <v>427</v>
      </c>
      <c r="G333" s="260"/>
      <c r="H333" s="263">
        <v>5.8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AT333" s="269" t="s">
        <v>159</v>
      </c>
      <c r="AU333" s="269" t="s">
        <v>88</v>
      </c>
      <c r="AV333" s="15" t="s">
        <v>168</v>
      </c>
      <c r="AW333" s="15" t="s">
        <v>44</v>
      </c>
      <c r="AX333" s="15" t="s">
        <v>79</v>
      </c>
      <c r="AY333" s="269" t="s">
        <v>150</v>
      </c>
    </row>
    <row r="334" spans="2:51" s="14" customFormat="1" ht="12">
      <c r="B334" s="231"/>
      <c r="C334" s="232"/>
      <c r="D334" s="233" t="s">
        <v>159</v>
      </c>
      <c r="E334" s="234" t="s">
        <v>36</v>
      </c>
      <c r="F334" s="235" t="s">
        <v>163</v>
      </c>
      <c r="G334" s="232"/>
      <c r="H334" s="236">
        <v>5.8</v>
      </c>
      <c r="I334" s="237"/>
      <c r="J334" s="232"/>
      <c r="K334" s="232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159</v>
      </c>
      <c r="AU334" s="242" t="s">
        <v>88</v>
      </c>
      <c r="AV334" s="14" t="s">
        <v>157</v>
      </c>
      <c r="AW334" s="14" t="s">
        <v>44</v>
      </c>
      <c r="AX334" s="14" t="s">
        <v>23</v>
      </c>
      <c r="AY334" s="242" t="s">
        <v>150</v>
      </c>
    </row>
    <row r="335" spans="2:65" s="1" customFormat="1" ht="22.5" customHeight="1">
      <c r="B335" s="37"/>
      <c r="C335" s="246" t="s">
        <v>447</v>
      </c>
      <c r="D335" s="246" t="s">
        <v>262</v>
      </c>
      <c r="E335" s="247" t="s">
        <v>448</v>
      </c>
      <c r="F335" s="248" t="s">
        <v>449</v>
      </c>
      <c r="G335" s="249" t="s">
        <v>155</v>
      </c>
      <c r="H335" s="250">
        <v>5.916</v>
      </c>
      <c r="I335" s="251"/>
      <c r="J335" s="252">
        <f>ROUND(I335*H335,2)</f>
        <v>0</v>
      </c>
      <c r="K335" s="248" t="s">
        <v>156</v>
      </c>
      <c r="L335" s="253"/>
      <c r="M335" s="254" t="s">
        <v>36</v>
      </c>
      <c r="N335" s="255" t="s">
        <v>50</v>
      </c>
      <c r="O335" s="38"/>
      <c r="P335" s="205">
        <f>O335*H335</f>
        <v>0</v>
      </c>
      <c r="Q335" s="205">
        <v>0.00204</v>
      </c>
      <c r="R335" s="205">
        <f>Q335*H335</f>
        <v>0.012068640000000002</v>
      </c>
      <c r="S335" s="205">
        <v>0</v>
      </c>
      <c r="T335" s="206">
        <f>S335*H335</f>
        <v>0</v>
      </c>
      <c r="AR335" s="19" t="s">
        <v>201</v>
      </c>
      <c r="AT335" s="19" t="s">
        <v>262</v>
      </c>
      <c r="AU335" s="19" t="s">
        <v>88</v>
      </c>
      <c r="AY335" s="19" t="s">
        <v>150</v>
      </c>
      <c r="BE335" s="207">
        <f>IF(N335="základní",J335,0)</f>
        <v>0</v>
      </c>
      <c r="BF335" s="207">
        <f>IF(N335="snížená",J335,0)</f>
        <v>0</v>
      </c>
      <c r="BG335" s="207">
        <f>IF(N335="zákl. přenesená",J335,0)</f>
        <v>0</v>
      </c>
      <c r="BH335" s="207">
        <f>IF(N335="sníž. přenesená",J335,0)</f>
        <v>0</v>
      </c>
      <c r="BI335" s="207">
        <f>IF(N335="nulová",J335,0)</f>
        <v>0</v>
      </c>
      <c r="BJ335" s="19" t="s">
        <v>23</v>
      </c>
      <c r="BK335" s="207">
        <f>ROUND(I335*H335,2)</f>
        <v>0</v>
      </c>
      <c r="BL335" s="19" t="s">
        <v>157</v>
      </c>
      <c r="BM335" s="19" t="s">
        <v>450</v>
      </c>
    </row>
    <row r="336" spans="2:51" s="13" customFormat="1" ht="12">
      <c r="B336" s="220"/>
      <c r="C336" s="221"/>
      <c r="D336" s="233" t="s">
        <v>159</v>
      </c>
      <c r="E336" s="256" t="s">
        <v>36</v>
      </c>
      <c r="F336" s="257" t="s">
        <v>451</v>
      </c>
      <c r="G336" s="221"/>
      <c r="H336" s="258">
        <v>5.916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159</v>
      </c>
      <c r="AU336" s="230" t="s">
        <v>88</v>
      </c>
      <c r="AV336" s="13" t="s">
        <v>88</v>
      </c>
      <c r="AW336" s="13" t="s">
        <v>44</v>
      </c>
      <c r="AX336" s="13" t="s">
        <v>23</v>
      </c>
      <c r="AY336" s="230" t="s">
        <v>150</v>
      </c>
    </row>
    <row r="337" spans="2:65" s="1" customFormat="1" ht="22.5" customHeight="1">
      <c r="B337" s="37"/>
      <c r="C337" s="196" t="s">
        <v>452</v>
      </c>
      <c r="D337" s="196" t="s">
        <v>152</v>
      </c>
      <c r="E337" s="197" t="s">
        <v>453</v>
      </c>
      <c r="F337" s="198" t="s">
        <v>454</v>
      </c>
      <c r="G337" s="199" t="s">
        <v>155</v>
      </c>
      <c r="H337" s="200">
        <v>759.093</v>
      </c>
      <c r="I337" s="201"/>
      <c r="J337" s="202">
        <f>ROUND(I337*H337,2)</f>
        <v>0</v>
      </c>
      <c r="K337" s="198" t="s">
        <v>156</v>
      </c>
      <c r="L337" s="57"/>
      <c r="M337" s="203" t="s">
        <v>36</v>
      </c>
      <c r="N337" s="204" t="s">
        <v>50</v>
      </c>
      <c r="O337" s="38"/>
      <c r="P337" s="205">
        <f>O337*H337</f>
        <v>0</v>
      </c>
      <c r="Q337" s="205">
        <v>0.0085</v>
      </c>
      <c r="R337" s="205">
        <f>Q337*H337</f>
        <v>6.4522905</v>
      </c>
      <c r="S337" s="205">
        <v>0</v>
      </c>
      <c r="T337" s="206">
        <f>S337*H337</f>
        <v>0</v>
      </c>
      <c r="AR337" s="19" t="s">
        <v>157</v>
      </c>
      <c r="AT337" s="19" t="s">
        <v>152</v>
      </c>
      <c r="AU337" s="19" t="s">
        <v>88</v>
      </c>
      <c r="AY337" s="19" t="s">
        <v>150</v>
      </c>
      <c r="BE337" s="207">
        <f>IF(N337="základní",J337,0)</f>
        <v>0</v>
      </c>
      <c r="BF337" s="207">
        <f>IF(N337="snížená",J337,0)</f>
        <v>0</v>
      </c>
      <c r="BG337" s="207">
        <f>IF(N337="zákl. přenesená",J337,0)</f>
        <v>0</v>
      </c>
      <c r="BH337" s="207">
        <f>IF(N337="sníž. přenesená",J337,0)</f>
        <v>0</v>
      </c>
      <c r="BI337" s="207">
        <f>IF(N337="nulová",J337,0)</f>
        <v>0</v>
      </c>
      <c r="BJ337" s="19" t="s">
        <v>23</v>
      </c>
      <c r="BK337" s="207">
        <f>ROUND(I337*H337,2)</f>
        <v>0</v>
      </c>
      <c r="BL337" s="19" t="s">
        <v>157</v>
      </c>
      <c r="BM337" s="19" t="s">
        <v>455</v>
      </c>
    </row>
    <row r="338" spans="2:51" s="12" customFormat="1" ht="12">
      <c r="B338" s="208"/>
      <c r="C338" s="209"/>
      <c r="D338" s="210" t="s">
        <v>159</v>
      </c>
      <c r="E338" s="211" t="s">
        <v>36</v>
      </c>
      <c r="F338" s="212" t="s">
        <v>160</v>
      </c>
      <c r="G338" s="209"/>
      <c r="H338" s="213" t="s">
        <v>36</v>
      </c>
      <c r="I338" s="214"/>
      <c r="J338" s="209"/>
      <c r="K338" s="209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159</v>
      </c>
      <c r="AU338" s="219" t="s">
        <v>88</v>
      </c>
      <c r="AV338" s="12" t="s">
        <v>23</v>
      </c>
      <c r="AW338" s="12" t="s">
        <v>44</v>
      </c>
      <c r="AX338" s="12" t="s">
        <v>79</v>
      </c>
      <c r="AY338" s="219" t="s">
        <v>150</v>
      </c>
    </row>
    <row r="339" spans="2:51" s="12" customFormat="1" ht="12">
      <c r="B339" s="208"/>
      <c r="C339" s="209"/>
      <c r="D339" s="210" t="s">
        <v>159</v>
      </c>
      <c r="E339" s="211" t="s">
        <v>36</v>
      </c>
      <c r="F339" s="212" t="s">
        <v>161</v>
      </c>
      <c r="G339" s="209"/>
      <c r="H339" s="213" t="s">
        <v>36</v>
      </c>
      <c r="I339" s="214"/>
      <c r="J339" s="209"/>
      <c r="K339" s="209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159</v>
      </c>
      <c r="AU339" s="219" t="s">
        <v>88</v>
      </c>
      <c r="AV339" s="12" t="s">
        <v>23</v>
      </c>
      <c r="AW339" s="12" t="s">
        <v>44</v>
      </c>
      <c r="AX339" s="12" t="s">
        <v>79</v>
      </c>
      <c r="AY339" s="219" t="s">
        <v>150</v>
      </c>
    </row>
    <row r="340" spans="2:51" s="12" customFormat="1" ht="12">
      <c r="B340" s="208"/>
      <c r="C340" s="209"/>
      <c r="D340" s="210" t="s">
        <v>159</v>
      </c>
      <c r="E340" s="211" t="s">
        <v>36</v>
      </c>
      <c r="F340" s="212" t="s">
        <v>456</v>
      </c>
      <c r="G340" s="209"/>
      <c r="H340" s="213" t="s">
        <v>36</v>
      </c>
      <c r="I340" s="214"/>
      <c r="J340" s="209"/>
      <c r="K340" s="209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159</v>
      </c>
      <c r="AU340" s="219" t="s">
        <v>88</v>
      </c>
      <c r="AV340" s="12" t="s">
        <v>23</v>
      </c>
      <c r="AW340" s="12" t="s">
        <v>44</v>
      </c>
      <c r="AX340" s="12" t="s">
        <v>79</v>
      </c>
      <c r="AY340" s="219" t="s">
        <v>150</v>
      </c>
    </row>
    <row r="341" spans="2:51" s="12" customFormat="1" ht="12">
      <c r="B341" s="208"/>
      <c r="C341" s="209"/>
      <c r="D341" s="210" t="s">
        <v>159</v>
      </c>
      <c r="E341" s="211" t="s">
        <v>36</v>
      </c>
      <c r="F341" s="212" t="s">
        <v>428</v>
      </c>
      <c r="G341" s="209"/>
      <c r="H341" s="213" t="s">
        <v>36</v>
      </c>
      <c r="I341" s="214"/>
      <c r="J341" s="209"/>
      <c r="K341" s="209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159</v>
      </c>
      <c r="AU341" s="219" t="s">
        <v>88</v>
      </c>
      <c r="AV341" s="12" t="s">
        <v>23</v>
      </c>
      <c r="AW341" s="12" t="s">
        <v>44</v>
      </c>
      <c r="AX341" s="12" t="s">
        <v>79</v>
      </c>
      <c r="AY341" s="219" t="s">
        <v>150</v>
      </c>
    </row>
    <row r="342" spans="2:51" s="13" customFormat="1" ht="12">
      <c r="B342" s="220"/>
      <c r="C342" s="221"/>
      <c r="D342" s="210" t="s">
        <v>159</v>
      </c>
      <c r="E342" s="222" t="s">
        <v>36</v>
      </c>
      <c r="F342" s="223" t="s">
        <v>457</v>
      </c>
      <c r="G342" s="221"/>
      <c r="H342" s="224">
        <v>373</v>
      </c>
      <c r="I342" s="225"/>
      <c r="J342" s="221"/>
      <c r="K342" s="221"/>
      <c r="L342" s="226"/>
      <c r="M342" s="227"/>
      <c r="N342" s="228"/>
      <c r="O342" s="228"/>
      <c r="P342" s="228"/>
      <c r="Q342" s="228"/>
      <c r="R342" s="228"/>
      <c r="S342" s="228"/>
      <c r="T342" s="229"/>
      <c r="AT342" s="230" t="s">
        <v>159</v>
      </c>
      <c r="AU342" s="230" t="s">
        <v>88</v>
      </c>
      <c r="AV342" s="13" t="s">
        <v>88</v>
      </c>
      <c r="AW342" s="13" t="s">
        <v>44</v>
      </c>
      <c r="AX342" s="13" t="s">
        <v>79</v>
      </c>
      <c r="AY342" s="230" t="s">
        <v>150</v>
      </c>
    </row>
    <row r="343" spans="2:51" s="13" customFormat="1" ht="24">
      <c r="B343" s="220"/>
      <c r="C343" s="221"/>
      <c r="D343" s="210" t="s">
        <v>159</v>
      </c>
      <c r="E343" s="222" t="s">
        <v>36</v>
      </c>
      <c r="F343" s="223" t="s">
        <v>458</v>
      </c>
      <c r="G343" s="221"/>
      <c r="H343" s="224">
        <v>-59.2922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159</v>
      </c>
      <c r="AU343" s="230" t="s">
        <v>88</v>
      </c>
      <c r="AV343" s="13" t="s">
        <v>88</v>
      </c>
      <c r="AW343" s="13" t="s">
        <v>44</v>
      </c>
      <c r="AX343" s="13" t="s">
        <v>79</v>
      </c>
      <c r="AY343" s="230" t="s">
        <v>150</v>
      </c>
    </row>
    <row r="344" spans="2:51" s="15" customFormat="1" ht="12">
      <c r="B344" s="259"/>
      <c r="C344" s="260"/>
      <c r="D344" s="210" t="s">
        <v>159</v>
      </c>
      <c r="E344" s="261" t="s">
        <v>36</v>
      </c>
      <c r="F344" s="262" t="s">
        <v>427</v>
      </c>
      <c r="G344" s="260"/>
      <c r="H344" s="263">
        <v>313.7078</v>
      </c>
      <c r="I344" s="264"/>
      <c r="J344" s="260"/>
      <c r="K344" s="260"/>
      <c r="L344" s="265"/>
      <c r="M344" s="266"/>
      <c r="N344" s="267"/>
      <c r="O344" s="267"/>
      <c r="P344" s="267"/>
      <c r="Q344" s="267"/>
      <c r="R344" s="267"/>
      <c r="S344" s="267"/>
      <c r="T344" s="268"/>
      <c r="AT344" s="269" t="s">
        <v>159</v>
      </c>
      <c r="AU344" s="269" t="s">
        <v>88</v>
      </c>
      <c r="AV344" s="15" t="s">
        <v>168</v>
      </c>
      <c r="AW344" s="15" t="s">
        <v>44</v>
      </c>
      <c r="AX344" s="15" t="s">
        <v>79</v>
      </c>
      <c r="AY344" s="269" t="s">
        <v>150</v>
      </c>
    </row>
    <row r="345" spans="2:51" s="12" customFormat="1" ht="12">
      <c r="B345" s="208"/>
      <c r="C345" s="209"/>
      <c r="D345" s="210" t="s">
        <v>159</v>
      </c>
      <c r="E345" s="211" t="s">
        <v>36</v>
      </c>
      <c r="F345" s="212" t="s">
        <v>431</v>
      </c>
      <c r="G345" s="209"/>
      <c r="H345" s="213" t="s">
        <v>36</v>
      </c>
      <c r="I345" s="214"/>
      <c r="J345" s="209"/>
      <c r="K345" s="209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159</v>
      </c>
      <c r="AU345" s="219" t="s">
        <v>88</v>
      </c>
      <c r="AV345" s="12" t="s">
        <v>23</v>
      </c>
      <c r="AW345" s="12" t="s">
        <v>44</v>
      </c>
      <c r="AX345" s="12" t="s">
        <v>79</v>
      </c>
      <c r="AY345" s="219" t="s">
        <v>150</v>
      </c>
    </row>
    <row r="346" spans="2:51" s="13" customFormat="1" ht="12">
      <c r="B346" s="220"/>
      <c r="C346" s="221"/>
      <c r="D346" s="210" t="s">
        <v>159</v>
      </c>
      <c r="E346" s="222" t="s">
        <v>36</v>
      </c>
      <c r="F346" s="223" t="s">
        <v>459</v>
      </c>
      <c r="G346" s="221"/>
      <c r="H346" s="224">
        <v>82.8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159</v>
      </c>
      <c r="AU346" s="230" t="s">
        <v>88</v>
      </c>
      <c r="AV346" s="13" t="s">
        <v>88</v>
      </c>
      <c r="AW346" s="13" t="s">
        <v>44</v>
      </c>
      <c r="AX346" s="13" t="s">
        <v>79</v>
      </c>
      <c r="AY346" s="230" t="s">
        <v>150</v>
      </c>
    </row>
    <row r="347" spans="2:51" s="13" customFormat="1" ht="12">
      <c r="B347" s="220"/>
      <c r="C347" s="221"/>
      <c r="D347" s="210" t="s">
        <v>159</v>
      </c>
      <c r="E347" s="222" t="s">
        <v>36</v>
      </c>
      <c r="F347" s="223" t="s">
        <v>460</v>
      </c>
      <c r="G347" s="221"/>
      <c r="H347" s="224">
        <v>-21.2535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159</v>
      </c>
      <c r="AU347" s="230" t="s">
        <v>88</v>
      </c>
      <c r="AV347" s="13" t="s">
        <v>88</v>
      </c>
      <c r="AW347" s="13" t="s">
        <v>44</v>
      </c>
      <c r="AX347" s="13" t="s">
        <v>79</v>
      </c>
      <c r="AY347" s="230" t="s">
        <v>150</v>
      </c>
    </row>
    <row r="348" spans="2:51" s="15" customFormat="1" ht="12">
      <c r="B348" s="259"/>
      <c r="C348" s="260"/>
      <c r="D348" s="210" t="s">
        <v>159</v>
      </c>
      <c r="E348" s="261" t="s">
        <v>36</v>
      </c>
      <c r="F348" s="262" t="s">
        <v>427</v>
      </c>
      <c r="G348" s="260"/>
      <c r="H348" s="263">
        <v>61.5465</v>
      </c>
      <c r="I348" s="264"/>
      <c r="J348" s="260"/>
      <c r="K348" s="260"/>
      <c r="L348" s="265"/>
      <c r="M348" s="266"/>
      <c r="N348" s="267"/>
      <c r="O348" s="267"/>
      <c r="P348" s="267"/>
      <c r="Q348" s="267"/>
      <c r="R348" s="267"/>
      <c r="S348" s="267"/>
      <c r="T348" s="268"/>
      <c r="AT348" s="269" t="s">
        <v>159</v>
      </c>
      <c r="AU348" s="269" t="s">
        <v>88</v>
      </c>
      <c r="AV348" s="15" t="s">
        <v>168</v>
      </c>
      <c r="AW348" s="15" t="s">
        <v>44</v>
      </c>
      <c r="AX348" s="15" t="s">
        <v>79</v>
      </c>
      <c r="AY348" s="269" t="s">
        <v>150</v>
      </c>
    </row>
    <row r="349" spans="2:51" s="12" customFormat="1" ht="12">
      <c r="B349" s="208"/>
      <c r="C349" s="209"/>
      <c r="D349" s="210" t="s">
        <v>159</v>
      </c>
      <c r="E349" s="211" t="s">
        <v>36</v>
      </c>
      <c r="F349" s="212" t="s">
        <v>424</v>
      </c>
      <c r="G349" s="209"/>
      <c r="H349" s="213" t="s">
        <v>36</v>
      </c>
      <c r="I349" s="214"/>
      <c r="J349" s="209"/>
      <c r="K349" s="209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159</v>
      </c>
      <c r="AU349" s="219" t="s">
        <v>88</v>
      </c>
      <c r="AV349" s="12" t="s">
        <v>23</v>
      </c>
      <c r="AW349" s="12" t="s">
        <v>44</v>
      </c>
      <c r="AX349" s="12" t="s">
        <v>79</v>
      </c>
      <c r="AY349" s="219" t="s">
        <v>150</v>
      </c>
    </row>
    <row r="350" spans="2:51" s="13" customFormat="1" ht="12">
      <c r="B350" s="220"/>
      <c r="C350" s="221"/>
      <c r="D350" s="210" t="s">
        <v>159</v>
      </c>
      <c r="E350" s="222" t="s">
        <v>36</v>
      </c>
      <c r="F350" s="223" t="s">
        <v>461</v>
      </c>
      <c r="G350" s="221"/>
      <c r="H350" s="224">
        <v>401.226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159</v>
      </c>
      <c r="AU350" s="230" t="s">
        <v>88</v>
      </c>
      <c r="AV350" s="13" t="s">
        <v>88</v>
      </c>
      <c r="AW350" s="13" t="s">
        <v>44</v>
      </c>
      <c r="AX350" s="13" t="s">
        <v>79</v>
      </c>
      <c r="AY350" s="230" t="s">
        <v>150</v>
      </c>
    </row>
    <row r="351" spans="2:51" s="13" customFormat="1" ht="12">
      <c r="B351" s="220"/>
      <c r="C351" s="221"/>
      <c r="D351" s="210" t="s">
        <v>159</v>
      </c>
      <c r="E351" s="222" t="s">
        <v>36</v>
      </c>
      <c r="F351" s="223" t="s">
        <v>462</v>
      </c>
      <c r="G351" s="221"/>
      <c r="H351" s="224">
        <v>-40.0869</v>
      </c>
      <c r="I351" s="225"/>
      <c r="J351" s="221"/>
      <c r="K351" s="221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159</v>
      </c>
      <c r="AU351" s="230" t="s">
        <v>88</v>
      </c>
      <c r="AV351" s="13" t="s">
        <v>88</v>
      </c>
      <c r="AW351" s="13" t="s">
        <v>44</v>
      </c>
      <c r="AX351" s="13" t="s">
        <v>79</v>
      </c>
      <c r="AY351" s="230" t="s">
        <v>150</v>
      </c>
    </row>
    <row r="352" spans="2:51" s="15" customFormat="1" ht="12">
      <c r="B352" s="259"/>
      <c r="C352" s="260"/>
      <c r="D352" s="210" t="s">
        <v>159</v>
      </c>
      <c r="E352" s="261" t="s">
        <v>36</v>
      </c>
      <c r="F352" s="262" t="s">
        <v>427</v>
      </c>
      <c r="G352" s="260"/>
      <c r="H352" s="263">
        <v>361.1391</v>
      </c>
      <c r="I352" s="264"/>
      <c r="J352" s="260"/>
      <c r="K352" s="260"/>
      <c r="L352" s="265"/>
      <c r="M352" s="266"/>
      <c r="N352" s="267"/>
      <c r="O352" s="267"/>
      <c r="P352" s="267"/>
      <c r="Q352" s="267"/>
      <c r="R352" s="267"/>
      <c r="S352" s="267"/>
      <c r="T352" s="268"/>
      <c r="AT352" s="269" t="s">
        <v>159</v>
      </c>
      <c r="AU352" s="269" t="s">
        <v>88</v>
      </c>
      <c r="AV352" s="15" t="s">
        <v>168</v>
      </c>
      <c r="AW352" s="15" t="s">
        <v>44</v>
      </c>
      <c r="AX352" s="15" t="s">
        <v>79</v>
      </c>
      <c r="AY352" s="269" t="s">
        <v>150</v>
      </c>
    </row>
    <row r="353" spans="2:51" s="12" customFormat="1" ht="12">
      <c r="B353" s="208"/>
      <c r="C353" s="209"/>
      <c r="D353" s="210" t="s">
        <v>159</v>
      </c>
      <c r="E353" s="211" t="s">
        <v>36</v>
      </c>
      <c r="F353" s="212" t="s">
        <v>445</v>
      </c>
      <c r="G353" s="209"/>
      <c r="H353" s="213" t="s">
        <v>36</v>
      </c>
      <c r="I353" s="214"/>
      <c r="J353" s="209"/>
      <c r="K353" s="209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159</v>
      </c>
      <c r="AU353" s="219" t="s">
        <v>88</v>
      </c>
      <c r="AV353" s="12" t="s">
        <v>23</v>
      </c>
      <c r="AW353" s="12" t="s">
        <v>44</v>
      </c>
      <c r="AX353" s="12" t="s">
        <v>79</v>
      </c>
      <c r="AY353" s="219" t="s">
        <v>150</v>
      </c>
    </row>
    <row r="354" spans="2:51" s="13" customFormat="1" ht="12">
      <c r="B354" s="220"/>
      <c r="C354" s="221"/>
      <c r="D354" s="210" t="s">
        <v>159</v>
      </c>
      <c r="E354" s="222" t="s">
        <v>36</v>
      </c>
      <c r="F354" s="223" t="s">
        <v>463</v>
      </c>
      <c r="G354" s="221"/>
      <c r="H354" s="224">
        <v>22.7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159</v>
      </c>
      <c r="AU354" s="230" t="s">
        <v>88</v>
      </c>
      <c r="AV354" s="13" t="s">
        <v>88</v>
      </c>
      <c r="AW354" s="13" t="s">
        <v>44</v>
      </c>
      <c r="AX354" s="13" t="s">
        <v>79</v>
      </c>
      <c r="AY354" s="230" t="s">
        <v>150</v>
      </c>
    </row>
    <row r="355" spans="2:51" s="15" customFormat="1" ht="12">
      <c r="B355" s="259"/>
      <c r="C355" s="260"/>
      <c r="D355" s="210" t="s">
        <v>159</v>
      </c>
      <c r="E355" s="261" t="s">
        <v>36</v>
      </c>
      <c r="F355" s="262" t="s">
        <v>427</v>
      </c>
      <c r="G355" s="260"/>
      <c r="H355" s="263">
        <v>22.7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AT355" s="269" t="s">
        <v>159</v>
      </c>
      <c r="AU355" s="269" t="s">
        <v>88</v>
      </c>
      <c r="AV355" s="15" t="s">
        <v>168</v>
      </c>
      <c r="AW355" s="15" t="s">
        <v>44</v>
      </c>
      <c r="AX355" s="15" t="s">
        <v>79</v>
      </c>
      <c r="AY355" s="269" t="s">
        <v>150</v>
      </c>
    </row>
    <row r="356" spans="2:51" s="14" customFormat="1" ht="12">
      <c r="B356" s="231"/>
      <c r="C356" s="232"/>
      <c r="D356" s="233" t="s">
        <v>159</v>
      </c>
      <c r="E356" s="234" t="s">
        <v>36</v>
      </c>
      <c r="F356" s="235" t="s">
        <v>163</v>
      </c>
      <c r="G356" s="232"/>
      <c r="H356" s="236">
        <v>759.0934</v>
      </c>
      <c r="I356" s="237"/>
      <c r="J356" s="232"/>
      <c r="K356" s="232"/>
      <c r="L356" s="238"/>
      <c r="M356" s="239"/>
      <c r="N356" s="240"/>
      <c r="O356" s="240"/>
      <c r="P356" s="240"/>
      <c r="Q356" s="240"/>
      <c r="R356" s="240"/>
      <c r="S356" s="240"/>
      <c r="T356" s="241"/>
      <c r="AT356" s="242" t="s">
        <v>159</v>
      </c>
      <c r="AU356" s="242" t="s">
        <v>88</v>
      </c>
      <c r="AV356" s="14" t="s">
        <v>157</v>
      </c>
      <c r="AW356" s="14" t="s">
        <v>44</v>
      </c>
      <c r="AX356" s="14" t="s">
        <v>23</v>
      </c>
      <c r="AY356" s="242" t="s">
        <v>150</v>
      </c>
    </row>
    <row r="357" spans="2:65" s="1" customFormat="1" ht="22.5" customHeight="1">
      <c r="B357" s="37"/>
      <c r="C357" s="246" t="s">
        <v>464</v>
      </c>
      <c r="D357" s="246" t="s">
        <v>262</v>
      </c>
      <c r="E357" s="247" t="s">
        <v>465</v>
      </c>
      <c r="F357" s="248" t="s">
        <v>466</v>
      </c>
      <c r="G357" s="249" t="s">
        <v>295</v>
      </c>
      <c r="H357" s="250">
        <v>7.854</v>
      </c>
      <c r="I357" s="251"/>
      <c r="J357" s="252">
        <f>ROUND(I357*H357,2)</f>
        <v>0</v>
      </c>
      <c r="K357" s="248" t="s">
        <v>36</v>
      </c>
      <c r="L357" s="253"/>
      <c r="M357" s="254" t="s">
        <v>36</v>
      </c>
      <c r="N357" s="255" t="s">
        <v>50</v>
      </c>
      <c r="O357" s="38"/>
      <c r="P357" s="205">
        <f>O357*H357</f>
        <v>0</v>
      </c>
      <c r="Q357" s="205">
        <v>0</v>
      </c>
      <c r="R357" s="205">
        <f>Q357*H357</f>
        <v>0</v>
      </c>
      <c r="S357" s="205">
        <v>0</v>
      </c>
      <c r="T357" s="206">
        <f>S357*H357</f>
        <v>0</v>
      </c>
      <c r="AR357" s="19" t="s">
        <v>201</v>
      </c>
      <c r="AT357" s="19" t="s">
        <v>262</v>
      </c>
      <c r="AU357" s="19" t="s">
        <v>88</v>
      </c>
      <c r="AY357" s="19" t="s">
        <v>150</v>
      </c>
      <c r="BE357" s="207">
        <f>IF(N357="základní",J357,0)</f>
        <v>0</v>
      </c>
      <c r="BF357" s="207">
        <f>IF(N357="snížená",J357,0)</f>
        <v>0</v>
      </c>
      <c r="BG357" s="207">
        <f>IF(N357="zákl. přenesená",J357,0)</f>
        <v>0</v>
      </c>
      <c r="BH357" s="207">
        <f>IF(N357="sníž. přenesená",J357,0)</f>
        <v>0</v>
      </c>
      <c r="BI357" s="207">
        <f>IF(N357="nulová",J357,0)</f>
        <v>0</v>
      </c>
      <c r="BJ357" s="19" t="s">
        <v>23</v>
      </c>
      <c r="BK357" s="207">
        <f>ROUND(I357*H357,2)</f>
        <v>0</v>
      </c>
      <c r="BL357" s="19" t="s">
        <v>157</v>
      </c>
      <c r="BM357" s="19" t="s">
        <v>467</v>
      </c>
    </row>
    <row r="358" spans="2:51" s="13" customFormat="1" ht="12">
      <c r="B358" s="220"/>
      <c r="C358" s="221"/>
      <c r="D358" s="233" t="s">
        <v>159</v>
      </c>
      <c r="E358" s="256" t="s">
        <v>36</v>
      </c>
      <c r="F358" s="257" t="s">
        <v>468</v>
      </c>
      <c r="G358" s="221"/>
      <c r="H358" s="258">
        <v>7.854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159</v>
      </c>
      <c r="AU358" s="230" t="s">
        <v>88</v>
      </c>
      <c r="AV358" s="13" t="s">
        <v>88</v>
      </c>
      <c r="AW358" s="13" t="s">
        <v>44</v>
      </c>
      <c r="AX358" s="13" t="s">
        <v>23</v>
      </c>
      <c r="AY358" s="230" t="s">
        <v>150</v>
      </c>
    </row>
    <row r="359" spans="2:65" s="1" customFormat="1" ht="22.5" customHeight="1">
      <c r="B359" s="37"/>
      <c r="C359" s="246" t="s">
        <v>469</v>
      </c>
      <c r="D359" s="246" t="s">
        <v>262</v>
      </c>
      <c r="E359" s="247" t="s">
        <v>470</v>
      </c>
      <c r="F359" s="248" t="s">
        <v>471</v>
      </c>
      <c r="G359" s="249" t="s">
        <v>155</v>
      </c>
      <c r="H359" s="250">
        <v>774.275</v>
      </c>
      <c r="I359" s="251"/>
      <c r="J359" s="252">
        <f>ROUND(I359*H359,2)</f>
        <v>0</v>
      </c>
      <c r="K359" s="248" t="s">
        <v>156</v>
      </c>
      <c r="L359" s="253"/>
      <c r="M359" s="254" t="s">
        <v>36</v>
      </c>
      <c r="N359" s="255" t="s">
        <v>50</v>
      </c>
      <c r="O359" s="38"/>
      <c r="P359" s="205">
        <f>O359*H359</f>
        <v>0</v>
      </c>
      <c r="Q359" s="205">
        <v>0.00255</v>
      </c>
      <c r="R359" s="205">
        <f>Q359*H359</f>
        <v>1.97440125</v>
      </c>
      <c r="S359" s="205">
        <v>0</v>
      </c>
      <c r="T359" s="206">
        <f>S359*H359</f>
        <v>0</v>
      </c>
      <c r="AR359" s="19" t="s">
        <v>201</v>
      </c>
      <c r="AT359" s="19" t="s">
        <v>262</v>
      </c>
      <c r="AU359" s="19" t="s">
        <v>88</v>
      </c>
      <c r="AY359" s="19" t="s">
        <v>150</v>
      </c>
      <c r="BE359" s="207">
        <f>IF(N359="základní",J359,0)</f>
        <v>0</v>
      </c>
      <c r="BF359" s="207">
        <f>IF(N359="snížená",J359,0)</f>
        <v>0</v>
      </c>
      <c r="BG359" s="207">
        <f>IF(N359="zákl. přenesená",J359,0)</f>
        <v>0</v>
      </c>
      <c r="BH359" s="207">
        <f>IF(N359="sníž. přenesená",J359,0)</f>
        <v>0</v>
      </c>
      <c r="BI359" s="207">
        <f>IF(N359="nulová",J359,0)</f>
        <v>0</v>
      </c>
      <c r="BJ359" s="19" t="s">
        <v>23</v>
      </c>
      <c r="BK359" s="207">
        <f>ROUND(I359*H359,2)</f>
        <v>0</v>
      </c>
      <c r="BL359" s="19" t="s">
        <v>157</v>
      </c>
      <c r="BM359" s="19" t="s">
        <v>472</v>
      </c>
    </row>
    <row r="360" spans="2:51" s="13" customFormat="1" ht="12">
      <c r="B360" s="220"/>
      <c r="C360" s="221"/>
      <c r="D360" s="233" t="s">
        <v>159</v>
      </c>
      <c r="E360" s="256" t="s">
        <v>36</v>
      </c>
      <c r="F360" s="257" t="s">
        <v>473</v>
      </c>
      <c r="G360" s="221"/>
      <c r="H360" s="258">
        <v>774.275268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159</v>
      </c>
      <c r="AU360" s="230" t="s">
        <v>88</v>
      </c>
      <c r="AV360" s="13" t="s">
        <v>88</v>
      </c>
      <c r="AW360" s="13" t="s">
        <v>44</v>
      </c>
      <c r="AX360" s="13" t="s">
        <v>23</v>
      </c>
      <c r="AY360" s="230" t="s">
        <v>150</v>
      </c>
    </row>
    <row r="361" spans="2:65" s="1" customFormat="1" ht="22.5" customHeight="1">
      <c r="B361" s="37"/>
      <c r="C361" s="196" t="s">
        <v>474</v>
      </c>
      <c r="D361" s="196" t="s">
        <v>152</v>
      </c>
      <c r="E361" s="197" t="s">
        <v>475</v>
      </c>
      <c r="F361" s="198" t="s">
        <v>476</v>
      </c>
      <c r="G361" s="199" t="s">
        <v>295</v>
      </c>
      <c r="H361" s="200">
        <v>6</v>
      </c>
      <c r="I361" s="201"/>
      <c r="J361" s="202">
        <f>ROUND(I361*H361,2)</f>
        <v>0</v>
      </c>
      <c r="K361" s="198" t="s">
        <v>156</v>
      </c>
      <c r="L361" s="57"/>
      <c r="M361" s="203" t="s">
        <v>36</v>
      </c>
      <c r="N361" s="204" t="s">
        <v>50</v>
      </c>
      <c r="O361" s="38"/>
      <c r="P361" s="205">
        <f>O361*H361</f>
        <v>0</v>
      </c>
      <c r="Q361" s="205">
        <v>6E-05</v>
      </c>
      <c r="R361" s="205">
        <f>Q361*H361</f>
        <v>0.00036</v>
      </c>
      <c r="S361" s="205">
        <v>0</v>
      </c>
      <c r="T361" s="206">
        <f>S361*H361</f>
        <v>0</v>
      </c>
      <c r="AR361" s="19" t="s">
        <v>157</v>
      </c>
      <c r="AT361" s="19" t="s">
        <v>152</v>
      </c>
      <c r="AU361" s="19" t="s">
        <v>88</v>
      </c>
      <c r="AY361" s="19" t="s">
        <v>150</v>
      </c>
      <c r="BE361" s="207">
        <f>IF(N361="základní",J361,0)</f>
        <v>0</v>
      </c>
      <c r="BF361" s="207">
        <f>IF(N361="snížená",J361,0)</f>
        <v>0</v>
      </c>
      <c r="BG361" s="207">
        <f>IF(N361="zákl. přenesená",J361,0)</f>
        <v>0</v>
      </c>
      <c r="BH361" s="207">
        <f>IF(N361="sníž. přenesená",J361,0)</f>
        <v>0</v>
      </c>
      <c r="BI361" s="207">
        <f>IF(N361="nulová",J361,0)</f>
        <v>0</v>
      </c>
      <c r="BJ361" s="19" t="s">
        <v>23</v>
      </c>
      <c r="BK361" s="207">
        <f>ROUND(I361*H361,2)</f>
        <v>0</v>
      </c>
      <c r="BL361" s="19" t="s">
        <v>157</v>
      </c>
      <c r="BM361" s="19" t="s">
        <v>477</v>
      </c>
    </row>
    <row r="362" spans="2:51" s="12" customFormat="1" ht="12">
      <c r="B362" s="208"/>
      <c r="C362" s="209"/>
      <c r="D362" s="210" t="s">
        <v>159</v>
      </c>
      <c r="E362" s="211" t="s">
        <v>36</v>
      </c>
      <c r="F362" s="212" t="s">
        <v>161</v>
      </c>
      <c r="G362" s="209"/>
      <c r="H362" s="213" t="s">
        <v>36</v>
      </c>
      <c r="I362" s="214"/>
      <c r="J362" s="209"/>
      <c r="K362" s="209"/>
      <c r="L362" s="215"/>
      <c r="M362" s="216"/>
      <c r="N362" s="217"/>
      <c r="O362" s="217"/>
      <c r="P362" s="217"/>
      <c r="Q362" s="217"/>
      <c r="R362" s="217"/>
      <c r="S362" s="217"/>
      <c r="T362" s="218"/>
      <c r="AT362" s="219" t="s">
        <v>159</v>
      </c>
      <c r="AU362" s="219" t="s">
        <v>88</v>
      </c>
      <c r="AV362" s="12" t="s">
        <v>23</v>
      </c>
      <c r="AW362" s="12" t="s">
        <v>44</v>
      </c>
      <c r="AX362" s="12" t="s">
        <v>79</v>
      </c>
      <c r="AY362" s="219" t="s">
        <v>150</v>
      </c>
    </row>
    <row r="363" spans="2:51" s="13" customFormat="1" ht="12">
      <c r="B363" s="220"/>
      <c r="C363" s="221"/>
      <c r="D363" s="210" t="s">
        <v>159</v>
      </c>
      <c r="E363" s="222" t="s">
        <v>36</v>
      </c>
      <c r="F363" s="223" t="s">
        <v>478</v>
      </c>
      <c r="G363" s="221"/>
      <c r="H363" s="224">
        <v>6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159</v>
      </c>
      <c r="AU363" s="230" t="s">
        <v>88</v>
      </c>
      <c r="AV363" s="13" t="s">
        <v>88</v>
      </c>
      <c r="AW363" s="13" t="s">
        <v>44</v>
      </c>
      <c r="AX363" s="13" t="s">
        <v>79</v>
      </c>
      <c r="AY363" s="230" t="s">
        <v>150</v>
      </c>
    </row>
    <row r="364" spans="2:51" s="14" customFormat="1" ht="12">
      <c r="B364" s="231"/>
      <c r="C364" s="232"/>
      <c r="D364" s="233" t="s">
        <v>159</v>
      </c>
      <c r="E364" s="234" t="s">
        <v>36</v>
      </c>
      <c r="F364" s="235" t="s">
        <v>163</v>
      </c>
      <c r="G364" s="232"/>
      <c r="H364" s="236">
        <v>6</v>
      </c>
      <c r="I364" s="237"/>
      <c r="J364" s="232"/>
      <c r="K364" s="232"/>
      <c r="L364" s="238"/>
      <c r="M364" s="239"/>
      <c r="N364" s="240"/>
      <c r="O364" s="240"/>
      <c r="P364" s="240"/>
      <c r="Q364" s="240"/>
      <c r="R364" s="240"/>
      <c r="S364" s="240"/>
      <c r="T364" s="241"/>
      <c r="AT364" s="242" t="s">
        <v>159</v>
      </c>
      <c r="AU364" s="242" t="s">
        <v>88</v>
      </c>
      <c r="AV364" s="14" t="s">
        <v>157</v>
      </c>
      <c r="AW364" s="14" t="s">
        <v>44</v>
      </c>
      <c r="AX364" s="14" t="s">
        <v>23</v>
      </c>
      <c r="AY364" s="242" t="s">
        <v>150</v>
      </c>
    </row>
    <row r="365" spans="2:65" s="1" customFormat="1" ht="22.5" customHeight="1">
      <c r="B365" s="37"/>
      <c r="C365" s="246" t="s">
        <v>479</v>
      </c>
      <c r="D365" s="246" t="s">
        <v>262</v>
      </c>
      <c r="E365" s="247" t="s">
        <v>480</v>
      </c>
      <c r="F365" s="248" t="s">
        <v>481</v>
      </c>
      <c r="G365" s="249" t="s">
        <v>295</v>
      </c>
      <c r="H365" s="250">
        <v>6.3</v>
      </c>
      <c r="I365" s="251"/>
      <c r="J365" s="252">
        <f>ROUND(I365*H365,2)</f>
        <v>0</v>
      </c>
      <c r="K365" s="248" t="s">
        <v>156</v>
      </c>
      <c r="L365" s="253"/>
      <c r="M365" s="254" t="s">
        <v>36</v>
      </c>
      <c r="N365" s="255" t="s">
        <v>50</v>
      </c>
      <c r="O365" s="38"/>
      <c r="P365" s="205">
        <f>O365*H365</f>
        <v>0</v>
      </c>
      <c r="Q365" s="205">
        <v>0.00052</v>
      </c>
      <c r="R365" s="205">
        <f>Q365*H365</f>
        <v>0.003276</v>
      </c>
      <c r="S365" s="205">
        <v>0</v>
      </c>
      <c r="T365" s="206">
        <f>S365*H365</f>
        <v>0</v>
      </c>
      <c r="AR365" s="19" t="s">
        <v>201</v>
      </c>
      <c r="AT365" s="19" t="s">
        <v>262</v>
      </c>
      <c r="AU365" s="19" t="s">
        <v>88</v>
      </c>
      <c r="AY365" s="19" t="s">
        <v>150</v>
      </c>
      <c r="BE365" s="207">
        <f>IF(N365="základní",J365,0)</f>
        <v>0</v>
      </c>
      <c r="BF365" s="207">
        <f>IF(N365="snížená",J365,0)</f>
        <v>0</v>
      </c>
      <c r="BG365" s="207">
        <f>IF(N365="zákl. přenesená",J365,0)</f>
        <v>0</v>
      </c>
      <c r="BH365" s="207">
        <f>IF(N365="sníž. přenesená",J365,0)</f>
        <v>0</v>
      </c>
      <c r="BI365" s="207">
        <f>IF(N365="nulová",J365,0)</f>
        <v>0</v>
      </c>
      <c r="BJ365" s="19" t="s">
        <v>23</v>
      </c>
      <c r="BK365" s="207">
        <f>ROUND(I365*H365,2)</f>
        <v>0</v>
      </c>
      <c r="BL365" s="19" t="s">
        <v>157</v>
      </c>
      <c r="BM365" s="19" t="s">
        <v>482</v>
      </c>
    </row>
    <row r="366" spans="2:51" s="13" customFormat="1" ht="12">
      <c r="B366" s="220"/>
      <c r="C366" s="221"/>
      <c r="D366" s="233" t="s">
        <v>159</v>
      </c>
      <c r="E366" s="256" t="s">
        <v>36</v>
      </c>
      <c r="F366" s="257" t="s">
        <v>483</v>
      </c>
      <c r="G366" s="221"/>
      <c r="H366" s="258">
        <v>6.3</v>
      </c>
      <c r="I366" s="225"/>
      <c r="J366" s="221"/>
      <c r="K366" s="221"/>
      <c r="L366" s="226"/>
      <c r="M366" s="227"/>
      <c r="N366" s="228"/>
      <c r="O366" s="228"/>
      <c r="P366" s="228"/>
      <c r="Q366" s="228"/>
      <c r="R366" s="228"/>
      <c r="S366" s="228"/>
      <c r="T366" s="229"/>
      <c r="AT366" s="230" t="s">
        <v>159</v>
      </c>
      <c r="AU366" s="230" t="s">
        <v>88</v>
      </c>
      <c r="AV366" s="13" t="s">
        <v>88</v>
      </c>
      <c r="AW366" s="13" t="s">
        <v>44</v>
      </c>
      <c r="AX366" s="13" t="s">
        <v>23</v>
      </c>
      <c r="AY366" s="230" t="s">
        <v>150</v>
      </c>
    </row>
    <row r="367" spans="2:65" s="1" customFormat="1" ht="22.5" customHeight="1">
      <c r="B367" s="37"/>
      <c r="C367" s="196" t="s">
        <v>484</v>
      </c>
      <c r="D367" s="196" t="s">
        <v>152</v>
      </c>
      <c r="E367" s="197" t="s">
        <v>485</v>
      </c>
      <c r="F367" s="198" t="s">
        <v>486</v>
      </c>
      <c r="G367" s="199" t="s">
        <v>295</v>
      </c>
      <c r="H367" s="200">
        <v>535.87</v>
      </c>
      <c r="I367" s="201"/>
      <c r="J367" s="202">
        <f>ROUND(I367*H367,2)</f>
        <v>0</v>
      </c>
      <c r="K367" s="198" t="s">
        <v>156</v>
      </c>
      <c r="L367" s="57"/>
      <c r="M367" s="203" t="s">
        <v>36</v>
      </c>
      <c r="N367" s="204" t="s">
        <v>50</v>
      </c>
      <c r="O367" s="38"/>
      <c r="P367" s="205">
        <f>O367*H367</f>
        <v>0</v>
      </c>
      <c r="Q367" s="205">
        <v>0.00025</v>
      </c>
      <c r="R367" s="205">
        <f>Q367*H367</f>
        <v>0.13396750000000002</v>
      </c>
      <c r="S367" s="205">
        <v>0</v>
      </c>
      <c r="T367" s="206">
        <f>S367*H367</f>
        <v>0</v>
      </c>
      <c r="AR367" s="19" t="s">
        <v>157</v>
      </c>
      <c r="AT367" s="19" t="s">
        <v>152</v>
      </c>
      <c r="AU367" s="19" t="s">
        <v>88</v>
      </c>
      <c r="AY367" s="19" t="s">
        <v>150</v>
      </c>
      <c r="BE367" s="207">
        <f>IF(N367="základní",J367,0)</f>
        <v>0</v>
      </c>
      <c r="BF367" s="207">
        <f>IF(N367="snížená",J367,0)</f>
        <v>0</v>
      </c>
      <c r="BG367" s="207">
        <f>IF(N367="zákl. přenesená",J367,0)</f>
        <v>0</v>
      </c>
      <c r="BH367" s="207">
        <f>IF(N367="sníž. přenesená",J367,0)</f>
        <v>0</v>
      </c>
      <c r="BI367" s="207">
        <f>IF(N367="nulová",J367,0)</f>
        <v>0</v>
      </c>
      <c r="BJ367" s="19" t="s">
        <v>23</v>
      </c>
      <c r="BK367" s="207">
        <f>ROUND(I367*H367,2)</f>
        <v>0</v>
      </c>
      <c r="BL367" s="19" t="s">
        <v>157</v>
      </c>
      <c r="BM367" s="19" t="s">
        <v>487</v>
      </c>
    </row>
    <row r="368" spans="2:51" s="12" customFormat="1" ht="12">
      <c r="B368" s="208"/>
      <c r="C368" s="209"/>
      <c r="D368" s="210" t="s">
        <v>159</v>
      </c>
      <c r="E368" s="211" t="s">
        <v>36</v>
      </c>
      <c r="F368" s="212" t="s">
        <v>424</v>
      </c>
      <c r="G368" s="209"/>
      <c r="H368" s="213" t="s">
        <v>36</v>
      </c>
      <c r="I368" s="214"/>
      <c r="J368" s="209"/>
      <c r="K368" s="209"/>
      <c r="L368" s="215"/>
      <c r="M368" s="216"/>
      <c r="N368" s="217"/>
      <c r="O368" s="217"/>
      <c r="P368" s="217"/>
      <c r="Q368" s="217"/>
      <c r="R368" s="217"/>
      <c r="S368" s="217"/>
      <c r="T368" s="218"/>
      <c r="AT368" s="219" t="s">
        <v>159</v>
      </c>
      <c r="AU368" s="219" t="s">
        <v>88</v>
      </c>
      <c r="AV368" s="12" t="s">
        <v>23</v>
      </c>
      <c r="AW368" s="12" t="s">
        <v>44</v>
      </c>
      <c r="AX368" s="12" t="s">
        <v>79</v>
      </c>
      <c r="AY368" s="219" t="s">
        <v>150</v>
      </c>
    </row>
    <row r="369" spans="2:51" s="13" customFormat="1" ht="12">
      <c r="B369" s="220"/>
      <c r="C369" s="221"/>
      <c r="D369" s="210" t="s">
        <v>159</v>
      </c>
      <c r="E369" s="222" t="s">
        <v>36</v>
      </c>
      <c r="F369" s="223" t="s">
        <v>488</v>
      </c>
      <c r="G369" s="221"/>
      <c r="H369" s="224">
        <v>81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159</v>
      </c>
      <c r="AU369" s="230" t="s">
        <v>88</v>
      </c>
      <c r="AV369" s="13" t="s">
        <v>88</v>
      </c>
      <c r="AW369" s="13" t="s">
        <v>44</v>
      </c>
      <c r="AX369" s="13" t="s">
        <v>79</v>
      </c>
      <c r="AY369" s="230" t="s">
        <v>150</v>
      </c>
    </row>
    <row r="370" spans="2:51" s="13" customFormat="1" ht="12">
      <c r="B370" s="220"/>
      <c r="C370" s="221"/>
      <c r="D370" s="210" t="s">
        <v>159</v>
      </c>
      <c r="E370" s="222" t="s">
        <v>36</v>
      </c>
      <c r="F370" s="223" t="s">
        <v>489</v>
      </c>
      <c r="G370" s="221"/>
      <c r="H370" s="224">
        <v>106.65</v>
      </c>
      <c r="I370" s="225"/>
      <c r="J370" s="221"/>
      <c r="K370" s="221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159</v>
      </c>
      <c r="AU370" s="230" t="s">
        <v>88</v>
      </c>
      <c r="AV370" s="13" t="s">
        <v>88</v>
      </c>
      <c r="AW370" s="13" t="s">
        <v>44</v>
      </c>
      <c r="AX370" s="13" t="s">
        <v>79</v>
      </c>
      <c r="AY370" s="230" t="s">
        <v>150</v>
      </c>
    </row>
    <row r="371" spans="2:51" s="13" customFormat="1" ht="12">
      <c r="B371" s="220"/>
      <c r="C371" s="221"/>
      <c r="D371" s="210" t="s">
        <v>159</v>
      </c>
      <c r="E371" s="222" t="s">
        <v>36</v>
      </c>
      <c r="F371" s="223" t="s">
        <v>490</v>
      </c>
      <c r="G371" s="221"/>
      <c r="H371" s="224">
        <v>27.27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159</v>
      </c>
      <c r="AU371" s="230" t="s">
        <v>88</v>
      </c>
      <c r="AV371" s="13" t="s">
        <v>88</v>
      </c>
      <c r="AW371" s="13" t="s">
        <v>44</v>
      </c>
      <c r="AX371" s="13" t="s">
        <v>79</v>
      </c>
      <c r="AY371" s="230" t="s">
        <v>150</v>
      </c>
    </row>
    <row r="372" spans="2:51" s="13" customFormat="1" ht="12">
      <c r="B372" s="220"/>
      <c r="C372" s="221"/>
      <c r="D372" s="210" t="s">
        <v>159</v>
      </c>
      <c r="E372" s="222" t="s">
        <v>36</v>
      </c>
      <c r="F372" s="223" t="s">
        <v>491</v>
      </c>
      <c r="G372" s="221"/>
      <c r="H372" s="224">
        <v>12.5</v>
      </c>
      <c r="I372" s="225"/>
      <c r="J372" s="221"/>
      <c r="K372" s="221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159</v>
      </c>
      <c r="AU372" s="230" t="s">
        <v>88</v>
      </c>
      <c r="AV372" s="13" t="s">
        <v>88</v>
      </c>
      <c r="AW372" s="13" t="s">
        <v>44</v>
      </c>
      <c r="AX372" s="13" t="s">
        <v>79</v>
      </c>
      <c r="AY372" s="230" t="s">
        <v>150</v>
      </c>
    </row>
    <row r="373" spans="2:51" s="15" customFormat="1" ht="12">
      <c r="B373" s="259"/>
      <c r="C373" s="260"/>
      <c r="D373" s="210" t="s">
        <v>159</v>
      </c>
      <c r="E373" s="261" t="s">
        <v>36</v>
      </c>
      <c r="F373" s="262" t="s">
        <v>427</v>
      </c>
      <c r="G373" s="260"/>
      <c r="H373" s="263">
        <v>227.42</v>
      </c>
      <c r="I373" s="264"/>
      <c r="J373" s="260"/>
      <c r="K373" s="260"/>
      <c r="L373" s="265"/>
      <c r="M373" s="266"/>
      <c r="N373" s="267"/>
      <c r="O373" s="267"/>
      <c r="P373" s="267"/>
      <c r="Q373" s="267"/>
      <c r="R373" s="267"/>
      <c r="S373" s="267"/>
      <c r="T373" s="268"/>
      <c r="AT373" s="269" t="s">
        <v>159</v>
      </c>
      <c r="AU373" s="269" t="s">
        <v>88</v>
      </c>
      <c r="AV373" s="15" t="s">
        <v>168</v>
      </c>
      <c r="AW373" s="15" t="s">
        <v>44</v>
      </c>
      <c r="AX373" s="15" t="s">
        <v>79</v>
      </c>
      <c r="AY373" s="269" t="s">
        <v>150</v>
      </c>
    </row>
    <row r="374" spans="2:51" s="12" customFormat="1" ht="12">
      <c r="B374" s="208"/>
      <c r="C374" s="209"/>
      <c r="D374" s="210" t="s">
        <v>159</v>
      </c>
      <c r="E374" s="211" t="s">
        <v>36</v>
      </c>
      <c r="F374" s="212" t="s">
        <v>492</v>
      </c>
      <c r="G374" s="209"/>
      <c r="H374" s="213" t="s">
        <v>36</v>
      </c>
      <c r="I374" s="214"/>
      <c r="J374" s="209"/>
      <c r="K374" s="209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159</v>
      </c>
      <c r="AU374" s="219" t="s">
        <v>88</v>
      </c>
      <c r="AV374" s="12" t="s">
        <v>23</v>
      </c>
      <c r="AW374" s="12" t="s">
        <v>44</v>
      </c>
      <c r="AX374" s="12" t="s">
        <v>79</v>
      </c>
      <c r="AY374" s="219" t="s">
        <v>150</v>
      </c>
    </row>
    <row r="375" spans="2:51" s="13" customFormat="1" ht="12">
      <c r="B375" s="220"/>
      <c r="C375" s="221"/>
      <c r="D375" s="210" t="s">
        <v>159</v>
      </c>
      <c r="E375" s="222" t="s">
        <v>36</v>
      </c>
      <c r="F375" s="223" t="s">
        <v>493</v>
      </c>
      <c r="G375" s="221"/>
      <c r="H375" s="224">
        <v>12.1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159</v>
      </c>
      <c r="AU375" s="230" t="s">
        <v>88</v>
      </c>
      <c r="AV375" s="13" t="s">
        <v>88</v>
      </c>
      <c r="AW375" s="13" t="s">
        <v>44</v>
      </c>
      <c r="AX375" s="13" t="s">
        <v>79</v>
      </c>
      <c r="AY375" s="230" t="s">
        <v>150</v>
      </c>
    </row>
    <row r="376" spans="2:51" s="15" customFormat="1" ht="12">
      <c r="B376" s="259"/>
      <c r="C376" s="260"/>
      <c r="D376" s="210" t="s">
        <v>159</v>
      </c>
      <c r="E376" s="261" t="s">
        <v>36</v>
      </c>
      <c r="F376" s="262" t="s">
        <v>427</v>
      </c>
      <c r="G376" s="260"/>
      <c r="H376" s="263">
        <v>12.1</v>
      </c>
      <c r="I376" s="264"/>
      <c r="J376" s="260"/>
      <c r="K376" s="260"/>
      <c r="L376" s="265"/>
      <c r="M376" s="266"/>
      <c r="N376" s="267"/>
      <c r="O376" s="267"/>
      <c r="P376" s="267"/>
      <c r="Q376" s="267"/>
      <c r="R376" s="267"/>
      <c r="S376" s="267"/>
      <c r="T376" s="268"/>
      <c r="AT376" s="269" t="s">
        <v>159</v>
      </c>
      <c r="AU376" s="269" t="s">
        <v>88</v>
      </c>
      <c r="AV376" s="15" t="s">
        <v>168</v>
      </c>
      <c r="AW376" s="15" t="s">
        <v>44</v>
      </c>
      <c r="AX376" s="15" t="s">
        <v>79</v>
      </c>
      <c r="AY376" s="269" t="s">
        <v>150</v>
      </c>
    </row>
    <row r="377" spans="2:51" s="12" customFormat="1" ht="12">
      <c r="B377" s="208"/>
      <c r="C377" s="209"/>
      <c r="D377" s="210" t="s">
        <v>159</v>
      </c>
      <c r="E377" s="211" t="s">
        <v>36</v>
      </c>
      <c r="F377" s="212" t="s">
        <v>428</v>
      </c>
      <c r="G377" s="209"/>
      <c r="H377" s="213" t="s">
        <v>36</v>
      </c>
      <c r="I377" s="214"/>
      <c r="J377" s="209"/>
      <c r="K377" s="209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159</v>
      </c>
      <c r="AU377" s="219" t="s">
        <v>88</v>
      </c>
      <c r="AV377" s="12" t="s">
        <v>23</v>
      </c>
      <c r="AW377" s="12" t="s">
        <v>44</v>
      </c>
      <c r="AX377" s="12" t="s">
        <v>79</v>
      </c>
      <c r="AY377" s="219" t="s">
        <v>150</v>
      </c>
    </row>
    <row r="378" spans="2:51" s="13" customFormat="1" ht="12">
      <c r="B378" s="220"/>
      <c r="C378" s="221"/>
      <c r="D378" s="210" t="s">
        <v>159</v>
      </c>
      <c r="E378" s="222" t="s">
        <v>36</v>
      </c>
      <c r="F378" s="223" t="s">
        <v>494</v>
      </c>
      <c r="G378" s="221"/>
      <c r="H378" s="224">
        <v>11.5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159</v>
      </c>
      <c r="AU378" s="230" t="s">
        <v>88</v>
      </c>
      <c r="AV378" s="13" t="s">
        <v>88</v>
      </c>
      <c r="AW378" s="13" t="s">
        <v>44</v>
      </c>
      <c r="AX378" s="13" t="s">
        <v>79</v>
      </c>
      <c r="AY378" s="230" t="s">
        <v>150</v>
      </c>
    </row>
    <row r="379" spans="2:51" s="13" customFormat="1" ht="36">
      <c r="B379" s="220"/>
      <c r="C379" s="221"/>
      <c r="D379" s="210" t="s">
        <v>159</v>
      </c>
      <c r="E379" s="222" t="s">
        <v>36</v>
      </c>
      <c r="F379" s="223" t="s">
        <v>495</v>
      </c>
      <c r="G379" s="221"/>
      <c r="H379" s="224">
        <v>168.47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159</v>
      </c>
      <c r="AU379" s="230" t="s">
        <v>88</v>
      </c>
      <c r="AV379" s="13" t="s">
        <v>88</v>
      </c>
      <c r="AW379" s="13" t="s">
        <v>44</v>
      </c>
      <c r="AX379" s="13" t="s">
        <v>79</v>
      </c>
      <c r="AY379" s="230" t="s">
        <v>150</v>
      </c>
    </row>
    <row r="380" spans="2:51" s="13" customFormat="1" ht="12">
      <c r="B380" s="220"/>
      <c r="C380" s="221"/>
      <c r="D380" s="210" t="s">
        <v>159</v>
      </c>
      <c r="E380" s="222" t="s">
        <v>36</v>
      </c>
      <c r="F380" s="223" t="s">
        <v>496</v>
      </c>
      <c r="G380" s="221"/>
      <c r="H380" s="224">
        <v>31.93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159</v>
      </c>
      <c r="AU380" s="230" t="s">
        <v>88</v>
      </c>
      <c r="AV380" s="13" t="s">
        <v>88</v>
      </c>
      <c r="AW380" s="13" t="s">
        <v>44</v>
      </c>
      <c r="AX380" s="13" t="s">
        <v>79</v>
      </c>
      <c r="AY380" s="230" t="s">
        <v>150</v>
      </c>
    </row>
    <row r="381" spans="2:51" s="13" customFormat="1" ht="12">
      <c r="B381" s="220"/>
      <c r="C381" s="221"/>
      <c r="D381" s="210" t="s">
        <v>159</v>
      </c>
      <c r="E381" s="222" t="s">
        <v>36</v>
      </c>
      <c r="F381" s="223" t="s">
        <v>497</v>
      </c>
      <c r="G381" s="221"/>
      <c r="H381" s="224">
        <v>7.3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159</v>
      </c>
      <c r="AU381" s="230" t="s">
        <v>88</v>
      </c>
      <c r="AV381" s="13" t="s">
        <v>88</v>
      </c>
      <c r="AW381" s="13" t="s">
        <v>44</v>
      </c>
      <c r="AX381" s="13" t="s">
        <v>79</v>
      </c>
      <c r="AY381" s="230" t="s">
        <v>150</v>
      </c>
    </row>
    <row r="382" spans="2:51" s="15" customFormat="1" ht="12">
      <c r="B382" s="259"/>
      <c r="C382" s="260"/>
      <c r="D382" s="210" t="s">
        <v>159</v>
      </c>
      <c r="E382" s="261" t="s">
        <v>36</v>
      </c>
      <c r="F382" s="262" t="s">
        <v>427</v>
      </c>
      <c r="G382" s="260"/>
      <c r="H382" s="263">
        <v>219.2</v>
      </c>
      <c r="I382" s="264"/>
      <c r="J382" s="260"/>
      <c r="K382" s="260"/>
      <c r="L382" s="265"/>
      <c r="M382" s="266"/>
      <c r="N382" s="267"/>
      <c r="O382" s="267"/>
      <c r="P382" s="267"/>
      <c r="Q382" s="267"/>
      <c r="R382" s="267"/>
      <c r="S382" s="267"/>
      <c r="T382" s="268"/>
      <c r="AT382" s="269" t="s">
        <v>159</v>
      </c>
      <c r="AU382" s="269" t="s">
        <v>88</v>
      </c>
      <c r="AV382" s="15" t="s">
        <v>168</v>
      </c>
      <c r="AW382" s="15" t="s">
        <v>44</v>
      </c>
      <c r="AX382" s="15" t="s">
        <v>79</v>
      </c>
      <c r="AY382" s="269" t="s">
        <v>150</v>
      </c>
    </row>
    <row r="383" spans="2:51" s="12" customFormat="1" ht="12">
      <c r="B383" s="208"/>
      <c r="C383" s="209"/>
      <c r="D383" s="210" t="s">
        <v>159</v>
      </c>
      <c r="E383" s="211" t="s">
        <v>36</v>
      </c>
      <c r="F383" s="212" t="s">
        <v>431</v>
      </c>
      <c r="G383" s="209"/>
      <c r="H383" s="213" t="s">
        <v>36</v>
      </c>
      <c r="I383" s="214"/>
      <c r="J383" s="209"/>
      <c r="K383" s="209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159</v>
      </c>
      <c r="AU383" s="219" t="s">
        <v>88</v>
      </c>
      <c r="AV383" s="12" t="s">
        <v>23</v>
      </c>
      <c r="AW383" s="12" t="s">
        <v>44</v>
      </c>
      <c r="AX383" s="12" t="s">
        <v>79</v>
      </c>
      <c r="AY383" s="219" t="s">
        <v>150</v>
      </c>
    </row>
    <row r="384" spans="2:51" s="13" customFormat="1" ht="12">
      <c r="B384" s="220"/>
      <c r="C384" s="221"/>
      <c r="D384" s="210" t="s">
        <v>159</v>
      </c>
      <c r="E384" s="222" t="s">
        <v>36</v>
      </c>
      <c r="F384" s="223" t="s">
        <v>498</v>
      </c>
      <c r="G384" s="221"/>
      <c r="H384" s="224">
        <v>9.61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159</v>
      </c>
      <c r="AU384" s="230" t="s">
        <v>88</v>
      </c>
      <c r="AV384" s="13" t="s">
        <v>88</v>
      </c>
      <c r="AW384" s="13" t="s">
        <v>44</v>
      </c>
      <c r="AX384" s="13" t="s">
        <v>79</v>
      </c>
      <c r="AY384" s="230" t="s">
        <v>150</v>
      </c>
    </row>
    <row r="385" spans="2:51" s="13" customFormat="1" ht="12">
      <c r="B385" s="220"/>
      <c r="C385" s="221"/>
      <c r="D385" s="210" t="s">
        <v>159</v>
      </c>
      <c r="E385" s="222" t="s">
        <v>36</v>
      </c>
      <c r="F385" s="223" t="s">
        <v>499</v>
      </c>
      <c r="G385" s="221"/>
      <c r="H385" s="224">
        <v>53.62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159</v>
      </c>
      <c r="AU385" s="230" t="s">
        <v>88</v>
      </c>
      <c r="AV385" s="13" t="s">
        <v>88</v>
      </c>
      <c r="AW385" s="13" t="s">
        <v>44</v>
      </c>
      <c r="AX385" s="13" t="s">
        <v>79</v>
      </c>
      <c r="AY385" s="230" t="s">
        <v>150</v>
      </c>
    </row>
    <row r="386" spans="2:51" s="13" customFormat="1" ht="12">
      <c r="B386" s="220"/>
      <c r="C386" s="221"/>
      <c r="D386" s="210" t="s">
        <v>159</v>
      </c>
      <c r="E386" s="222" t="s">
        <v>36</v>
      </c>
      <c r="F386" s="223" t="s">
        <v>500</v>
      </c>
      <c r="G386" s="221"/>
      <c r="H386" s="224">
        <v>13.92</v>
      </c>
      <c r="I386" s="225"/>
      <c r="J386" s="221"/>
      <c r="K386" s="221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159</v>
      </c>
      <c r="AU386" s="230" t="s">
        <v>88</v>
      </c>
      <c r="AV386" s="13" t="s">
        <v>88</v>
      </c>
      <c r="AW386" s="13" t="s">
        <v>44</v>
      </c>
      <c r="AX386" s="13" t="s">
        <v>79</v>
      </c>
      <c r="AY386" s="230" t="s">
        <v>150</v>
      </c>
    </row>
    <row r="387" spans="2:51" s="15" customFormat="1" ht="12">
      <c r="B387" s="259"/>
      <c r="C387" s="260"/>
      <c r="D387" s="210" t="s">
        <v>159</v>
      </c>
      <c r="E387" s="261" t="s">
        <v>36</v>
      </c>
      <c r="F387" s="262" t="s">
        <v>427</v>
      </c>
      <c r="G387" s="260"/>
      <c r="H387" s="263">
        <v>77.15</v>
      </c>
      <c r="I387" s="264"/>
      <c r="J387" s="260"/>
      <c r="K387" s="260"/>
      <c r="L387" s="265"/>
      <c r="M387" s="266"/>
      <c r="N387" s="267"/>
      <c r="O387" s="267"/>
      <c r="P387" s="267"/>
      <c r="Q387" s="267"/>
      <c r="R387" s="267"/>
      <c r="S387" s="267"/>
      <c r="T387" s="268"/>
      <c r="AT387" s="269" t="s">
        <v>159</v>
      </c>
      <c r="AU387" s="269" t="s">
        <v>88</v>
      </c>
      <c r="AV387" s="15" t="s">
        <v>168</v>
      </c>
      <c r="AW387" s="15" t="s">
        <v>44</v>
      </c>
      <c r="AX387" s="15" t="s">
        <v>79</v>
      </c>
      <c r="AY387" s="269" t="s">
        <v>150</v>
      </c>
    </row>
    <row r="388" spans="2:51" s="14" customFormat="1" ht="12">
      <c r="B388" s="231"/>
      <c r="C388" s="232"/>
      <c r="D388" s="233" t="s">
        <v>159</v>
      </c>
      <c r="E388" s="234" t="s">
        <v>36</v>
      </c>
      <c r="F388" s="235" t="s">
        <v>163</v>
      </c>
      <c r="G388" s="232"/>
      <c r="H388" s="236">
        <v>535.87</v>
      </c>
      <c r="I388" s="237"/>
      <c r="J388" s="232"/>
      <c r="K388" s="232"/>
      <c r="L388" s="238"/>
      <c r="M388" s="239"/>
      <c r="N388" s="240"/>
      <c r="O388" s="240"/>
      <c r="P388" s="240"/>
      <c r="Q388" s="240"/>
      <c r="R388" s="240"/>
      <c r="S388" s="240"/>
      <c r="T388" s="241"/>
      <c r="AT388" s="242" t="s">
        <v>159</v>
      </c>
      <c r="AU388" s="242" t="s">
        <v>88</v>
      </c>
      <c r="AV388" s="14" t="s">
        <v>157</v>
      </c>
      <c r="AW388" s="14" t="s">
        <v>44</v>
      </c>
      <c r="AX388" s="14" t="s">
        <v>23</v>
      </c>
      <c r="AY388" s="242" t="s">
        <v>150</v>
      </c>
    </row>
    <row r="389" spans="2:65" s="1" customFormat="1" ht="22.5" customHeight="1">
      <c r="B389" s="37"/>
      <c r="C389" s="246" t="s">
        <v>501</v>
      </c>
      <c r="D389" s="246" t="s">
        <v>262</v>
      </c>
      <c r="E389" s="247" t="s">
        <v>502</v>
      </c>
      <c r="F389" s="248" t="s">
        <v>503</v>
      </c>
      <c r="G389" s="249" t="s">
        <v>295</v>
      </c>
      <c r="H389" s="250">
        <v>7.665</v>
      </c>
      <c r="I389" s="251"/>
      <c r="J389" s="252">
        <f>ROUND(I389*H389,2)</f>
        <v>0</v>
      </c>
      <c r="K389" s="248" t="s">
        <v>156</v>
      </c>
      <c r="L389" s="253"/>
      <c r="M389" s="254" t="s">
        <v>36</v>
      </c>
      <c r="N389" s="255" t="s">
        <v>50</v>
      </c>
      <c r="O389" s="38"/>
      <c r="P389" s="205">
        <f>O389*H389</f>
        <v>0</v>
      </c>
      <c r="Q389" s="205">
        <v>0.0005</v>
      </c>
      <c r="R389" s="205">
        <f>Q389*H389</f>
        <v>0.0038325</v>
      </c>
      <c r="S389" s="205">
        <v>0</v>
      </c>
      <c r="T389" s="206">
        <f>S389*H389</f>
        <v>0</v>
      </c>
      <c r="AR389" s="19" t="s">
        <v>201</v>
      </c>
      <c r="AT389" s="19" t="s">
        <v>262</v>
      </c>
      <c r="AU389" s="19" t="s">
        <v>88</v>
      </c>
      <c r="AY389" s="19" t="s">
        <v>150</v>
      </c>
      <c r="BE389" s="207">
        <f>IF(N389="základní",J389,0)</f>
        <v>0</v>
      </c>
      <c r="BF389" s="207">
        <f>IF(N389="snížená",J389,0)</f>
        <v>0</v>
      </c>
      <c r="BG389" s="207">
        <f>IF(N389="zákl. přenesená",J389,0)</f>
        <v>0</v>
      </c>
      <c r="BH389" s="207">
        <f>IF(N389="sníž. přenesená",J389,0)</f>
        <v>0</v>
      </c>
      <c r="BI389" s="207">
        <f>IF(N389="nulová",J389,0)</f>
        <v>0</v>
      </c>
      <c r="BJ389" s="19" t="s">
        <v>23</v>
      </c>
      <c r="BK389" s="207">
        <f>ROUND(I389*H389,2)</f>
        <v>0</v>
      </c>
      <c r="BL389" s="19" t="s">
        <v>157</v>
      </c>
      <c r="BM389" s="19" t="s">
        <v>504</v>
      </c>
    </row>
    <row r="390" spans="2:51" s="13" customFormat="1" ht="12">
      <c r="B390" s="220"/>
      <c r="C390" s="221"/>
      <c r="D390" s="210" t="s">
        <v>159</v>
      </c>
      <c r="E390" s="222" t="s">
        <v>36</v>
      </c>
      <c r="F390" s="223" t="s">
        <v>505</v>
      </c>
      <c r="G390" s="221"/>
      <c r="H390" s="224">
        <v>7.3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159</v>
      </c>
      <c r="AU390" s="230" t="s">
        <v>88</v>
      </c>
      <c r="AV390" s="13" t="s">
        <v>88</v>
      </c>
      <c r="AW390" s="13" t="s">
        <v>44</v>
      </c>
      <c r="AX390" s="13" t="s">
        <v>79</v>
      </c>
      <c r="AY390" s="230" t="s">
        <v>150</v>
      </c>
    </row>
    <row r="391" spans="2:51" s="14" customFormat="1" ht="12">
      <c r="B391" s="231"/>
      <c r="C391" s="232"/>
      <c r="D391" s="210" t="s">
        <v>159</v>
      </c>
      <c r="E391" s="243" t="s">
        <v>36</v>
      </c>
      <c r="F391" s="244" t="s">
        <v>163</v>
      </c>
      <c r="G391" s="232"/>
      <c r="H391" s="245">
        <v>7.3</v>
      </c>
      <c r="I391" s="237"/>
      <c r="J391" s="232"/>
      <c r="K391" s="232"/>
      <c r="L391" s="238"/>
      <c r="M391" s="239"/>
      <c r="N391" s="240"/>
      <c r="O391" s="240"/>
      <c r="P391" s="240"/>
      <c r="Q391" s="240"/>
      <c r="R391" s="240"/>
      <c r="S391" s="240"/>
      <c r="T391" s="241"/>
      <c r="AT391" s="242" t="s">
        <v>159</v>
      </c>
      <c r="AU391" s="242" t="s">
        <v>88</v>
      </c>
      <c r="AV391" s="14" t="s">
        <v>157</v>
      </c>
      <c r="AW391" s="14" t="s">
        <v>44</v>
      </c>
      <c r="AX391" s="14" t="s">
        <v>79</v>
      </c>
      <c r="AY391" s="242" t="s">
        <v>150</v>
      </c>
    </row>
    <row r="392" spans="2:51" s="13" customFormat="1" ht="12">
      <c r="B392" s="220"/>
      <c r="C392" s="221"/>
      <c r="D392" s="233" t="s">
        <v>159</v>
      </c>
      <c r="E392" s="256" t="s">
        <v>36</v>
      </c>
      <c r="F392" s="257" t="s">
        <v>506</v>
      </c>
      <c r="G392" s="221"/>
      <c r="H392" s="258">
        <v>7.665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159</v>
      </c>
      <c r="AU392" s="230" t="s">
        <v>88</v>
      </c>
      <c r="AV392" s="13" t="s">
        <v>88</v>
      </c>
      <c r="AW392" s="13" t="s">
        <v>44</v>
      </c>
      <c r="AX392" s="13" t="s">
        <v>23</v>
      </c>
      <c r="AY392" s="230" t="s">
        <v>150</v>
      </c>
    </row>
    <row r="393" spans="2:65" s="1" customFormat="1" ht="22.5" customHeight="1">
      <c r="B393" s="37"/>
      <c r="C393" s="246" t="s">
        <v>507</v>
      </c>
      <c r="D393" s="246" t="s">
        <v>262</v>
      </c>
      <c r="E393" s="247" t="s">
        <v>508</v>
      </c>
      <c r="F393" s="248" t="s">
        <v>509</v>
      </c>
      <c r="G393" s="249" t="s">
        <v>295</v>
      </c>
      <c r="H393" s="250">
        <v>13.125</v>
      </c>
      <c r="I393" s="251"/>
      <c r="J393" s="252">
        <f>ROUND(I393*H393,2)</f>
        <v>0</v>
      </c>
      <c r="K393" s="248" t="s">
        <v>156</v>
      </c>
      <c r="L393" s="253"/>
      <c r="M393" s="254" t="s">
        <v>36</v>
      </c>
      <c r="N393" s="255" t="s">
        <v>50</v>
      </c>
      <c r="O393" s="38"/>
      <c r="P393" s="205">
        <f>O393*H393</f>
        <v>0</v>
      </c>
      <c r="Q393" s="205">
        <v>0.0005</v>
      </c>
      <c r="R393" s="205">
        <f>Q393*H393</f>
        <v>0.0065625</v>
      </c>
      <c r="S393" s="205">
        <v>0</v>
      </c>
      <c r="T393" s="206">
        <f>S393*H393</f>
        <v>0</v>
      </c>
      <c r="AR393" s="19" t="s">
        <v>201</v>
      </c>
      <c r="AT393" s="19" t="s">
        <v>262</v>
      </c>
      <c r="AU393" s="19" t="s">
        <v>88</v>
      </c>
      <c r="AY393" s="19" t="s">
        <v>150</v>
      </c>
      <c r="BE393" s="207">
        <f>IF(N393="základní",J393,0)</f>
        <v>0</v>
      </c>
      <c r="BF393" s="207">
        <f>IF(N393="snížená",J393,0)</f>
        <v>0</v>
      </c>
      <c r="BG393" s="207">
        <f>IF(N393="zákl. přenesená",J393,0)</f>
        <v>0</v>
      </c>
      <c r="BH393" s="207">
        <f>IF(N393="sníž. přenesená",J393,0)</f>
        <v>0</v>
      </c>
      <c r="BI393" s="207">
        <f>IF(N393="nulová",J393,0)</f>
        <v>0</v>
      </c>
      <c r="BJ393" s="19" t="s">
        <v>23</v>
      </c>
      <c r="BK393" s="207">
        <f>ROUND(I393*H393,2)</f>
        <v>0</v>
      </c>
      <c r="BL393" s="19" t="s">
        <v>157</v>
      </c>
      <c r="BM393" s="19" t="s">
        <v>510</v>
      </c>
    </row>
    <row r="394" spans="2:51" s="13" customFormat="1" ht="12">
      <c r="B394" s="220"/>
      <c r="C394" s="221"/>
      <c r="D394" s="210" t="s">
        <v>159</v>
      </c>
      <c r="E394" s="222" t="s">
        <v>36</v>
      </c>
      <c r="F394" s="223" t="s">
        <v>511</v>
      </c>
      <c r="G394" s="221"/>
      <c r="H394" s="224">
        <v>12.5</v>
      </c>
      <c r="I394" s="225"/>
      <c r="J394" s="221"/>
      <c r="K394" s="221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159</v>
      </c>
      <c r="AU394" s="230" t="s">
        <v>88</v>
      </c>
      <c r="AV394" s="13" t="s">
        <v>88</v>
      </c>
      <c r="AW394" s="13" t="s">
        <v>44</v>
      </c>
      <c r="AX394" s="13" t="s">
        <v>79</v>
      </c>
      <c r="AY394" s="230" t="s">
        <v>150</v>
      </c>
    </row>
    <row r="395" spans="2:51" s="14" customFormat="1" ht="12">
      <c r="B395" s="231"/>
      <c r="C395" s="232"/>
      <c r="D395" s="210" t="s">
        <v>159</v>
      </c>
      <c r="E395" s="243" t="s">
        <v>36</v>
      </c>
      <c r="F395" s="244" t="s">
        <v>163</v>
      </c>
      <c r="G395" s="232"/>
      <c r="H395" s="245">
        <v>12.5</v>
      </c>
      <c r="I395" s="237"/>
      <c r="J395" s="232"/>
      <c r="K395" s="232"/>
      <c r="L395" s="238"/>
      <c r="M395" s="239"/>
      <c r="N395" s="240"/>
      <c r="O395" s="240"/>
      <c r="P395" s="240"/>
      <c r="Q395" s="240"/>
      <c r="R395" s="240"/>
      <c r="S395" s="240"/>
      <c r="T395" s="241"/>
      <c r="AT395" s="242" t="s">
        <v>159</v>
      </c>
      <c r="AU395" s="242" t="s">
        <v>88</v>
      </c>
      <c r="AV395" s="14" t="s">
        <v>157</v>
      </c>
      <c r="AW395" s="14" t="s">
        <v>44</v>
      </c>
      <c r="AX395" s="14" t="s">
        <v>79</v>
      </c>
      <c r="AY395" s="242" t="s">
        <v>150</v>
      </c>
    </row>
    <row r="396" spans="2:51" s="13" customFormat="1" ht="12">
      <c r="B396" s="220"/>
      <c r="C396" s="221"/>
      <c r="D396" s="233" t="s">
        <v>159</v>
      </c>
      <c r="E396" s="256" t="s">
        <v>36</v>
      </c>
      <c r="F396" s="257" t="s">
        <v>512</v>
      </c>
      <c r="G396" s="221"/>
      <c r="H396" s="258">
        <v>13.125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159</v>
      </c>
      <c r="AU396" s="230" t="s">
        <v>88</v>
      </c>
      <c r="AV396" s="13" t="s">
        <v>88</v>
      </c>
      <c r="AW396" s="13" t="s">
        <v>44</v>
      </c>
      <c r="AX396" s="13" t="s">
        <v>23</v>
      </c>
      <c r="AY396" s="230" t="s">
        <v>150</v>
      </c>
    </row>
    <row r="397" spans="2:65" s="1" customFormat="1" ht="22.5" customHeight="1">
      <c r="B397" s="37"/>
      <c r="C397" s="246" t="s">
        <v>513</v>
      </c>
      <c r="D397" s="246" t="s">
        <v>262</v>
      </c>
      <c r="E397" s="247" t="s">
        <v>514</v>
      </c>
      <c r="F397" s="248" t="s">
        <v>515</v>
      </c>
      <c r="G397" s="249" t="s">
        <v>295</v>
      </c>
      <c r="H397" s="250">
        <v>76.776</v>
      </c>
      <c r="I397" s="251"/>
      <c r="J397" s="252">
        <f>ROUND(I397*H397,2)</f>
        <v>0</v>
      </c>
      <c r="K397" s="248" t="s">
        <v>156</v>
      </c>
      <c r="L397" s="253"/>
      <c r="M397" s="254" t="s">
        <v>36</v>
      </c>
      <c r="N397" s="255" t="s">
        <v>50</v>
      </c>
      <c r="O397" s="38"/>
      <c r="P397" s="205">
        <f>O397*H397</f>
        <v>0</v>
      </c>
      <c r="Q397" s="205">
        <v>0.0002</v>
      </c>
      <c r="R397" s="205">
        <f>Q397*H397</f>
        <v>0.0153552</v>
      </c>
      <c r="S397" s="205">
        <v>0</v>
      </c>
      <c r="T397" s="206">
        <f>S397*H397</f>
        <v>0</v>
      </c>
      <c r="AR397" s="19" t="s">
        <v>201</v>
      </c>
      <c r="AT397" s="19" t="s">
        <v>262</v>
      </c>
      <c r="AU397" s="19" t="s">
        <v>88</v>
      </c>
      <c r="AY397" s="19" t="s">
        <v>150</v>
      </c>
      <c r="BE397" s="207">
        <f>IF(N397="základní",J397,0)</f>
        <v>0</v>
      </c>
      <c r="BF397" s="207">
        <f>IF(N397="snížená",J397,0)</f>
        <v>0</v>
      </c>
      <c r="BG397" s="207">
        <f>IF(N397="zákl. přenesená",J397,0)</f>
        <v>0</v>
      </c>
      <c r="BH397" s="207">
        <f>IF(N397="sníž. přenesená",J397,0)</f>
        <v>0</v>
      </c>
      <c r="BI397" s="207">
        <f>IF(N397="nulová",J397,0)</f>
        <v>0</v>
      </c>
      <c r="BJ397" s="19" t="s">
        <v>23</v>
      </c>
      <c r="BK397" s="207">
        <f>ROUND(I397*H397,2)</f>
        <v>0</v>
      </c>
      <c r="BL397" s="19" t="s">
        <v>157</v>
      </c>
      <c r="BM397" s="19" t="s">
        <v>516</v>
      </c>
    </row>
    <row r="398" spans="2:51" s="13" customFormat="1" ht="12">
      <c r="B398" s="220"/>
      <c r="C398" s="221"/>
      <c r="D398" s="210" t="s">
        <v>159</v>
      </c>
      <c r="E398" s="222" t="s">
        <v>36</v>
      </c>
      <c r="F398" s="223" t="s">
        <v>426</v>
      </c>
      <c r="G398" s="221"/>
      <c r="H398" s="224">
        <v>27.27</v>
      </c>
      <c r="I398" s="225"/>
      <c r="J398" s="221"/>
      <c r="K398" s="221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159</v>
      </c>
      <c r="AU398" s="230" t="s">
        <v>88</v>
      </c>
      <c r="AV398" s="13" t="s">
        <v>88</v>
      </c>
      <c r="AW398" s="13" t="s">
        <v>44</v>
      </c>
      <c r="AX398" s="13" t="s">
        <v>79</v>
      </c>
      <c r="AY398" s="230" t="s">
        <v>150</v>
      </c>
    </row>
    <row r="399" spans="2:51" s="13" customFormat="1" ht="12">
      <c r="B399" s="220"/>
      <c r="C399" s="221"/>
      <c r="D399" s="210" t="s">
        <v>159</v>
      </c>
      <c r="E399" s="222" t="s">
        <v>36</v>
      </c>
      <c r="F399" s="223" t="s">
        <v>430</v>
      </c>
      <c r="G399" s="221"/>
      <c r="H399" s="224">
        <v>31.93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159</v>
      </c>
      <c r="AU399" s="230" t="s">
        <v>88</v>
      </c>
      <c r="AV399" s="13" t="s">
        <v>88</v>
      </c>
      <c r="AW399" s="13" t="s">
        <v>44</v>
      </c>
      <c r="AX399" s="13" t="s">
        <v>79</v>
      </c>
      <c r="AY399" s="230" t="s">
        <v>150</v>
      </c>
    </row>
    <row r="400" spans="2:51" s="13" customFormat="1" ht="12">
      <c r="B400" s="220"/>
      <c r="C400" s="221"/>
      <c r="D400" s="210" t="s">
        <v>159</v>
      </c>
      <c r="E400" s="222" t="s">
        <v>36</v>
      </c>
      <c r="F400" s="223" t="s">
        <v>433</v>
      </c>
      <c r="G400" s="221"/>
      <c r="H400" s="224">
        <v>13.92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159</v>
      </c>
      <c r="AU400" s="230" t="s">
        <v>88</v>
      </c>
      <c r="AV400" s="13" t="s">
        <v>88</v>
      </c>
      <c r="AW400" s="13" t="s">
        <v>44</v>
      </c>
      <c r="AX400" s="13" t="s">
        <v>79</v>
      </c>
      <c r="AY400" s="230" t="s">
        <v>150</v>
      </c>
    </row>
    <row r="401" spans="2:51" s="14" customFormat="1" ht="12">
      <c r="B401" s="231"/>
      <c r="C401" s="232"/>
      <c r="D401" s="210" t="s">
        <v>159</v>
      </c>
      <c r="E401" s="243" t="s">
        <v>36</v>
      </c>
      <c r="F401" s="244" t="s">
        <v>163</v>
      </c>
      <c r="G401" s="232"/>
      <c r="H401" s="245">
        <v>73.12</v>
      </c>
      <c r="I401" s="237"/>
      <c r="J401" s="232"/>
      <c r="K401" s="232"/>
      <c r="L401" s="238"/>
      <c r="M401" s="239"/>
      <c r="N401" s="240"/>
      <c r="O401" s="240"/>
      <c r="P401" s="240"/>
      <c r="Q401" s="240"/>
      <c r="R401" s="240"/>
      <c r="S401" s="240"/>
      <c r="T401" s="241"/>
      <c r="AT401" s="242" t="s">
        <v>159</v>
      </c>
      <c r="AU401" s="242" t="s">
        <v>88</v>
      </c>
      <c r="AV401" s="14" t="s">
        <v>157</v>
      </c>
      <c r="AW401" s="14" t="s">
        <v>44</v>
      </c>
      <c r="AX401" s="14" t="s">
        <v>79</v>
      </c>
      <c r="AY401" s="242" t="s">
        <v>150</v>
      </c>
    </row>
    <row r="402" spans="2:51" s="13" customFormat="1" ht="12">
      <c r="B402" s="220"/>
      <c r="C402" s="221"/>
      <c r="D402" s="233" t="s">
        <v>159</v>
      </c>
      <c r="E402" s="256" t="s">
        <v>36</v>
      </c>
      <c r="F402" s="257" t="s">
        <v>517</v>
      </c>
      <c r="G402" s="221"/>
      <c r="H402" s="258">
        <v>76.776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159</v>
      </c>
      <c r="AU402" s="230" t="s">
        <v>88</v>
      </c>
      <c r="AV402" s="13" t="s">
        <v>88</v>
      </c>
      <c r="AW402" s="13" t="s">
        <v>44</v>
      </c>
      <c r="AX402" s="13" t="s">
        <v>23</v>
      </c>
      <c r="AY402" s="230" t="s">
        <v>150</v>
      </c>
    </row>
    <row r="403" spans="2:65" s="1" customFormat="1" ht="22.5" customHeight="1">
      <c r="B403" s="37"/>
      <c r="C403" s="246" t="s">
        <v>518</v>
      </c>
      <c r="D403" s="246" t="s">
        <v>262</v>
      </c>
      <c r="E403" s="247" t="s">
        <v>519</v>
      </c>
      <c r="F403" s="248" t="s">
        <v>520</v>
      </c>
      <c r="G403" s="249" t="s">
        <v>295</v>
      </c>
      <c r="H403" s="250">
        <v>465.098</v>
      </c>
      <c r="I403" s="251"/>
      <c r="J403" s="252">
        <f>ROUND(I403*H403,2)</f>
        <v>0</v>
      </c>
      <c r="K403" s="248" t="s">
        <v>156</v>
      </c>
      <c r="L403" s="253"/>
      <c r="M403" s="254" t="s">
        <v>36</v>
      </c>
      <c r="N403" s="255" t="s">
        <v>50</v>
      </c>
      <c r="O403" s="38"/>
      <c r="P403" s="205">
        <f>O403*H403</f>
        <v>0</v>
      </c>
      <c r="Q403" s="205">
        <v>3E-05</v>
      </c>
      <c r="R403" s="205">
        <f>Q403*H403</f>
        <v>0.01395294</v>
      </c>
      <c r="S403" s="205">
        <v>0</v>
      </c>
      <c r="T403" s="206">
        <f>S403*H403</f>
        <v>0</v>
      </c>
      <c r="AR403" s="19" t="s">
        <v>201</v>
      </c>
      <c r="AT403" s="19" t="s">
        <v>262</v>
      </c>
      <c r="AU403" s="19" t="s">
        <v>88</v>
      </c>
      <c r="AY403" s="19" t="s">
        <v>150</v>
      </c>
      <c r="BE403" s="207">
        <f>IF(N403="základní",J403,0)</f>
        <v>0</v>
      </c>
      <c r="BF403" s="207">
        <f>IF(N403="snížená",J403,0)</f>
        <v>0</v>
      </c>
      <c r="BG403" s="207">
        <f>IF(N403="zákl. přenesená",J403,0)</f>
        <v>0</v>
      </c>
      <c r="BH403" s="207">
        <f>IF(N403="sníž. přenesená",J403,0)</f>
        <v>0</v>
      </c>
      <c r="BI403" s="207">
        <f>IF(N403="nulová",J403,0)</f>
        <v>0</v>
      </c>
      <c r="BJ403" s="19" t="s">
        <v>23</v>
      </c>
      <c r="BK403" s="207">
        <f>ROUND(I403*H403,2)</f>
        <v>0</v>
      </c>
      <c r="BL403" s="19" t="s">
        <v>157</v>
      </c>
      <c r="BM403" s="19" t="s">
        <v>521</v>
      </c>
    </row>
    <row r="404" spans="2:51" s="13" customFormat="1" ht="12">
      <c r="B404" s="220"/>
      <c r="C404" s="221"/>
      <c r="D404" s="210" t="s">
        <v>159</v>
      </c>
      <c r="E404" s="222" t="s">
        <v>36</v>
      </c>
      <c r="F404" s="223" t="s">
        <v>522</v>
      </c>
      <c r="G404" s="221"/>
      <c r="H404" s="224">
        <v>81</v>
      </c>
      <c r="I404" s="225"/>
      <c r="J404" s="221"/>
      <c r="K404" s="221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159</v>
      </c>
      <c r="AU404" s="230" t="s">
        <v>88</v>
      </c>
      <c r="AV404" s="13" t="s">
        <v>88</v>
      </c>
      <c r="AW404" s="13" t="s">
        <v>44</v>
      </c>
      <c r="AX404" s="13" t="s">
        <v>79</v>
      </c>
      <c r="AY404" s="230" t="s">
        <v>150</v>
      </c>
    </row>
    <row r="405" spans="2:51" s="13" customFormat="1" ht="12">
      <c r="B405" s="220"/>
      <c r="C405" s="221"/>
      <c r="D405" s="210" t="s">
        <v>159</v>
      </c>
      <c r="E405" s="222" t="s">
        <v>36</v>
      </c>
      <c r="F405" s="223" t="s">
        <v>523</v>
      </c>
      <c r="G405" s="221"/>
      <c r="H405" s="224">
        <v>106.65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159</v>
      </c>
      <c r="AU405" s="230" t="s">
        <v>88</v>
      </c>
      <c r="AV405" s="13" t="s">
        <v>88</v>
      </c>
      <c r="AW405" s="13" t="s">
        <v>44</v>
      </c>
      <c r="AX405" s="13" t="s">
        <v>79</v>
      </c>
      <c r="AY405" s="230" t="s">
        <v>150</v>
      </c>
    </row>
    <row r="406" spans="2:51" s="13" customFormat="1" ht="12">
      <c r="B406" s="220"/>
      <c r="C406" s="221"/>
      <c r="D406" s="210" t="s">
        <v>159</v>
      </c>
      <c r="E406" s="222" t="s">
        <v>36</v>
      </c>
      <c r="F406" s="223" t="s">
        <v>524</v>
      </c>
      <c r="G406" s="221"/>
      <c r="H406" s="224">
        <v>12.1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159</v>
      </c>
      <c r="AU406" s="230" t="s">
        <v>88</v>
      </c>
      <c r="AV406" s="13" t="s">
        <v>88</v>
      </c>
      <c r="AW406" s="13" t="s">
        <v>44</v>
      </c>
      <c r="AX406" s="13" t="s">
        <v>79</v>
      </c>
      <c r="AY406" s="230" t="s">
        <v>150</v>
      </c>
    </row>
    <row r="407" spans="2:51" s="13" customFormat="1" ht="12">
      <c r="B407" s="220"/>
      <c r="C407" s="221"/>
      <c r="D407" s="210" t="s">
        <v>159</v>
      </c>
      <c r="E407" s="222" t="s">
        <v>36</v>
      </c>
      <c r="F407" s="223" t="s">
        <v>525</v>
      </c>
      <c r="G407" s="221"/>
      <c r="H407" s="224">
        <v>11.5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159</v>
      </c>
      <c r="AU407" s="230" t="s">
        <v>88</v>
      </c>
      <c r="AV407" s="13" t="s">
        <v>88</v>
      </c>
      <c r="AW407" s="13" t="s">
        <v>44</v>
      </c>
      <c r="AX407" s="13" t="s">
        <v>79</v>
      </c>
      <c r="AY407" s="230" t="s">
        <v>150</v>
      </c>
    </row>
    <row r="408" spans="2:51" s="13" customFormat="1" ht="24">
      <c r="B408" s="220"/>
      <c r="C408" s="221"/>
      <c r="D408" s="210" t="s">
        <v>159</v>
      </c>
      <c r="E408" s="222" t="s">
        <v>36</v>
      </c>
      <c r="F408" s="223" t="s">
        <v>429</v>
      </c>
      <c r="G408" s="221"/>
      <c r="H408" s="224">
        <v>168.47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159</v>
      </c>
      <c r="AU408" s="230" t="s">
        <v>88</v>
      </c>
      <c r="AV408" s="13" t="s">
        <v>88</v>
      </c>
      <c r="AW408" s="13" t="s">
        <v>44</v>
      </c>
      <c r="AX408" s="13" t="s">
        <v>79</v>
      </c>
      <c r="AY408" s="230" t="s">
        <v>150</v>
      </c>
    </row>
    <row r="409" spans="2:51" s="13" customFormat="1" ht="12">
      <c r="B409" s="220"/>
      <c r="C409" s="221"/>
      <c r="D409" s="210" t="s">
        <v>159</v>
      </c>
      <c r="E409" s="222" t="s">
        <v>36</v>
      </c>
      <c r="F409" s="223" t="s">
        <v>526</v>
      </c>
      <c r="G409" s="221"/>
      <c r="H409" s="224">
        <v>9.61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159</v>
      </c>
      <c r="AU409" s="230" t="s">
        <v>88</v>
      </c>
      <c r="AV409" s="13" t="s">
        <v>88</v>
      </c>
      <c r="AW409" s="13" t="s">
        <v>44</v>
      </c>
      <c r="AX409" s="13" t="s">
        <v>79</v>
      </c>
      <c r="AY409" s="230" t="s">
        <v>150</v>
      </c>
    </row>
    <row r="410" spans="2:51" s="13" customFormat="1" ht="12">
      <c r="B410" s="220"/>
      <c r="C410" s="221"/>
      <c r="D410" s="210" t="s">
        <v>159</v>
      </c>
      <c r="E410" s="222" t="s">
        <v>36</v>
      </c>
      <c r="F410" s="223" t="s">
        <v>432</v>
      </c>
      <c r="G410" s="221"/>
      <c r="H410" s="224">
        <v>53.62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159</v>
      </c>
      <c r="AU410" s="230" t="s">
        <v>88</v>
      </c>
      <c r="AV410" s="13" t="s">
        <v>88</v>
      </c>
      <c r="AW410" s="13" t="s">
        <v>44</v>
      </c>
      <c r="AX410" s="13" t="s">
        <v>79</v>
      </c>
      <c r="AY410" s="230" t="s">
        <v>150</v>
      </c>
    </row>
    <row r="411" spans="2:51" s="14" customFormat="1" ht="12">
      <c r="B411" s="231"/>
      <c r="C411" s="232"/>
      <c r="D411" s="210" t="s">
        <v>159</v>
      </c>
      <c r="E411" s="243" t="s">
        <v>36</v>
      </c>
      <c r="F411" s="244" t="s">
        <v>163</v>
      </c>
      <c r="G411" s="232"/>
      <c r="H411" s="245">
        <v>442.95</v>
      </c>
      <c r="I411" s="237"/>
      <c r="J411" s="232"/>
      <c r="K411" s="232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159</v>
      </c>
      <c r="AU411" s="242" t="s">
        <v>88</v>
      </c>
      <c r="AV411" s="14" t="s">
        <v>157</v>
      </c>
      <c r="AW411" s="14" t="s">
        <v>44</v>
      </c>
      <c r="AX411" s="14" t="s">
        <v>79</v>
      </c>
      <c r="AY411" s="242" t="s">
        <v>150</v>
      </c>
    </row>
    <row r="412" spans="2:51" s="13" customFormat="1" ht="12">
      <c r="B412" s="220"/>
      <c r="C412" s="221"/>
      <c r="D412" s="233" t="s">
        <v>159</v>
      </c>
      <c r="E412" s="256" t="s">
        <v>36</v>
      </c>
      <c r="F412" s="257" t="s">
        <v>527</v>
      </c>
      <c r="G412" s="221"/>
      <c r="H412" s="258">
        <v>465.0975</v>
      </c>
      <c r="I412" s="225"/>
      <c r="J412" s="221"/>
      <c r="K412" s="221"/>
      <c r="L412" s="226"/>
      <c r="M412" s="227"/>
      <c r="N412" s="228"/>
      <c r="O412" s="228"/>
      <c r="P412" s="228"/>
      <c r="Q412" s="228"/>
      <c r="R412" s="228"/>
      <c r="S412" s="228"/>
      <c r="T412" s="229"/>
      <c r="AT412" s="230" t="s">
        <v>159</v>
      </c>
      <c r="AU412" s="230" t="s">
        <v>88</v>
      </c>
      <c r="AV412" s="13" t="s">
        <v>88</v>
      </c>
      <c r="AW412" s="13" t="s">
        <v>44</v>
      </c>
      <c r="AX412" s="13" t="s">
        <v>23</v>
      </c>
      <c r="AY412" s="230" t="s">
        <v>150</v>
      </c>
    </row>
    <row r="413" spans="2:65" s="1" customFormat="1" ht="22.5" customHeight="1">
      <c r="B413" s="37"/>
      <c r="C413" s="196" t="s">
        <v>528</v>
      </c>
      <c r="D413" s="196" t="s">
        <v>152</v>
      </c>
      <c r="E413" s="197" t="s">
        <v>529</v>
      </c>
      <c r="F413" s="198" t="s">
        <v>530</v>
      </c>
      <c r="G413" s="199" t="s">
        <v>155</v>
      </c>
      <c r="H413" s="200">
        <v>168.475</v>
      </c>
      <c r="I413" s="201"/>
      <c r="J413" s="202">
        <f>ROUND(I413*H413,2)</f>
        <v>0</v>
      </c>
      <c r="K413" s="198" t="s">
        <v>322</v>
      </c>
      <c r="L413" s="57"/>
      <c r="M413" s="203" t="s">
        <v>36</v>
      </c>
      <c r="N413" s="204" t="s">
        <v>50</v>
      </c>
      <c r="O413" s="38"/>
      <c r="P413" s="205">
        <f>O413*H413</f>
        <v>0</v>
      </c>
      <c r="Q413" s="205">
        <v>0.0315</v>
      </c>
      <c r="R413" s="205">
        <f>Q413*H413</f>
        <v>5.3069625</v>
      </c>
      <c r="S413" s="205">
        <v>0</v>
      </c>
      <c r="T413" s="206">
        <f>S413*H413</f>
        <v>0</v>
      </c>
      <c r="AR413" s="19" t="s">
        <v>157</v>
      </c>
      <c r="AT413" s="19" t="s">
        <v>152</v>
      </c>
      <c r="AU413" s="19" t="s">
        <v>88</v>
      </c>
      <c r="AY413" s="19" t="s">
        <v>150</v>
      </c>
      <c r="BE413" s="207">
        <f>IF(N413="základní",J413,0)</f>
        <v>0</v>
      </c>
      <c r="BF413" s="207">
        <f>IF(N413="snížená",J413,0)</f>
        <v>0</v>
      </c>
      <c r="BG413" s="207">
        <f>IF(N413="zákl. přenesená",J413,0)</f>
        <v>0</v>
      </c>
      <c r="BH413" s="207">
        <f>IF(N413="sníž. přenesená",J413,0)</f>
        <v>0</v>
      </c>
      <c r="BI413" s="207">
        <f>IF(N413="nulová",J413,0)</f>
        <v>0</v>
      </c>
      <c r="BJ413" s="19" t="s">
        <v>23</v>
      </c>
      <c r="BK413" s="207">
        <f>ROUND(I413*H413,2)</f>
        <v>0</v>
      </c>
      <c r="BL413" s="19" t="s">
        <v>157</v>
      </c>
      <c r="BM413" s="19" t="s">
        <v>531</v>
      </c>
    </row>
    <row r="414" spans="2:51" s="12" customFormat="1" ht="12">
      <c r="B414" s="208"/>
      <c r="C414" s="209"/>
      <c r="D414" s="210" t="s">
        <v>159</v>
      </c>
      <c r="E414" s="211" t="s">
        <v>36</v>
      </c>
      <c r="F414" s="212" t="s">
        <v>160</v>
      </c>
      <c r="G414" s="209"/>
      <c r="H414" s="213" t="s">
        <v>36</v>
      </c>
      <c r="I414" s="214"/>
      <c r="J414" s="209"/>
      <c r="K414" s="209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159</v>
      </c>
      <c r="AU414" s="219" t="s">
        <v>88</v>
      </c>
      <c r="AV414" s="12" t="s">
        <v>23</v>
      </c>
      <c r="AW414" s="12" t="s">
        <v>44</v>
      </c>
      <c r="AX414" s="12" t="s">
        <v>79</v>
      </c>
      <c r="AY414" s="219" t="s">
        <v>150</v>
      </c>
    </row>
    <row r="415" spans="2:51" s="12" customFormat="1" ht="12">
      <c r="B415" s="208"/>
      <c r="C415" s="209"/>
      <c r="D415" s="210" t="s">
        <v>159</v>
      </c>
      <c r="E415" s="211" t="s">
        <v>36</v>
      </c>
      <c r="F415" s="212" t="s">
        <v>161</v>
      </c>
      <c r="G415" s="209"/>
      <c r="H415" s="213" t="s">
        <v>36</v>
      </c>
      <c r="I415" s="214"/>
      <c r="J415" s="209"/>
      <c r="K415" s="209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159</v>
      </c>
      <c r="AU415" s="219" t="s">
        <v>88</v>
      </c>
      <c r="AV415" s="12" t="s">
        <v>23</v>
      </c>
      <c r="AW415" s="12" t="s">
        <v>44</v>
      </c>
      <c r="AX415" s="12" t="s">
        <v>79</v>
      </c>
      <c r="AY415" s="219" t="s">
        <v>150</v>
      </c>
    </row>
    <row r="416" spans="2:51" s="13" customFormat="1" ht="12">
      <c r="B416" s="220"/>
      <c r="C416" s="221"/>
      <c r="D416" s="210" t="s">
        <v>159</v>
      </c>
      <c r="E416" s="222" t="s">
        <v>36</v>
      </c>
      <c r="F416" s="223" t="s">
        <v>532</v>
      </c>
      <c r="G416" s="221"/>
      <c r="H416" s="224">
        <v>56.5</v>
      </c>
      <c r="I416" s="225"/>
      <c r="J416" s="221"/>
      <c r="K416" s="221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159</v>
      </c>
      <c r="AU416" s="230" t="s">
        <v>88</v>
      </c>
      <c r="AV416" s="13" t="s">
        <v>88</v>
      </c>
      <c r="AW416" s="13" t="s">
        <v>44</v>
      </c>
      <c r="AX416" s="13" t="s">
        <v>79</v>
      </c>
      <c r="AY416" s="230" t="s">
        <v>150</v>
      </c>
    </row>
    <row r="417" spans="2:51" s="13" customFormat="1" ht="12">
      <c r="B417" s="220"/>
      <c r="C417" s="221"/>
      <c r="D417" s="210" t="s">
        <v>159</v>
      </c>
      <c r="E417" s="222" t="s">
        <v>36</v>
      </c>
      <c r="F417" s="223" t="s">
        <v>533</v>
      </c>
      <c r="G417" s="221"/>
      <c r="H417" s="224">
        <v>16.8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159</v>
      </c>
      <c r="AU417" s="230" t="s">
        <v>88</v>
      </c>
      <c r="AV417" s="13" t="s">
        <v>88</v>
      </c>
      <c r="AW417" s="13" t="s">
        <v>44</v>
      </c>
      <c r="AX417" s="13" t="s">
        <v>79</v>
      </c>
      <c r="AY417" s="230" t="s">
        <v>150</v>
      </c>
    </row>
    <row r="418" spans="2:51" s="13" customFormat="1" ht="12">
      <c r="B418" s="220"/>
      <c r="C418" s="221"/>
      <c r="D418" s="210" t="s">
        <v>159</v>
      </c>
      <c r="E418" s="222" t="s">
        <v>36</v>
      </c>
      <c r="F418" s="223" t="s">
        <v>534</v>
      </c>
      <c r="G418" s="221"/>
      <c r="H418" s="224">
        <v>51.518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159</v>
      </c>
      <c r="AU418" s="230" t="s">
        <v>88</v>
      </c>
      <c r="AV418" s="13" t="s">
        <v>88</v>
      </c>
      <c r="AW418" s="13" t="s">
        <v>44</v>
      </c>
      <c r="AX418" s="13" t="s">
        <v>79</v>
      </c>
      <c r="AY418" s="230" t="s">
        <v>150</v>
      </c>
    </row>
    <row r="419" spans="2:51" s="13" customFormat="1" ht="12">
      <c r="B419" s="220"/>
      <c r="C419" s="221"/>
      <c r="D419" s="210" t="s">
        <v>159</v>
      </c>
      <c r="E419" s="222" t="s">
        <v>36</v>
      </c>
      <c r="F419" s="223" t="s">
        <v>181</v>
      </c>
      <c r="G419" s="221"/>
      <c r="H419" s="224">
        <v>13.65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9"/>
      <c r="AT419" s="230" t="s">
        <v>159</v>
      </c>
      <c r="AU419" s="230" t="s">
        <v>88</v>
      </c>
      <c r="AV419" s="13" t="s">
        <v>88</v>
      </c>
      <c r="AW419" s="13" t="s">
        <v>44</v>
      </c>
      <c r="AX419" s="13" t="s">
        <v>79</v>
      </c>
      <c r="AY419" s="230" t="s">
        <v>150</v>
      </c>
    </row>
    <row r="420" spans="2:51" s="13" customFormat="1" ht="12">
      <c r="B420" s="220"/>
      <c r="C420" s="221"/>
      <c r="D420" s="210" t="s">
        <v>159</v>
      </c>
      <c r="E420" s="222" t="s">
        <v>36</v>
      </c>
      <c r="F420" s="223" t="s">
        <v>182</v>
      </c>
      <c r="G420" s="221"/>
      <c r="H420" s="224">
        <v>11.583</v>
      </c>
      <c r="I420" s="225"/>
      <c r="J420" s="221"/>
      <c r="K420" s="221"/>
      <c r="L420" s="226"/>
      <c r="M420" s="227"/>
      <c r="N420" s="228"/>
      <c r="O420" s="228"/>
      <c r="P420" s="228"/>
      <c r="Q420" s="228"/>
      <c r="R420" s="228"/>
      <c r="S420" s="228"/>
      <c r="T420" s="229"/>
      <c r="AT420" s="230" t="s">
        <v>159</v>
      </c>
      <c r="AU420" s="230" t="s">
        <v>88</v>
      </c>
      <c r="AV420" s="13" t="s">
        <v>88</v>
      </c>
      <c r="AW420" s="13" t="s">
        <v>44</v>
      </c>
      <c r="AX420" s="13" t="s">
        <v>79</v>
      </c>
      <c r="AY420" s="230" t="s">
        <v>150</v>
      </c>
    </row>
    <row r="421" spans="2:51" s="13" customFormat="1" ht="12">
      <c r="B421" s="220"/>
      <c r="C421" s="221"/>
      <c r="D421" s="210" t="s">
        <v>159</v>
      </c>
      <c r="E421" s="222" t="s">
        <v>36</v>
      </c>
      <c r="F421" s="223" t="s">
        <v>183</v>
      </c>
      <c r="G421" s="221"/>
      <c r="H421" s="224">
        <v>11.29875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159</v>
      </c>
      <c r="AU421" s="230" t="s">
        <v>88</v>
      </c>
      <c r="AV421" s="13" t="s">
        <v>88</v>
      </c>
      <c r="AW421" s="13" t="s">
        <v>44</v>
      </c>
      <c r="AX421" s="13" t="s">
        <v>79</v>
      </c>
      <c r="AY421" s="230" t="s">
        <v>150</v>
      </c>
    </row>
    <row r="422" spans="2:51" s="13" customFormat="1" ht="12">
      <c r="B422" s="220"/>
      <c r="C422" s="221"/>
      <c r="D422" s="210" t="s">
        <v>159</v>
      </c>
      <c r="E422" s="222" t="s">
        <v>36</v>
      </c>
      <c r="F422" s="223" t="s">
        <v>184</v>
      </c>
      <c r="G422" s="221"/>
      <c r="H422" s="224">
        <v>7.125</v>
      </c>
      <c r="I422" s="225"/>
      <c r="J422" s="221"/>
      <c r="K422" s="221"/>
      <c r="L422" s="226"/>
      <c r="M422" s="227"/>
      <c r="N422" s="228"/>
      <c r="O422" s="228"/>
      <c r="P422" s="228"/>
      <c r="Q422" s="228"/>
      <c r="R422" s="228"/>
      <c r="S422" s="228"/>
      <c r="T422" s="229"/>
      <c r="AT422" s="230" t="s">
        <v>159</v>
      </c>
      <c r="AU422" s="230" t="s">
        <v>88</v>
      </c>
      <c r="AV422" s="13" t="s">
        <v>88</v>
      </c>
      <c r="AW422" s="13" t="s">
        <v>44</v>
      </c>
      <c r="AX422" s="13" t="s">
        <v>79</v>
      </c>
      <c r="AY422" s="230" t="s">
        <v>150</v>
      </c>
    </row>
    <row r="423" spans="2:51" s="14" customFormat="1" ht="12">
      <c r="B423" s="231"/>
      <c r="C423" s="232"/>
      <c r="D423" s="233" t="s">
        <v>159</v>
      </c>
      <c r="E423" s="234" t="s">
        <v>36</v>
      </c>
      <c r="F423" s="235" t="s">
        <v>163</v>
      </c>
      <c r="G423" s="232"/>
      <c r="H423" s="236">
        <v>168.47475</v>
      </c>
      <c r="I423" s="237"/>
      <c r="J423" s="232"/>
      <c r="K423" s="232"/>
      <c r="L423" s="238"/>
      <c r="M423" s="239"/>
      <c r="N423" s="240"/>
      <c r="O423" s="240"/>
      <c r="P423" s="240"/>
      <c r="Q423" s="240"/>
      <c r="R423" s="240"/>
      <c r="S423" s="240"/>
      <c r="T423" s="241"/>
      <c r="AT423" s="242" t="s">
        <v>159</v>
      </c>
      <c r="AU423" s="242" t="s">
        <v>88</v>
      </c>
      <c r="AV423" s="14" t="s">
        <v>157</v>
      </c>
      <c r="AW423" s="14" t="s">
        <v>44</v>
      </c>
      <c r="AX423" s="14" t="s">
        <v>23</v>
      </c>
      <c r="AY423" s="242" t="s">
        <v>150</v>
      </c>
    </row>
    <row r="424" spans="2:65" s="1" customFormat="1" ht="31.5" customHeight="1">
      <c r="B424" s="37"/>
      <c r="C424" s="196" t="s">
        <v>535</v>
      </c>
      <c r="D424" s="196" t="s">
        <v>152</v>
      </c>
      <c r="E424" s="197" t="s">
        <v>536</v>
      </c>
      <c r="F424" s="198" t="s">
        <v>537</v>
      </c>
      <c r="G424" s="199" t="s">
        <v>155</v>
      </c>
      <c r="H424" s="200">
        <v>50.432</v>
      </c>
      <c r="I424" s="201"/>
      <c r="J424" s="202">
        <f>ROUND(I424*H424,2)</f>
        <v>0</v>
      </c>
      <c r="K424" s="198" t="s">
        <v>156</v>
      </c>
      <c r="L424" s="57"/>
      <c r="M424" s="203" t="s">
        <v>36</v>
      </c>
      <c r="N424" s="204" t="s">
        <v>50</v>
      </c>
      <c r="O424" s="38"/>
      <c r="P424" s="205">
        <f>O424*H424</f>
        <v>0</v>
      </c>
      <c r="Q424" s="205">
        <v>0.00628</v>
      </c>
      <c r="R424" s="205">
        <f>Q424*H424</f>
        <v>0.31671296</v>
      </c>
      <c r="S424" s="205">
        <v>0</v>
      </c>
      <c r="T424" s="206">
        <f>S424*H424</f>
        <v>0</v>
      </c>
      <c r="AR424" s="19" t="s">
        <v>157</v>
      </c>
      <c r="AT424" s="19" t="s">
        <v>152</v>
      </c>
      <c r="AU424" s="19" t="s">
        <v>88</v>
      </c>
      <c r="AY424" s="19" t="s">
        <v>150</v>
      </c>
      <c r="BE424" s="207">
        <f>IF(N424="základní",J424,0)</f>
        <v>0</v>
      </c>
      <c r="BF424" s="207">
        <f>IF(N424="snížená",J424,0)</f>
        <v>0</v>
      </c>
      <c r="BG424" s="207">
        <f>IF(N424="zákl. přenesená",J424,0)</f>
        <v>0</v>
      </c>
      <c r="BH424" s="207">
        <f>IF(N424="sníž. přenesená",J424,0)</f>
        <v>0</v>
      </c>
      <c r="BI424" s="207">
        <f>IF(N424="nulová",J424,0)</f>
        <v>0</v>
      </c>
      <c r="BJ424" s="19" t="s">
        <v>23</v>
      </c>
      <c r="BK424" s="207">
        <f>ROUND(I424*H424,2)</f>
        <v>0</v>
      </c>
      <c r="BL424" s="19" t="s">
        <v>157</v>
      </c>
      <c r="BM424" s="19" t="s">
        <v>538</v>
      </c>
    </row>
    <row r="425" spans="2:51" s="12" customFormat="1" ht="12">
      <c r="B425" s="208"/>
      <c r="C425" s="209"/>
      <c r="D425" s="210" t="s">
        <v>159</v>
      </c>
      <c r="E425" s="211" t="s">
        <v>36</v>
      </c>
      <c r="F425" s="212" t="s">
        <v>160</v>
      </c>
      <c r="G425" s="209"/>
      <c r="H425" s="213" t="s">
        <v>36</v>
      </c>
      <c r="I425" s="214"/>
      <c r="J425" s="209"/>
      <c r="K425" s="209"/>
      <c r="L425" s="215"/>
      <c r="M425" s="216"/>
      <c r="N425" s="217"/>
      <c r="O425" s="217"/>
      <c r="P425" s="217"/>
      <c r="Q425" s="217"/>
      <c r="R425" s="217"/>
      <c r="S425" s="217"/>
      <c r="T425" s="218"/>
      <c r="AT425" s="219" t="s">
        <v>159</v>
      </c>
      <c r="AU425" s="219" t="s">
        <v>88</v>
      </c>
      <c r="AV425" s="12" t="s">
        <v>23</v>
      </c>
      <c r="AW425" s="12" t="s">
        <v>44</v>
      </c>
      <c r="AX425" s="12" t="s">
        <v>79</v>
      </c>
      <c r="AY425" s="219" t="s">
        <v>150</v>
      </c>
    </row>
    <row r="426" spans="2:51" s="12" customFormat="1" ht="12">
      <c r="B426" s="208"/>
      <c r="C426" s="209"/>
      <c r="D426" s="210" t="s">
        <v>159</v>
      </c>
      <c r="E426" s="211" t="s">
        <v>36</v>
      </c>
      <c r="F426" s="212" t="s">
        <v>161</v>
      </c>
      <c r="G426" s="209"/>
      <c r="H426" s="213" t="s">
        <v>36</v>
      </c>
      <c r="I426" s="214"/>
      <c r="J426" s="209"/>
      <c r="K426" s="209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159</v>
      </c>
      <c r="AU426" s="219" t="s">
        <v>88</v>
      </c>
      <c r="AV426" s="12" t="s">
        <v>23</v>
      </c>
      <c r="AW426" s="12" t="s">
        <v>44</v>
      </c>
      <c r="AX426" s="12" t="s">
        <v>79</v>
      </c>
      <c r="AY426" s="219" t="s">
        <v>150</v>
      </c>
    </row>
    <row r="427" spans="2:51" s="12" customFormat="1" ht="12">
      <c r="B427" s="208"/>
      <c r="C427" s="209"/>
      <c r="D427" s="210" t="s">
        <v>159</v>
      </c>
      <c r="E427" s="211" t="s">
        <v>36</v>
      </c>
      <c r="F427" s="212" t="s">
        <v>539</v>
      </c>
      <c r="G427" s="209"/>
      <c r="H427" s="213" t="s">
        <v>36</v>
      </c>
      <c r="I427" s="214"/>
      <c r="J427" s="209"/>
      <c r="K427" s="209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159</v>
      </c>
      <c r="AU427" s="219" t="s">
        <v>88</v>
      </c>
      <c r="AV427" s="12" t="s">
        <v>23</v>
      </c>
      <c r="AW427" s="12" t="s">
        <v>44</v>
      </c>
      <c r="AX427" s="12" t="s">
        <v>79</v>
      </c>
      <c r="AY427" s="219" t="s">
        <v>150</v>
      </c>
    </row>
    <row r="428" spans="2:51" s="13" customFormat="1" ht="12">
      <c r="B428" s="220"/>
      <c r="C428" s="221"/>
      <c r="D428" s="210" t="s">
        <v>159</v>
      </c>
      <c r="E428" s="222" t="s">
        <v>36</v>
      </c>
      <c r="F428" s="223" t="s">
        <v>540</v>
      </c>
      <c r="G428" s="221"/>
      <c r="H428" s="224">
        <v>28.4</v>
      </c>
      <c r="I428" s="225"/>
      <c r="J428" s="221"/>
      <c r="K428" s="221"/>
      <c r="L428" s="226"/>
      <c r="M428" s="227"/>
      <c r="N428" s="228"/>
      <c r="O428" s="228"/>
      <c r="P428" s="228"/>
      <c r="Q428" s="228"/>
      <c r="R428" s="228"/>
      <c r="S428" s="228"/>
      <c r="T428" s="229"/>
      <c r="AT428" s="230" t="s">
        <v>159</v>
      </c>
      <c r="AU428" s="230" t="s">
        <v>88</v>
      </c>
      <c r="AV428" s="13" t="s">
        <v>88</v>
      </c>
      <c r="AW428" s="13" t="s">
        <v>44</v>
      </c>
      <c r="AX428" s="13" t="s">
        <v>79</v>
      </c>
      <c r="AY428" s="230" t="s">
        <v>150</v>
      </c>
    </row>
    <row r="429" spans="2:51" s="13" customFormat="1" ht="12">
      <c r="B429" s="220"/>
      <c r="C429" s="221"/>
      <c r="D429" s="210" t="s">
        <v>159</v>
      </c>
      <c r="E429" s="222" t="s">
        <v>36</v>
      </c>
      <c r="F429" s="223" t="s">
        <v>541</v>
      </c>
      <c r="G429" s="221"/>
      <c r="H429" s="224">
        <v>7.85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159</v>
      </c>
      <c r="AU429" s="230" t="s">
        <v>88</v>
      </c>
      <c r="AV429" s="13" t="s">
        <v>88</v>
      </c>
      <c r="AW429" s="13" t="s">
        <v>44</v>
      </c>
      <c r="AX429" s="13" t="s">
        <v>79</v>
      </c>
      <c r="AY429" s="230" t="s">
        <v>150</v>
      </c>
    </row>
    <row r="430" spans="2:51" s="13" customFormat="1" ht="12">
      <c r="B430" s="220"/>
      <c r="C430" s="221"/>
      <c r="D430" s="210" t="s">
        <v>159</v>
      </c>
      <c r="E430" s="222" t="s">
        <v>36</v>
      </c>
      <c r="F430" s="223" t="s">
        <v>542</v>
      </c>
      <c r="G430" s="221"/>
      <c r="H430" s="224">
        <v>14.182</v>
      </c>
      <c r="I430" s="225"/>
      <c r="J430" s="221"/>
      <c r="K430" s="221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159</v>
      </c>
      <c r="AU430" s="230" t="s">
        <v>88</v>
      </c>
      <c r="AV430" s="13" t="s">
        <v>88</v>
      </c>
      <c r="AW430" s="13" t="s">
        <v>44</v>
      </c>
      <c r="AX430" s="13" t="s">
        <v>79</v>
      </c>
      <c r="AY430" s="230" t="s">
        <v>150</v>
      </c>
    </row>
    <row r="431" spans="2:51" s="14" customFormat="1" ht="12">
      <c r="B431" s="231"/>
      <c r="C431" s="232"/>
      <c r="D431" s="233" t="s">
        <v>159</v>
      </c>
      <c r="E431" s="234" t="s">
        <v>36</v>
      </c>
      <c r="F431" s="235" t="s">
        <v>163</v>
      </c>
      <c r="G431" s="232"/>
      <c r="H431" s="236">
        <v>50.432</v>
      </c>
      <c r="I431" s="237"/>
      <c r="J431" s="232"/>
      <c r="K431" s="232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159</v>
      </c>
      <c r="AU431" s="242" t="s">
        <v>88</v>
      </c>
      <c r="AV431" s="14" t="s">
        <v>157</v>
      </c>
      <c r="AW431" s="14" t="s">
        <v>44</v>
      </c>
      <c r="AX431" s="14" t="s">
        <v>23</v>
      </c>
      <c r="AY431" s="242" t="s">
        <v>150</v>
      </c>
    </row>
    <row r="432" spans="2:65" s="1" customFormat="1" ht="22.5" customHeight="1">
      <c r="B432" s="37"/>
      <c r="C432" s="196" t="s">
        <v>543</v>
      </c>
      <c r="D432" s="196" t="s">
        <v>152</v>
      </c>
      <c r="E432" s="197" t="s">
        <v>544</v>
      </c>
      <c r="F432" s="198" t="s">
        <v>545</v>
      </c>
      <c r="G432" s="199" t="s">
        <v>155</v>
      </c>
      <c r="H432" s="200">
        <v>818.78</v>
      </c>
      <c r="I432" s="201"/>
      <c r="J432" s="202">
        <f>ROUND(I432*H432,2)</f>
        <v>0</v>
      </c>
      <c r="K432" s="198" t="s">
        <v>156</v>
      </c>
      <c r="L432" s="57"/>
      <c r="M432" s="203" t="s">
        <v>36</v>
      </c>
      <c r="N432" s="204" t="s">
        <v>50</v>
      </c>
      <c r="O432" s="38"/>
      <c r="P432" s="205">
        <f>O432*H432</f>
        <v>0</v>
      </c>
      <c r="Q432" s="205">
        <v>0.00268</v>
      </c>
      <c r="R432" s="205">
        <f>Q432*H432</f>
        <v>2.1943304</v>
      </c>
      <c r="S432" s="205">
        <v>0</v>
      </c>
      <c r="T432" s="206">
        <f>S432*H432</f>
        <v>0</v>
      </c>
      <c r="AR432" s="19" t="s">
        <v>157</v>
      </c>
      <c r="AT432" s="19" t="s">
        <v>152</v>
      </c>
      <c r="AU432" s="19" t="s">
        <v>88</v>
      </c>
      <c r="AY432" s="19" t="s">
        <v>150</v>
      </c>
      <c r="BE432" s="207">
        <f>IF(N432="základní",J432,0)</f>
        <v>0</v>
      </c>
      <c r="BF432" s="207">
        <f>IF(N432="snížená",J432,0)</f>
        <v>0</v>
      </c>
      <c r="BG432" s="207">
        <f>IF(N432="zákl. přenesená",J432,0)</f>
        <v>0</v>
      </c>
      <c r="BH432" s="207">
        <f>IF(N432="sníž. přenesená",J432,0)</f>
        <v>0</v>
      </c>
      <c r="BI432" s="207">
        <f>IF(N432="nulová",J432,0)</f>
        <v>0</v>
      </c>
      <c r="BJ432" s="19" t="s">
        <v>23</v>
      </c>
      <c r="BK432" s="207">
        <f>ROUND(I432*H432,2)</f>
        <v>0</v>
      </c>
      <c r="BL432" s="19" t="s">
        <v>157</v>
      </c>
      <c r="BM432" s="19" t="s">
        <v>546</v>
      </c>
    </row>
    <row r="433" spans="2:51" s="12" customFormat="1" ht="12">
      <c r="B433" s="208"/>
      <c r="C433" s="209"/>
      <c r="D433" s="210" t="s">
        <v>159</v>
      </c>
      <c r="E433" s="211" t="s">
        <v>36</v>
      </c>
      <c r="F433" s="212" t="s">
        <v>161</v>
      </c>
      <c r="G433" s="209"/>
      <c r="H433" s="213" t="s">
        <v>36</v>
      </c>
      <c r="I433" s="214"/>
      <c r="J433" s="209"/>
      <c r="K433" s="209"/>
      <c r="L433" s="215"/>
      <c r="M433" s="216"/>
      <c r="N433" s="217"/>
      <c r="O433" s="217"/>
      <c r="P433" s="217"/>
      <c r="Q433" s="217"/>
      <c r="R433" s="217"/>
      <c r="S433" s="217"/>
      <c r="T433" s="218"/>
      <c r="AT433" s="219" t="s">
        <v>159</v>
      </c>
      <c r="AU433" s="219" t="s">
        <v>88</v>
      </c>
      <c r="AV433" s="12" t="s">
        <v>23</v>
      </c>
      <c r="AW433" s="12" t="s">
        <v>44</v>
      </c>
      <c r="AX433" s="12" t="s">
        <v>79</v>
      </c>
      <c r="AY433" s="219" t="s">
        <v>150</v>
      </c>
    </row>
    <row r="434" spans="2:51" s="13" customFormat="1" ht="12">
      <c r="B434" s="220"/>
      <c r="C434" s="221"/>
      <c r="D434" s="210" t="s">
        <v>159</v>
      </c>
      <c r="E434" s="222" t="s">
        <v>36</v>
      </c>
      <c r="F434" s="223" t="s">
        <v>547</v>
      </c>
      <c r="G434" s="221"/>
      <c r="H434" s="224">
        <v>5.8</v>
      </c>
      <c r="I434" s="225"/>
      <c r="J434" s="221"/>
      <c r="K434" s="221"/>
      <c r="L434" s="226"/>
      <c r="M434" s="227"/>
      <c r="N434" s="228"/>
      <c r="O434" s="228"/>
      <c r="P434" s="228"/>
      <c r="Q434" s="228"/>
      <c r="R434" s="228"/>
      <c r="S434" s="228"/>
      <c r="T434" s="229"/>
      <c r="AT434" s="230" t="s">
        <v>159</v>
      </c>
      <c r="AU434" s="230" t="s">
        <v>88</v>
      </c>
      <c r="AV434" s="13" t="s">
        <v>88</v>
      </c>
      <c r="AW434" s="13" t="s">
        <v>44</v>
      </c>
      <c r="AX434" s="13" t="s">
        <v>79</v>
      </c>
      <c r="AY434" s="230" t="s">
        <v>150</v>
      </c>
    </row>
    <row r="435" spans="2:51" s="13" customFormat="1" ht="12">
      <c r="B435" s="220"/>
      <c r="C435" s="221"/>
      <c r="D435" s="210" t="s">
        <v>159</v>
      </c>
      <c r="E435" s="222" t="s">
        <v>36</v>
      </c>
      <c r="F435" s="223" t="s">
        <v>548</v>
      </c>
      <c r="G435" s="221"/>
      <c r="H435" s="224">
        <v>759.093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9"/>
      <c r="AT435" s="230" t="s">
        <v>159</v>
      </c>
      <c r="AU435" s="230" t="s">
        <v>88</v>
      </c>
      <c r="AV435" s="13" t="s">
        <v>88</v>
      </c>
      <c r="AW435" s="13" t="s">
        <v>44</v>
      </c>
      <c r="AX435" s="13" t="s">
        <v>79</v>
      </c>
      <c r="AY435" s="230" t="s">
        <v>150</v>
      </c>
    </row>
    <row r="436" spans="2:51" s="13" customFormat="1" ht="12">
      <c r="B436" s="220"/>
      <c r="C436" s="221"/>
      <c r="D436" s="210" t="s">
        <v>159</v>
      </c>
      <c r="E436" s="222" t="s">
        <v>36</v>
      </c>
      <c r="F436" s="223" t="s">
        <v>549</v>
      </c>
      <c r="G436" s="221"/>
      <c r="H436" s="224">
        <v>53.887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159</v>
      </c>
      <c r="AU436" s="230" t="s">
        <v>88</v>
      </c>
      <c r="AV436" s="13" t="s">
        <v>88</v>
      </c>
      <c r="AW436" s="13" t="s">
        <v>44</v>
      </c>
      <c r="AX436" s="13" t="s">
        <v>79</v>
      </c>
      <c r="AY436" s="230" t="s">
        <v>150</v>
      </c>
    </row>
    <row r="437" spans="2:51" s="14" customFormat="1" ht="12">
      <c r="B437" s="231"/>
      <c r="C437" s="232"/>
      <c r="D437" s="233" t="s">
        <v>159</v>
      </c>
      <c r="E437" s="234" t="s">
        <v>36</v>
      </c>
      <c r="F437" s="235" t="s">
        <v>163</v>
      </c>
      <c r="G437" s="232"/>
      <c r="H437" s="236">
        <v>818.78</v>
      </c>
      <c r="I437" s="237"/>
      <c r="J437" s="232"/>
      <c r="K437" s="232"/>
      <c r="L437" s="238"/>
      <c r="M437" s="239"/>
      <c r="N437" s="240"/>
      <c r="O437" s="240"/>
      <c r="P437" s="240"/>
      <c r="Q437" s="240"/>
      <c r="R437" s="240"/>
      <c r="S437" s="240"/>
      <c r="T437" s="241"/>
      <c r="AT437" s="242" t="s">
        <v>159</v>
      </c>
      <c r="AU437" s="242" t="s">
        <v>88</v>
      </c>
      <c r="AV437" s="14" t="s">
        <v>157</v>
      </c>
      <c r="AW437" s="14" t="s">
        <v>44</v>
      </c>
      <c r="AX437" s="14" t="s">
        <v>23</v>
      </c>
      <c r="AY437" s="242" t="s">
        <v>150</v>
      </c>
    </row>
    <row r="438" spans="2:65" s="1" customFormat="1" ht="22.5" customHeight="1">
      <c r="B438" s="37"/>
      <c r="C438" s="196" t="s">
        <v>550</v>
      </c>
      <c r="D438" s="196" t="s">
        <v>152</v>
      </c>
      <c r="E438" s="197" t="s">
        <v>551</v>
      </c>
      <c r="F438" s="198" t="s">
        <v>552</v>
      </c>
      <c r="G438" s="199" t="s">
        <v>155</v>
      </c>
      <c r="H438" s="200">
        <v>1.8</v>
      </c>
      <c r="I438" s="201"/>
      <c r="J438" s="202">
        <f>ROUND(I438*H438,2)</f>
        <v>0</v>
      </c>
      <c r="K438" s="198" t="s">
        <v>156</v>
      </c>
      <c r="L438" s="57"/>
      <c r="M438" s="203" t="s">
        <v>36</v>
      </c>
      <c r="N438" s="204" t="s">
        <v>50</v>
      </c>
      <c r="O438" s="38"/>
      <c r="P438" s="205">
        <f>O438*H438</f>
        <v>0</v>
      </c>
      <c r="Q438" s="205">
        <v>0.00446</v>
      </c>
      <c r="R438" s="205">
        <f>Q438*H438</f>
        <v>0.008028</v>
      </c>
      <c r="S438" s="205">
        <v>0</v>
      </c>
      <c r="T438" s="206">
        <f>S438*H438</f>
        <v>0</v>
      </c>
      <c r="AR438" s="19" t="s">
        <v>157</v>
      </c>
      <c r="AT438" s="19" t="s">
        <v>152</v>
      </c>
      <c r="AU438" s="19" t="s">
        <v>88</v>
      </c>
      <c r="AY438" s="19" t="s">
        <v>150</v>
      </c>
      <c r="BE438" s="207">
        <f>IF(N438="základní",J438,0)</f>
        <v>0</v>
      </c>
      <c r="BF438" s="207">
        <f>IF(N438="snížená",J438,0)</f>
        <v>0</v>
      </c>
      <c r="BG438" s="207">
        <f>IF(N438="zákl. přenesená",J438,0)</f>
        <v>0</v>
      </c>
      <c r="BH438" s="207">
        <f>IF(N438="sníž. přenesená",J438,0)</f>
        <v>0</v>
      </c>
      <c r="BI438" s="207">
        <f>IF(N438="nulová",J438,0)</f>
        <v>0</v>
      </c>
      <c r="BJ438" s="19" t="s">
        <v>23</v>
      </c>
      <c r="BK438" s="207">
        <f>ROUND(I438*H438,2)</f>
        <v>0</v>
      </c>
      <c r="BL438" s="19" t="s">
        <v>157</v>
      </c>
      <c r="BM438" s="19" t="s">
        <v>553</v>
      </c>
    </row>
    <row r="439" spans="2:51" s="12" customFormat="1" ht="12">
      <c r="B439" s="208"/>
      <c r="C439" s="209"/>
      <c r="D439" s="210" t="s">
        <v>159</v>
      </c>
      <c r="E439" s="211" t="s">
        <v>36</v>
      </c>
      <c r="F439" s="212" t="s">
        <v>161</v>
      </c>
      <c r="G439" s="209"/>
      <c r="H439" s="213" t="s">
        <v>36</v>
      </c>
      <c r="I439" s="214"/>
      <c r="J439" s="209"/>
      <c r="K439" s="209"/>
      <c r="L439" s="215"/>
      <c r="M439" s="216"/>
      <c r="N439" s="217"/>
      <c r="O439" s="217"/>
      <c r="P439" s="217"/>
      <c r="Q439" s="217"/>
      <c r="R439" s="217"/>
      <c r="S439" s="217"/>
      <c r="T439" s="218"/>
      <c r="AT439" s="219" t="s">
        <v>159</v>
      </c>
      <c r="AU439" s="219" t="s">
        <v>88</v>
      </c>
      <c r="AV439" s="12" t="s">
        <v>23</v>
      </c>
      <c r="AW439" s="12" t="s">
        <v>44</v>
      </c>
      <c r="AX439" s="12" t="s">
        <v>79</v>
      </c>
      <c r="AY439" s="219" t="s">
        <v>150</v>
      </c>
    </row>
    <row r="440" spans="2:51" s="13" customFormat="1" ht="12">
      <c r="B440" s="220"/>
      <c r="C440" s="221"/>
      <c r="D440" s="210" t="s">
        <v>159</v>
      </c>
      <c r="E440" s="222" t="s">
        <v>36</v>
      </c>
      <c r="F440" s="223" t="s">
        <v>554</v>
      </c>
      <c r="G440" s="221"/>
      <c r="H440" s="224">
        <v>1.8</v>
      </c>
      <c r="I440" s="225"/>
      <c r="J440" s="221"/>
      <c r="K440" s="221"/>
      <c r="L440" s="226"/>
      <c r="M440" s="227"/>
      <c r="N440" s="228"/>
      <c r="O440" s="228"/>
      <c r="P440" s="228"/>
      <c r="Q440" s="228"/>
      <c r="R440" s="228"/>
      <c r="S440" s="228"/>
      <c r="T440" s="229"/>
      <c r="AT440" s="230" t="s">
        <v>159</v>
      </c>
      <c r="AU440" s="230" t="s">
        <v>88</v>
      </c>
      <c r="AV440" s="13" t="s">
        <v>88</v>
      </c>
      <c r="AW440" s="13" t="s">
        <v>44</v>
      </c>
      <c r="AX440" s="13" t="s">
        <v>79</v>
      </c>
      <c r="AY440" s="230" t="s">
        <v>150</v>
      </c>
    </row>
    <row r="441" spans="2:51" s="14" customFormat="1" ht="12">
      <c r="B441" s="231"/>
      <c r="C441" s="232"/>
      <c r="D441" s="233" t="s">
        <v>159</v>
      </c>
      <c r="E441" s="234" t="s">
        <v>36</v>
      </c>
      <c r="F441" s="235" t="s">
        <v>163</v>
      </c>
      <c r="G441" s="232"/>
      <c r="H441" s="236">
        <v>1.8</v>
      </c>
      <c r="I441" s="237"/>
      <c r="J441" s="232"/>
      <c r="K441" s="232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159</v>
      </c>
      <c r="AU441" s="242" t="s">
        <v>88</v>
      </c>
      <c r="AV441" s="14" t="s">
        <v>157</v>
      </c>
      <c r="AW441" s="14" t="s">
        <v>44</v>
      </c>
      <c r="AX441" s="14" t="s">
        <v>23</v>
      </c>
      <c r="AY441" s="242" t="s">
        <v>150</v>
      </c>
    </row>
    <row r="442" spans="2:65" s="1" customFormat="1" ht="22.5" customHeight="1">
      <c r="B442" s="37"/>
      <c r="C442" s="196" t="s">
        <v>555</v>
      </c>
      <c r="D442" s="196" t="s">
        <v>152</v>
      </c>
      <c r="E442" s="197" t="s">
        <v>556</v>
      </c>
      <c r="F442" s="198" t="s">
        <v>557</v>
      </c>
      <c r="G442" s="199" t="s">
        <v>155</v>
      </c>
      <c r="H442" s="200">
        <v>1012.411</v>
      </c>
      <c r="I442" s="201"/>
      <c r="J442" s="202">
        <f>ROUND(I442*H442,2)</f>
        <v>0</v>
      </c>
      <c r="K442" s="198" t="s">
        <v>322</v>
      </c>
      <c r="L442" s="57"/>
      <c r="M442" s="203" t="s">
        <v>36</v>
      </c>
      <c r="N442" s="204" t="s">
        <v>50</v>
      </c>
      <c r="O442" s="38"/>
      <c r="P442" s="205">
        <f>O442*H442</f>
        <v>0</v>
      </c>
      <c r="Q442" s="205">
        <v>0</v>
      </c>
      <c r="R442" s="205">
        <f>Q442*H442</f>
        <v>0</v>
      </c>
      <c r="S442" s="205">
        <v>0</v>
      </c>
      <c r="T442" s="206">
        <f>S442*H442</f>
        <v>0</v>
      </c>
      <c r="AR442" s="19" t="s">
        <v>157</v>
      </c>
      <c r="AT442" s="19" t="s">
        <v>152</v>
      </c>
      <c r="AU442" s="19" t="s">
        <v>88</v>
      </c>
      <c r="AY442" s="19" t="s">
        <v>150</v>
      </c>
      <c r="BE442" s="207">
        <f>IF(N442="základní",J442,0)</f>
        <v>0</v>
      </c>
      <c r="BF442" s="207">
        <f>IF(N442="snížená",J442,0)</f>
        <v>0</v>
      </c>
      <c r="BG442" s="207">
        <f>IF(N442="zákl. přenesená",J442,0)</f>
        <v>0</v>
      </c>
      <c r="BH442" s="207">
        <f>IF(N442="sníž. přenesená",J442,0)</f>
        <v>0</v>
      </c>
      <c r="BI442" s="207">
        <f>IF(N442="nulová",J442,0)</f>
        <v>0</v>
      </c>
      <c r="BJ442" s="19" t="s">
        <v>23</v>
      </c>
      <c r="BK442" s="207">
        <f>ROUND(I442*H442,2)</f>
        <v>0</v>
      </c>
      <c r="BL442" s="19" t="s">
        <v>157</v>
      </c>
      <c r="BM442" s="19" t="s">
        <v>558</v>
      </c>
    </row>
    <row r="443" spans="2:51" s="13" customFormat="1" ht="12">
      <c r="B443" s="220"/>
      <c r="C443" s="221"/>
      <c r="D443" s="210" t="s">
        <v>159</v>
      </c>
      <c r="E443" s="222" t="s">
        <v>36</v>
      </c>
      <c r="F443" s="223" t="s">
        <v>559</v>
      </c>
      <c r="G443" s="221"/>
      <c r="H443" s="224">
        <v>122.7</v>
      </c>
      <c r="I443" s="225"/>
      <c r="J443" s="221"/>
      <c r="K443" s="221"/>
      <c r="L443" s="226"/>
      <c r="M443" s="227"/>
      <c r="N443" s="228"/>
      <c r="O443" s="228"/>
      <c r="P443" s="228"/>
      <c r="Q443" s="228"/>
      <c r="R443" s="228"/>
      <c r="S443" s="228"/>
      <c r="T443" s="229"/>
      <c r="AT443" s="230" t="s">
        <v>159</v>
      </c>
      <c r="AU443" s="230" t="s">
        <v>88</v>
      </c>
      <c r="AV443" s="13" t="s">
        <v>88</v>
      </c>
      <c r="AW443" s="13" t="s">
        <v>44</v>
      </c>
      <c r="AX443" s="13" t="s">
        <v>79</v>
      </c>
      <c r="AY443" s="230" t="s">
        <v>150</v>
      </c>
    </row>
    <row r="444" spans="2:51" s="13" customFormat="1" ht="12">
      <c r="B444" s="220"/>
      <c r="C444" s="221"/>
      <c r="D444" s="210" t="s">
        <v>159</v>
      </c>
      <c r="E444" s="222" t="s">
        <v>36</v>
      </c>
      <c r="F444" s="223" t="s">
        <v>402</v>
      </c>
      <c r="G444" s="221"/>
      <c r="H444" s="224">
        <v>5.8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159</v>
      </c>
      <c r="AU444" s="230" t="s">
        <v>88</v>
      </c>
      <c r="AV444" s="13" t="s">
        <v>88</v>
      </c>
      <c r="AW444" s="13" t="s">
        <v>44</v>
      </c>
      <c r="AX444" s="13" t="s">
        <v>79</v>
      </c>
      <c r="AY444" s="230" t="s">
        <v>150</v>
      </c>
    </row>
    <row r="445" spans="2:51" s="13" customFormat="1" ht="12">
      <c r="B445" s="220"/>
      <c r="C445" s="221"/>
      <c r="D445" s="210" t="s">
        <v>159</v>
      </c>
      <c r="E445" s="222" t="s">
        <v>36</v>
      </c>
      <c r="F445" s="223" t="s">
        <v>403</v>
      </c>
      <c r="G445" s="221"/>
      <c r="H445" s="224">
        <v>759.093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159</v>
      </c>
      <c r="AU445" s="230" t="s">
        <v>88</v>
      </c>
      <c r="AV445" s="13" t="s">
        <v>88</v>
      </c>
      <c r="AW445" s="13" t="s">
        <v>44</v>
      </c>
      <c r="AX445" s="13" t="s">
        <v>79</v>
      </c>
      <c r="AY445" s="230" t="s">
        <v>150</v>
      </c>
    </row>
    <row r="446" spans="2:51" s="13" customFormat="1" ht="12">
      <c r="B446" s="220"/>
      <c r="C446" s="221"/>
      <c r="D446" s="210" t="s">
        <v>159</v>
      </c>
      <c r="E446" s="222" t="s">
        <v>36</v>
      </c>
      <c r="F446" s="223" t="s">
        <v>404</v>
      </c>
      <c r="G446" s="221"/>
      <c r="H446" s="224">
        <v>124.818</v>
      </c>
      <c r="I446" s="225"/>
      <c r="J446" s="221"/>
      <c r="K446" s="221"/>
      <c r="L446" s="226"/>
      <c r="M446" s="227"/>
      <c r="N446" s="228"/>
      <c r="O446" s="228"/>
      <c r="P446" s="228"/>
      <c r="Q446" s="228"/>
      <c r="R446" s="228"/>
      <c r="S446" s="228"/>
      <c r="T446" s="229"/>
      <c r="AT446" s="230" t="s">
        <v>159</v>
      </c>
      <c r="AU446" s="230" t="s">
        <v>88</v>
      </c>
      <c r="AV446" s="13" t="s">
        <v>88</v>
      </c>
      <c r="AW446" s="13" t="s">
        <v>44</v>
      </c>
      <c r="AX446" s="13" t="s">
        <v>79</v>
      </c>
      <c r="AY446" s="230" t="s">
        <v>150</v>
      </c>
    </row>
    <row r="447" spans="2:51" s="14" customFormat="1" ht="12">
      <c r="B447" s="231"/>
      <c r="C447" s="232"/>
      <c r="D447" s="233" t="s">
        <v>159</v>
      </c>
      <c r="E447" s="234" t="s">
        <v>36</v>
      </c>
      <c r="F447" s="235" t="s">
        <v>163</v>
      </c>
      <c r="G447" s="232"/>
      <c r="H447" s="236">
        <v>1012.411</v>
      </c>
      <c r="I447" s="237"/>
      <c r="J447" s="232"/>
      <c r="K447" s="232"/>
      <c r="L447" s="238"/>
      <c r="M447" s="239"/>
      <c r="N447" s="240"/>
      <c r="O447" s="240"/>
      <c r="P447" s="240"/>
      <c r="Q447" s="240"/>
      <c r="R447" s="240"/>
      <c r="S447" s="240"/>
      <c r="T447" s="241"/>
      <c r="AT447" s="242" t="s">
        <v>159</v>
      </c>
      <c r="AU447" s="242" t="s">
        <v>88</v>
      </c>
      <c r="AV447" s="14" t="s">
        <v>157</v>
      </c>
      <c r="AW447" s="14" t="s">
        <v>44</v>
      </c>
      <c r="AX447" s="14" t="s">
        <v>23</v>
      </c>
      <c r="AY447" s="242" t="s">
        <v>150</v>
      </c>
    </row>
    <row r="448" spans="2:65" s="1" customFormat="1" ht="22.5" customHeight="1">
      <c r="B448" s="37"/>
      <c r="C448" s="196" t="s">
        <v>560</v>
      </c>
      <c r="D448" s="196" t="s">
        <v>152</v>
      </c>
      <c r="E448" s="197" t="s">
        <v>561</v>
      </c>
      <c r="F448" s="198" t="s">
        <v>562</v>
      </c>
      <c r="G448" s="199" t="s">
        <v>155</v>
      </c>
      <c r="H448" s="200">
        <v>38.27</v>
      </c>
      <c r="I448" s="201"/>
      <c r="J448" s="202">
        <f>ROUND(I448*H448,2)</f>
        <v>0</v>
      </c>
      <c r="K448" s="198" t="s">
        <v>156</v>
      </c>
      <c r="L448" s="57"/>
      <c r="M448" s="203" t="s">
        <v>36</v>
      </c>
      <c r="N448" s="204" t="s">
        <v>50</v>
      </c>
      <c r="O448" s="38"/>
      <c r="P448" s="205">
        <f>O448*H448</f>
        <v>0</v>
      </c>
      <c r="Q448" s="205">
        <v>0.1837</v>
      </c>
      <c r="R448" s="205">
        <f>Q448*H448</f>
        <v>7.0301990000000005</v>
      </c>
      <c r="S448" s="205">
        <v>0</v>
      </c>
      <c r="T448" s="206">
        <f>S448*H448</f>
        <v>0</v>
      </c>
      <c r="AR448" s="19" t="s">
        <v>157</v>
      </c>
      <c r="AT448" s="19" t="s">
        <v>152</v>
      </c>
      <c r="AU448" s="19" t="s">
        <v>88</v>
      </c>
      <c r="AY448" s="19" t="s">
        <v>150</v>
      </c>
      <c r="BE448" s="207">
        <f>IF(N448="základní",J448,0)</f>
        <v>0</v>
      </c>
      <c r="BF448" s="207">
        <f>IF(N448="snížená",J448,0)</f>
        <v>0</v>
      </c>
      <c r="BG448" s="207">
        <f>IF(N448="zákl. přenesená",J448,0)</f>
        <v>0</v>
      </c>
      <c r="BH448" s="207">
        <f>IF(N448="sníž. přenesená",J448,0)</f>
        <v>0</v>
      </c>
      <c r="BI448" s="207">
        <f>IF(N448="nulová",J448,0)</f>
        <v>0</v>
      </c>
      <c r="BJ448" s="19" t="s">
        <v>23</v>
      </c>
      <c r="BK448" s="207">
        <f>ROUND(I448*H448,2)</f>
        <v>0</v>
      </c>
      <c r="BL448" s="19" t="s">
        <v>157</v>
      </c>
      <c r="BM448" s="19" t="s">
        <v>563</v>
      </c>
    </row>
    <row r="449" spans="2:51" s="12" customFormat="1" ht="12">
      <c r="B449" s="208"/>
      <c r="C449" s="209"/>
      <c r="D449" s="210" t="s">
        <v>159</v>
      </c>
      <c r="E449" s="211" t="s">
        <v>36</v>
      </c>
      <c r="F449" s="212" t="s">
        <v>160</v>
      </c>
      <c r="G449" s="209"/>
      <c r="H449" s="213" t="s">
        <v>36</v>
      </c>
      <c r="I449" s="214"/>
      <c r="J449" s="209"/>
      <c r="K449" s="209"/>
      <c r="L449" s="215"/>
      <c r="M449" s="216"/>
      <c r="N449" s="217"/>
      <c r="O449" s="217"/>
      <c r="P449" s="217"/>
      <c r="Q449" s="217"/>
      <c r="R449" s="217"/>
      <c r="S449" s="217"/>
      <c r="T449" s="218"/>
      <c r="AT449" s="219" t="s">
        <v>159</v>
      </c>
      <c r="AU449" s="219" t="s">
        <v>88</v>
      </c>
      <c r="AV449" s="12" t="s">
        <v>23</v>
      </c>
      <c r="AW449" s="12" t="s">
        <v>44</v>
      </c>
      <c r="AX449" s="12" t="s">
        <v>79</v>
      </c>
      <c r="AY449" s="219" t="s">
        <v>150</v>
      </c>
    </row>
    <row r="450" spans="2:51" s="12" customFormat="1" ht="12">
      <c r="B450" s="208"/>
      <c r="C450" s="209"/>
      <c r="D450" s="210" t="s">
        <v>159</v>
      </c>
      <c r="E450" s="211" t="s">
        <v>36</v>
      </c>
      <c r="F450" s="212" t="s">
        <v>161</v>
      </c>
      <c r="G450" s="209"/>
      <c r="H450" s="213" t="s">
        <v>36</v>
      </c>
      <c r="I450" s="214"/>
      <c r="J450" s="209"/>
      <c r="K450" s="209"/>
      <c r="L450" s="215"/>
      <c r="M450" s="216"/>
      <c r="N450" s="217"/>
      <c r="O450" s="217"/>
      <c r="P450" s="217"/>
      <c r="Q450" s="217"/>
      <c r="R450" s="217"/>
      <c r="S450" s="217"/>
      <c r="T450" s="218"/>
      <c r="AT450" s="219" t="s">
        <v>159</v>
      </c>
      <c r="AU450" s="219" t="s">
        <v>88</v>
      </c>
      <c r="AV450" s="12" t="s">
        <v>23</v>
      </c>
      <c r="AW450" s="12" t="s">
        <v>44</v>
      </c>
      <c r="AX450" s="12" t="s">
        <v>79</v>
      </c>
      <c r="AY450" s="219" t="s">
        <v>150</v>
      </c>
    </row>
    <row r="451" spans="2:51" s="13" customFormat="1" ht="12">
      <c r="B451" s="220"/>
      <c r="C451" s="221"/>
      <c r="D451" s="210" t="s">
        <v>159</v>
      </c>
      <c r="E451" s="222" t="s">
        <v>36</v>
      </c>
      <c r="F451" s="223" t="s">
        <v>564</v>
      </c>
      <c r="G451" s="221"/>
      <c r="H451" s="224">
        <v>38.27</v>
      </c>
      <c r="I451" s="225"/>
      <c r="J451" s="221"/>
      <c r="K451" s="221"/>
      <c r="L451" s="226"/>
      <c r="M451" s="227"/>
      <c r="N451" s="228"/>
      <c r="O451" s="228"/>
      <c r="P451" s="228"/>
      <c r="Q451" s="228"/>
      <c r="R451" s="228"/>
      <c r="S451" s="228"/>
      <c r="T451" s="229"/>
      <c r="AT451" s="230" t="s">
        <v>159</v>
      </c>
      <c r="AU451" s="230" t="s">
        <v>88</v>
      </c>
      <c r="AV451" s="13" t="s">
        <v>88</v>
      </c>
      <c r="AW451" s="13" t="s">
        <v>44</v>
      </c>
      <c r="AX451" s="13" t="s">
        <v>79</v>
      </c>
      <c r="AY451" s="230" t="s">
        <v>150</v>
      </c>
    </row>
    <row r="452" spans="2:51" s="14" customFormat="1" ht="12">
      <c r="B452" s="231"/>
      <c r="C452" s="232"/>
      <c r="D452" s="233" t="s">
        <v>159</v>
      </c>
      <c r="E452" s="234" t="s">
        <v>36</v>
      </c>
      <c r="F452" s="235" t="s">
        <v>163</v>
      </c>
      <c r="G452" s="232"/>
      <c r="H452" s="236">
        <v>38.27</v>
      </c>
      <c r="I452" s="237"/>
      <c r="J452" s="232"/>
      <c r="K452" s="232"/>
      <c r="L452" s="238"/>
      <c r="M452" s="239"/>
      <c r="N452" s="240"/>
      <c r="O452" s="240"/>
      <c r="P452" s="240"/>
      <c r="Q452" s="240"/>
      <c r="R452" s="240"/>
      <c r="S452" s="240"/>
      <c r="T452" s="241"/>
      <c r="AT452" s="242" t="s">
        <v>159</v>
      </c>
      <c r="AU452" s="242" t="s">
        <v>88</v>
      </c>
      <c r="AV452" s="14" t="s">
        <v>157</v>
      </c>
      <c r="AW452" s="14" t="s">
        <v>44</v>
      </c>
      <c r="AX452" s="14" t="s">
        <v>23</v>
      </c>
      <c r="AY452" s="242" t="s">
        <v>150</v>
      </c>
    </row>
    <row r="453" spans="2:65" s="1" customFormat="1" ht="22.5" customHeight="1">
      <c r="B453" s="37"/>
      <c r="C453" s="196" t="s">
        <v>565</v>
      </c>
      <c r="D453" s="196" t="s">
        <v>152</v>
      </c>
      <c r="E453" s="197" t="s">
        <v>566</v>
      </c>
      <c r="F453" s="198" t="s">
        <v>567</v>
      </c>
      <c r="G453" s="199" t="s">
        <v>155</v>
      </c>
      <c r="H453" s="200">
        <v>38.27</v>
      </c>
      <c r="I453" s="201"/>
      <c r="J453" s="202">
        <f>ROUND(I453*H453,2)</f>
        <v>0</v>
      </c>
      <c r="K453" s="198" t="s">
        <v>156</v>
      </c>
      <c r="L453" s="57"/>
      <c r="M453" s="203" t="s">
        <v>36</v>
      </c>
      <c r="N453" s="204" t="s">
        <v>50</v>
      </c>
      <c r="O453" s="38"/>
      <c r="P453" s="205">
        <f>O453*H453</f>
        <v>0</v>
      </c>
      <c r="Q453" s="205">
        <v>0.2756</v>
      </c>
      <c r="R453" s="205">
        <f>Q453*H453</f>
        <v>10.547212000000002</v>
      </c>
      <c r="S453" s="205">
        <v>0</v>
      </c>
      <c r="T453" s="206">
        <f>S453*H453</f>
        <v>0</v>
      </c>
      <c r="AR453" s="19" t="s">
        <v>157</v>
      </c>
      <c r="AT453" s="19" t="s">
        <v>152</v>
      </c>
      <c r="AU453" s="19" t="s">
        <v>88</v>
      </c>
      <c r="AY453" s="19" t="s">
        <v>150</v>
      </c>
      <c r="BE453" s="207">
        <f>IF(N453="základní",J453,0)</f>
        <v>0</v>
      </c>
      <c r="BF453" s="207">
        <f>IF(N453="snížená",J453,0)</f>
        <v>0</v>
      </c>
      <c r="BG453" s="207">
        <f>IF(N453="zákl. přenesená",J453,0)</f>
        <v>0</v>
      </c>
      <c r="BH453" s="207">
        <f>IF(N453="sníž. přenesená",J453,0)</f>
        <v>0</v>
      </c>
      <c r="BI453" s="207">
        <f>IF(N453="nulová",J453,0)</f>
        <v>0</v>
      </c>
      <c r="BJ453" s="19" t="s">
        <v>23</v>
      </c>
      <c r="BK453" s="207">
        <f>ROUND(I453*H453,2)</f>
        <v>0</v>
      </c>
      <c r="BL453" s="19" t="s">
        <v>157</v>
      </c>
      <c r="BM453" s="19" t="s">
        <v>568</v>
      </c>
    </row>
    <row r="454" spans="2:51" s="12" customFormat="1" ht="12">
      <c r="B454" s="208"/>
      <c r="C454" s="209"/>
      <c r="D454" s="210" t="s">
        <v>159</v>
      </c>
      <c r="E454" s="211" t="s">
        <v>36</v>
      </c>
      <c r="F454" s="212" t="s">
        <v>160</v>
      </c>
      <c r="G454" s="209"/>
      <c r="H454" s="213" t="s">
        <v>36</v>
      </c>
      <c r="I454" s="214"/>
      <c r="J454" s="209"/>
      <c r="K454" s="209"/>
      <c r="L454" s="215"/>
      <c r="M454" s="216"/>
      <c r="N454" s="217"/>
      <c r="O454" s="217"/>
      <c r="P454" s="217"/>
      <c r="Q454" s="217"/>
      <c r="R454" s="217"/>
      <c r="S454" s="217"/>
      <c r="T454" s="218"/>
      <c r="AT454" s="219" t="s">
        <v>159</v>
      </c>
      <c r="AU454" s="219" t="s">
        <v>88</v>
      </c>
      <c r="AV454" s="12" t="s">
        <v>23</v>
      </c>
      <c r="AW454" s="12" t="s">
        <v>44</v>
      </c>
      <c r="AX454" s="12" t="s">
        <v>79</v>
      </c>
      <c r="AY454" s="219" t="s">
        <v>150</v>
      </c>
    </row>
    <row r="455" spans="2:51" s="12" customFormat="1" ht="12">
      <c r="B455" s="208"/>
      <c r="C455" s="209"/>
      <c r="D455" s="210" t="s">
        <v>159</v>
      </c>
      <c r="E455" s="211" t="s">
        <v>36</v>
      </c>
      <c r="F455" s="212" t="s">
        <v>161</v>
      </c>
      <c r="G455" s="209"/>
      <c r="H455" s="213" t="s">
        <v>36</v>
      </c>
      <c r="I455" s="214"/>
      <c r="J455" s="209"/>
      <c r="K455" s="209"/>
      <c r="L455" s="215"/>
      <c r="M455" s="216"/>
      <c r="N455" s="217"/>
      <c r="O455" s="217"/>
      <c r="P455" s="217"/>
      <c r="Q455" s="217"/>
      <c r="R455" s="217"/>
      <c r="S455" s="217"/>
      <c r="T455" s="218"/>
      <c r="AT455" s="219" t="s">
        <v>159</v>
      </c>
      <c r="AU455" s="219" t="s">
        <v>88</v>
      </c>
      <c r="AV455" s="12" t="s">
        <v>23</v>
      </c>
      <c r="AW455" s="12" t="s">
        <v>44</v>
      </c>
      <c r="AX455" s="12" t="s">
        <v>79</v>
      </c>
      <c r="AY455" s="219" t="s">
        <v>150</v>
      </c>
    </row>
    <row r="456" spans="2:51" s="13" customFormat="1" ht="12">
      <c r="B456" s="220"/>
      <c r="C456" s="221"/>
      <c r="D456" s="210" t="s">
        <v>159</v>
      </c>
      <c r="E456" s="222" t="s">
        <v>36</v>
      </c>
      <c r="F456" s="223" t="s">
        <v>564</v>
      </c>
      <c r="G456" s="221"/>
      <c r="H456" s="224">
        <v>38.27</v>
      </c>
      <c r="I456" s="225"/>
      <c r="J456" s="221"/>
      <c r="K456" s="221"/>
      <c r="L456" s="226"/>
      <c r="M456" s="227"/>
      <c r="N456" s="228"/>
      <c r="O456" s="228"/>
      <c r="P456" s="228"/>
      <c r="Q456" s="228"/>
      <c r="R456" s="228"/>
      <c r="S456" s="228"/>
      <c r="T456" s="229"/>
      <c r="AT456" s="230" t="s">
        <v>159</v>
      </c>
      <c r="AU456" s="230" t="s">
        <v>88</v>
      </c>
      <c r="AV456" s="13" t="s">
        <v>88</v>
      </c>
      <c r="AW456" s="13" t="s">
        <v>44</v>
      </c>
      <c r="AX456" s="13" t="s">
        <v>79</v>
      </c>
      <c r="AY456" s="230" t="s">
        <v>150</v>
      </c>
    </row>
    <row r="457" spans="2:51" s="14" customFormat="1" ht="12">
      <c r="B457" s="231"/>
      <c r="C457" s="232"/>
      <c r="D457" s="233" t="s">
        <v>159</v>
      </c>
      <c r="E457" s="234" t="s">
        <v>36</v>
      </c>
      <c r="F457" s="235" t="s">
        <v>163</v>
      </c>
      <c r="G457" s="232"/>
      <c r="H457" s="236">
        <v>38.27</v>
      </c>
      <c r="I457" s="237"/>
      <c r="J457" s="232"/>
      <c r="K457" s="232"/>
      <c r="L457" s="238"/>
      <c r="M457" s="239"/>
      <c r="N457" s="240"/>
      <c r="O457" s="240"/>
      <c r="P457" s="240"/>
      <c r="Q457" s="240"/>
      <c r="R457" s="240"/>
      <c r="S457" s="240"/>
      <c r="T457" s="241"/>
      <c r="AT457" s="242" t="s">
        <v>159</v>
      </c>
      <c r="AU457" s="242" t="s">
        <v>88</v>
      </c>
      <c r="AV457" s="14" t="s">
        <v>157</v>
      </c>
      <c r="AW457" s="14" t="s">
        <v>44</v>
      </c>
      <c r="AX457" s="14" t="s">
        <v>23</v>
      </c>
      <c r="AY457" s="242" t="s">
        <v>150</v>
      </c>
    </row>
    <row r="458" spans="2:65" s="1" customFormat="1" ht="22.5" customHeight="1">
      <c r="B458" s="37"/>
      <c r="C458" s="196" t="s">
        <v>569</v>
      </c>
      <c r="D458" s="196" t="s">
        <v>152</v>
      </c>
      <c r="E458" s="197" t="s">
        <v>570</v>
      </c>
      <c r="F458" s="198" t="s">
        <v>571</v>
      </c>
      <c r="G458" s="199" t="s">
        <v>295</v>
      </c>
      <c r="H458" s="200">
        <v>78.54</v>
      </c>
      <c r="I458" s="201"/>
      <c r="J458" s="202">
        <f>ROUND(I458*H458,2)</f>
        <v>0</v>
      </c>
      <c r="K458" s="198" t="s">
        <v>156</v>
      </c>
      <c r="L458" s="57"/>
      <c r="M458" s="203" t="s">
        <v>36</v>
      </c>
      <c r="N458" s="204" t="s">
        <v>50</v>
      </c>
      <c r="O458" s="38"/>
      <c r="P458" s="205">
        <f>O458*H458</f>
        <v>0</v>
      </c>
      <c r="Q458" s="205">
        <v>0.19748</v>
      </c>
      <c r="R458" s="205">
        <f>Q458*H458</f>
        <v>15.5100792</v>
      </c>
      <c r="S458" s="205">
        <v>0</v>
      </c>
      <c r="T458" s="206">
        <f>S458*H458</f>
        <v>0</v>
      </c>
      <c r="AR458" s="19" t="s">
        <v>157</v>
      </c>
      <c r="AT458" s="19" t="s">
        <v>152</v>
      </c>
      <c r="AU458" s="19" t="s">
        <v>88</v>
      </c>
      <c r="AY458" s="19" t="s">
        <v>150</v>
      </c>
      <c r="BE458" s="207">
        <f>IF(N458="základní",J458,0)</f>
        <v>0</v>
      </c>
      <c r="BF458" s="207">
        <f>IF(N458="snížená",J458,0)</f>
        <v>0</v>
      </c>
      <c r="BG458" s="207">
        <f>IF(N458="zákl. přenesená",J458,0)</f>
        <v>0</v>
      </c>
      <c r="BH458" s="207">
        <f>IF(N458="sníž. přenesená",J458,0)</f>
        <v>0</v>
      </c>
      <c r="BI458" s="207">
        <f>IF(N458="nulová",J458,0)</f>
        <v>0</v>
      </c>
      <c r="BJ458" s="19" t="s">
        <v>23</v>
      </c>
      <c r="BK458" s="207">
        <f>ROUND(I458*H458,2)</f>
        <v>0</v>
      </c>
      <c r="BL458" s="19" t="s">
        <v>157</v>
      </c>
      <c r="BM458" s="19" t="s">
        <v>572</v>
      </c>
    </row>
    <row r="459" spans="2:51" s="12" customFormat="1" ht="12">
      <c r="B459" s="208"/>
      <c r="C459" s="209"/>
      <c r="D459" s="210" t="s">
        <v>159</v>
      </c>
      <c r="E459" s="211" t="s">
        <v>36</v>
      </c>
      <c r="F459" s="212" t="s">
        <v>160</v>
      </c>
      <c r="G459" s="209"/>
      <c r="H459" s="213" t="s">
        <v>36</v>
      </c>
      <c r="I459" s="214"/>
      <c r="J459" s="209"/>
      <c r="K459" s="209"/>
      <c r="L459" s="215"/>
      <c r="M459" s="216"/>
      <c r="N459" s="217"/>
      <c r="O459" s="217"/>
      <c r="P459" s="217"/>
      <c r="Q459" s="217"/>
      <c r="R459" s="217"/>
      <c r="S459" s="217"/>
      <c r="T459" s="218"/>
      <c r="AT459" s="219" t="s">
        <v>159</v>
      </c>
      <c r="AU459" s="219" t="s">
        <v>88</v>
      </c>
      <c r="AV459" s="12" t="s">
        <v>23</v>
      </c>
      <c r="AW459" s="12" t="s">
        <v>44</v>
      </c>
      <c r="AX459" s="12" t="s">
        <v>79</v>
      </c>
      <c r="AY459" s="219" t="s">
        <v>150</v>
      </c>
    </row>
    <row r="460" spans="2:51" s="12" customFormat="1" ht="12">
      <c r="B460" s="208"/>
      <c r="C460" s="209"/>
      <c r="D460" s="210" t="s">
        <v>159</v>
      </c>
      <c r="E460" s="211" t="s">
        <v>36</v>
      </c>
      <c r="F460" s="212" t="s">
        <v>161</v>
      </c>
      <c r="G460" s="209"/>
      <c r="H460" s="213" t="s">
        <v>36</v>
      </c>
      <c r="I460" s="214"/>
      <c r="J460" s="209"/>
      <c r="K460" s="209"/>
      <c r="L460" s="215"/>
      <c r="M460" s="216"/>
      <c r="N460" s="217"/>
      <c r="O460" s="217"/>
      <c r="P460" s="217"/>
      <c r="Q460" s="217"/>
      <c r="R460" s="217"/>
      <c r="S460" s="217"/>
      <c r="T460" s="218"/>
      <c r="AT460" s="219" t="s">
        <v>159</v>
      </c>
      <c r="AU460" s="219" t="s">
        <v>88</v>
      </c>
      <c r="AV460" s="12" t="s">
        <v>23</v>
      </c>
      <c r="AW460" s="12" t="s">
        <v>44</v>
      </c>
      <c r="AX460" s="12" t="s">
        <v>79</v>
      </c>
      <c r="AY460" s="219" t="s">
        <v>150</v>
      </c>
    </row>
    <row r="461" spans="2:51" s="13" customFormat="1" ht="12">
      <c r="B461" s="220"/>
      <c r="C461" s="221"/>
      <c r="D461" s="210" t="s">
        <v>159</v>
      </c>
      <c r="E461" s="222" t="s">
        <v>36</v>
      </c>
      <c r="F461" s="223" t="s">
        <v>573</v>
      </c>
      <c r="G461" s="221"/>
      <c r="H461" s="224">
        <v>78.54</v>
      </c>
      <c r="I461" s="225"/>
      <c r="J461" s="221"/>
      <c r="K461" s="221"/>
      <c r="L461" s="226"/>
      <c r="M461" s="227"/>
      <c r="N461" s="228"/>
      <c r="O461" s="228"/>
      <c r="P461" s="228"/>
      <c r="Q461" s="228"/>
      <c r="R461" s="228"/>
      <c r="S461" s="228"/>
      <c r="T461" s="229"/>
      <c r="AT461" s="230" t="s">
        <v>159</v>
      </c>
      <c r="AU461" s="230" t="s">
        <v>88</v>
      </c>
      <c r="AV461" s="13" t="s">
        <v>88</v>
      </c>
      <c r="AW461" s="13" t="s">
        <v>44</v>
      </c>
      <c r="AX461" s="13" t="s">
        <v>79</v>
      </c>
      <c r="AY461" s="230" t="s">
        <v>150</v>
      </c>
    </row>
    <row r="462" spans="2:51" s="14" customFormat="1" ht="12">
      <c r="B462" s="231"/>
      <c r="C462" s="232"/>
      <c r="D462" s="210" t="s">
        <v>159</v>
      </c>
      <c r="E462" s="243" t="s">
        <v>36</v>
      </c>
      <c r="F462" s="244" t="s">
        <v>163</v>
      </c>
      <c r="G462" s="232"/>
      <c r="H462" s="245">
        <v>78.54</v>
      </c>
      <c r="I462" s="237"/>
      <c r="J462" s="232"/>
      <c r="K462" s="232"/>
      <c r="L462" s="238"/>
      <c r="M462" s="239"/>
      <c r="N462" s="240"/>
      <c r="O462" s="240"/>
      <c r="P462" s="240"/>
      <c r="Q462" s="240"/>
      <c r="R462" s="240"/>
      <c r="S462" s="240"/>
      <c r="T462" s="241"/>
      <c r="AT462" s="242" t="s">
        <v>159</v>
      </c>
      <c r="AU462" s="242" t="s">
        <v>88</v>
      </c>
      <c r="AV462" s="14" t="s">
        <v>157</v>
      </c>
      <c r="AW462" s="14" t="s">
        <v>44</v>
      </c>
      <c r="AX462" s="14" t="s">
        <v>23</v>
      </c>
      <c r="AY462" s="242" t="s">
        <v>150</v>
      </c>
    </row>
    <row r="463" spans="2:63" s="11" customFormat="1" ht="29.85" customHeight="1">
      <c r="B463" s="179"/>
      <c r="C463" s="180"/>
      <c r="D463" s="193" t="s">
        <v>78</v>
      </c>
      <c r="E463" s="194" t="s">
        <v>205</v>
      </c>
      <c r="F463" s="194" t="s">
        <v>574</v>
      </c>
      <c r="G463" s="180"/>
      <c r="H463" s="180"/>
      <c r="I463" s="183"/>
      <c r="J463" s="195">
        <f>BK463</f>
        <v>0</v>
      </c>
      <c r="K463" s="180"/>
      <c r="L463" s="185"/>
      <c r="M463" s="186"/>
      <c r="N463" s="187"/>
      <c r="O463" s="187"/>
      <c r="P463" s="188">
        <f>SUM(P464:P555)</f>
        <v>0</v>
      </c>
      <c r="Q463" s="187"/>
      <c r="R463" s="188">
        <f>SUM(R464:R555)</f>
        <v>0.07440000000000001</v>
      </c>
      <c r="S463" s="187"/>
      <c r="T463" s="189">
        <f>SUM(T464:T555)</f>
        <v>49.184494</v>
      </c>
      <c r="AR463" s="190" t="s">
        <v>23</v>
      </c>
      <c r="AT463" s="191" t="s">
        <v>78</v>
      </c>
      <c r="AU463" s="191" t="s">
        <v>23</v>
      </c>
      <c r="AY463" s="190" t="s">
        <v>150</v>
      </c>
      <c r="BK463" s="192">
        <f>SUM(BK464:BK555)</f>
        <v>0</v>
      </c>
    </row>
    <row r="464" spans="2:65" s="1" customFormat="1" ht="22.5" customHeight="1">
      <c r="B464" s="37"/>
      <c r="C464" s="196" t="s">
        <v>575</v>
      </c>
      <c r="D464" s="196" t="s">
        <v>152</v>
      </c>
      <c r="E464" s="197" t="s">
        <v>576</v>
      </c>
      <c r="F464" s="198" t="s">
        <v>577</v>
      </c>
      <c r="G464" s="199" t="s">
        <v>578</v>
      </c>
      <c r="H464" s="200">
        <v>1</v>
      </c>
      <c r="I464" s="201"/>
      <c r="J464" s="202">
        <f aca="true" t="shared" si="0" ref="J464:J474">ROUND(I464*H464,2)</f>
        <v>0</v>
      </c>
      <c r="K464" s="198" t="s">
        <v>36</v>
      </c>
      <c r="L464" s="57"/>
      <c r="M464" s="203" t="s">
        <v>36</v>
      </c>
      <c r="N464" s="204" t="s">
        <v>50</v>
      </c>
      <c r="O464" s="38"/>
      <c r="P464" s="205">
        <f aca="true" t="shared" si="1" ref="P464:P474">O464*H464</f>
        <v>0</v>
      </c>
      <c r="Q464" s="205">
        <v>0</v>
      </c>
      <c r="R464" s="205">
        <f aca="true" t="shared" si="2" ref="R464:R474">Q464*H464</f>
        <v>0</v>
      </c>
      <c r="S464" s="205">
        <v>0</v>
      </c>
      <c r="T464" s="206">
        <f aca="true" t="shared" si="3" ref="T464:T474">S464*H464</f>
        <v>0</v>
      </c>
      <c r="AR464" s="19" t="s">
        <v>157</v>
      </c>
      <c r="AT464" s="19" t="s">
        <v>152</v>
      </c>
      <c r="AU464" s="19" t="s">
        <v>88</v>
      </c>
      <c r="AY464" s="19" t="s">
        <v>150</v>
      </c>
      <c r="BE464" s="207">
        <f aca="true" t="shared" si="4" ref="BE464:BE474">IF(N464="základní",J464,0)</f>
        <v>0</v>
      </c>
      <c r="BF464" s="207">
        <f aca="true" t="shared" si="5" ref="BF464:BF474">IF(N464="snížená",J464,0)</f>
        <v>0</v>
      </c>
      <c r="BG464" s="207">
        <f aca="true" t="shared" si="6" ref="BG464:BG474">IF(N464="zákl. přenesená",J464,0)</f>
        <v>0</v>
      </c>
      <c r="BH464" s="207">
        <f aca="true" t="shared" si="7" ref="BH464:BH474">IF(N464="sníž. přenesená",J464,0)</f>
        <v>0</v>
      </c>
      <c r="BI464" s="207">
        <f aca="true" t="shared" si="8" ref="BI464:BI474">IF(N464="nulová",J464,0)</f>
        <v>0</v>
      </c>
      <c r="BJ464" s="19" t="s">
        <v>23</v>
      </c>
      <c r="BK464" s="207">
        <f aca="true" t="shared" si="9" ref="BK464:BK474">ROUND(I464*H464,2)</f>
        <v>0</v>
      </c>
      <c r="BL464" s="19" t="s">
        <v>157</v>
      </c>
      <c r="BM464" s="19" t="s">
        <v>579</v>
      </c>
    </row>
    <row r="465" spans="2:65" s="1" customFormat="1" ht="22.5" customHeight="1">
      <c r="B465" s="37"/>
      <c r="C465" s="196" t="s">
        <v>580</v>
      </c>
      <c r="D465" s="196" t="s">
        <v>152</v>
      </c>
      <c r="E465" s="197" t="s">
        <v>581</v>
      </c>
      <c r="F465" s="198" t="s">
        <v>582</v>
      </c>
      <c r="G465" s="199" t="s">
        <v>578</v>
      </c>
      <c r="H465" s="200">
        <v>1</v>
      </c>
      <c r="I465" s="201"/>
      <c r="J465" s="202">
        <f t="shared" si="0"/>
        <v>0</v>
      </c>
      <c r="K465" s="198" t="s">
        <v>36</v>
      </c>
      <c r="L465" s="57"/>
      <c r="M465" s="203" t="s">
        <v>36</v>
      </c>
      <c r="N465" s="204" t="s">
        <v>50</v>
      </c>
      <c r="O465" s="38"/>
      <c r="P465" s="205">
        <f t="shared" si="1"/>
        <v>0</v>
      </c>
      <c r="Q465" s="205">
        <v>0</v>
      </c>
      <c r="R465" s="205">
        <f t="shared" si="2"/>
        <v>0</v>
      </c>
      <c r="S465" s="205">
        <v>0</v>
      </c>
      <c r="T465" s="206">
        <f t="shared" si="3"/>
        <v>0</v>
      </c>
      <c r="AR465" s="19" t="s">
        <v>157</v>
      </c>
      <c r="AT465" s="19" t="s">
        <v>152</v>
      </c>
      <c r="AU465" s="19" t="s">
        <v>88</v>
      </c>
      <c r="AY465" s="19" t="s">
        <v>150</v>
      </c>
      <c r="BE465" s="207">
        <f t="shared" si="4"/>
        <v>0</v>
      </c>
      <c r="BF465" s="207">
        <f t="shared" si="5"/>
        <v>0</v>
      </c>
      <c r="BG465" s="207">
        <f t="shared" si="6"/>
        <v>0</v>
      </c>
      <c r="BH465" s="207">
        <f t="shared" si="7"/>
        <v>0</v>
      </c>
      <c r="BI465" s="207">
        <f t="shared" si="8"/>
        <v>0</v>
      </c>
      <c r="BJ465" s="19" t="s">
        <v>23</v>
      </c>
      <c r="BK465" s="207">
        <f t="shared" si="9"/>
        <v>0</v>
      </c>
      <c r="BL465" s="19" t="s">
        <v>157</v>
      </c>
      <c r="BM465" s="19" t="s">
        <v>583</v>
      </c>
    </row>
    <row r="466" spans="2:65" s="1" customFormat="1" ht="22.5" customHeight="1">
      <c r="B466" s="37"/>
      <c r="C466" s="196" t="s">
        <v>584</v>
      </c>
      <c r="D466" s="196" t="s">
        <v>152</v>
      </c>
      <c r="E466" s="197" t="s">
        <v>585</v>
      </c>
      <c r="F466" s="198" t="s">
        <v>586</v>
      </c>
      <c r="G466" s="199" t="s">
        <v>578</v>
      </c>
      <c r="H466" s="200">
        <v>1</v>
      </c>
      <c r="I466" s="201"/>
      <c r="J466" s="202">
        <f t="shared" si="0"/>
        <v>0</v>
      </c>
      <c r="K466" s="198" t="s">
        <v>36</v>
      </c>
      <c r="L466" s="57"/>
      <c r="M466" s="203" t="s">
        <v>36</v>
      </c>
      <c r="N466" s="204" t="s">
        <v>50</v>
      </c>
      <c r="O466" s="38"/>
      <c r="P466" s="205">
        <f t="shared" si="1"/>
        <v>0</v>
      </c>
      <c r="Q466" s="205">
        <v>0</v>
      </c>
      <c r="R466" s="205">
        <f t="shared" si="2"/>
        <v>0</v>
      </c>
      <c r="S466" s="205">
        <v>0</v>
      </c>
      <c r="T466" s="206">
        <f t="shared" si="3"/>
        <v>0</v>
      </c>
      <c r="AR466" s="19" t="s">
        <v>157</v>
      </c>
      <c r="AT466" s="19" t="s">
        <v>152</v>
      </c>
      <c r="AU466" s="19" t="s">
        <v>88</v>
      </c>
      <c r="AY466" s="19" t="s">
        <v>150</v>
      </c>
      <c r="BE466" s="207">
        <f t="shared" si="4"/>
        <v>0</v>
      </c>
      <c r="BF466" s="207">
        <f t="shared" si="5"/>
        <v>0</v>
      </c>
      <c r="BG466" s="207">
        <f t="shared" si="6"/>
        <v>0</v>
      </c>
      <c r="BH466" s="207">
        <f t="shared" si="7"/>
        <v>0</v>
      </c>
      <c r="BI466" s="207">
        <f t="shared" si="8"/>
        <v>0</v>
      </c>
      <c r="BJ466" s="19" t="s">
        <v>23</v>
      </c>
      <c r="BK466" s="207">
        <f t="shared" si="9"/>
        <v>0</v>
      </c>
      <c r="BL466" s="19" t="s">
        <v>157</v>
      </c>
      <c r="BM466" s="19" t="s">
        <v>587</v>
      </c>
    </row>
    <row r="467" spans="2:65" s="1" customFormat="1" ht="22.5" customHeight="1">
      <c r="B467" s="37"/>
      <c r="C467" s="196" t="s">
        <v>588</v>
      </c>
      <c r="D467" s="196" t="s">
        <v>152</v>
      </c>
      <c r="E467" s="197" t="s">
        <v>589</v>
      </c>
      <c r="F467" s="198" t="s">
        <v>590</v>
      </c>
      <c r="G467" s="199" t="s">
        <v>578</v>
      </c>
      <c r="H467" s="200">
        <v>1</v>
      </c>
      <c r="I467" s="201"/>
      <c r="J467" s="202">
        <f t="shared" si="0"/>
        <v>0</v>
      </c>
      <c r="K467" s="198" t="s">
        <v>36</v>
      </c>
      <c r="L467" s="57"/>
      <c r="M467" s="203" t="s">
        <v>36</v>
      </c>
      <c r="N467" s="204" t="s">
        <v>50</v>
      </c>
      <c r="O467" s="38"/>
      <c r="P467" s="205">
        <f t="shared" si="1"/>
        <v>0</v>
      </c>
      <c r="Q467" s="205">
        <v>0</v>
      </c>
      <c r="R467" s="205">
        <f t="shared" si="2"/>
        <v>0</v>
      </c>
      <c r="S467" s="205">
        <v>0</v>
      </c>
      <c r="T467" s="206">
        <f t="shared" si="3"/>
        <v>0</v>
      </c>
      <c r="AR467" s="19" t="s">
        <v>157</v>
      </c>
      <c r="AT467" s="19" t="s">
        <v>152</v>
      </c>
      <c r="AU467" s="19" t="s">
        <v>88</v>
      </c>
      <c r="AY467" s="19" t="s">
        <v>150</v>
      </c>
      <c r="BE467" s="207">
        <f t="shared" si="4"/>
        <v>0</v>
      </c>
      <c r="BF467" s="207">
        <f t="shared" si="5"/>
        <v>0</v>
      </c>
      <c r="BG467" s="207">
        <f t="shared" si="6"/>
        <v>0</v>
      </c>
      <c r="BH467" s="207">
        <f t="shared" si="7"/>
        <v>0</v>
      </c>
      <c r="BI467" s="207">
        <f t="shared" si="8"/>
        <v>0</v>
      </c>
      <c r="BJ467" s="19" t="s">
        <v>23</v>
      </c>
      <c r="BK467" s="207">
        <f t="shared" si="9"/>
        <v>0</v>
      </c>
      <c r="BL467" s="19" t="s">
        <v>157</v>
      </c>
      <c r="BM467" s="19" t="s">
        <v>591</v>
      </c>
    </row>
    <row r="468" spans="2:65" s="1" customFormat="1" ht="31.5" customHeight="1">
      <c r="B468" s="37"/>
      <c r="C468" s="196" t="s">
        <v>592</v>
      </c>
      <c r="D468" s="196" t="s">
        <v>152</v>
      </c>
      <c r="E468" s="197" t="s">
        <v>593</v>
      </c>
      <c r="F468" s="198" t="s">
        <v>594</v>
      </c>
      <c r="G468" s="199" t="s">
        <v>578</v>
      </c>
      <c r="H468" s="200">
        <v>1</v>
      </c>
      <c r="I468" s="201"/>
      <c r="J468" s="202">
        <f t="shared" si="0"/>
        <v>0</v>
      </c>
      <c r="K468" s="198" t="s">
        <v>36</v>
      </c>
      <c r="L468" s="57"/>
      <c r="M468" s="203" t="s">
        <v>36</v>
      </c>
      <c r="N468" s="204" t="s">
        <v>50</v>
      </c>
      <c r="O468" s="38"/>
      <c r="P468" s="205">
        <f t="shared" si="1"/>
        <v>0</v>
      </c>
      <c r="Q468" s="205">
        <v>0</v>
      </c>
      <c r="R468" s="205">
        <f t="shared" si="2"/>
        <v>0</v>
      </c>
      <c r="S468" s="205">
        <v>0</v>
      </c>
      <c r="T468" s="206">
        <f t="shared" si="3"/>
        <v>0</v>
      </c>
      <c r="AR468" s="19" t="s">
        <v>157</v>
      </c>
      <c r="AT468" s="19" t="s">
        <v>152</v>
      </c>
      <c r="AU468" s="19" t="s">
        <v>88</v>
      </c>
      <c r="AY468" s="19" t="s">
        <v>150</v>
      </c>
      <c r="BE468" s="207">
        <f t="shared" si="4"/>
        <v>0</v>
      </c>
      <c r="BF468" s="207">
        <f t="shared" si="5"/>
        <v>0</v>
      </c>
      <c r="BG468" s="207">
        <f t="shared" si="6"/>
        <v>0</v>
      </c>
      <c r="BH468" s="207">
        <f t="shared" si="7"/>
        <v>0</v>
      </c>
      <c r="BI468" s="207">
        <f t="shared" si="8"/>
        <v>0</v>
      </c>
      <c r="BJ468" s="19" t="s">
        <v>23</v>
      </c>
      <c r="BK468" s="207">
        <f t="shared" si="9"/>
        <v>0</v>
      </c>
      <c r="BL468" s="19" t="s">
        <v>157</v>
      </c>
      <c r="BM468" s="19" t="s">
        <v>595</v>
      </c>
    </row>
    <row r="469" spans="2:65" s="1" customFormat="1" ht="44.25" customHeight="1">
      <c r="B469" s="37"/>
      <c r="C469" s="196" t="s">
        <v>596</v>
      </c>
      <c r="D469" s="196" t="s">
        <v>152</v>
      </c>
      <c r="E469" s="197" t="s">
        <v>597</v>
      </c>
      <c r="F469" s="198" t="s">
        <v>598</v>
      </c>
      <c r="G469" s="199" t="s">
        <v>578</v>
      </c>
      <c r="H469" s="200">
        <v>1</v>
      </c>
      <c r="I469" s="201"/>
      <c r="J469" s="202">
        <f t="shared" si="0"/>
        <v>0</v>
      </c>
      <c r="K469" s="198" t="s">
        <v>36</v>
      </c>
      <c r="L469" s="57"/>
      <c r="M469" s="203" t="s">
        <v>36</v>
      </c>
      <c r="N469" s="204" t="s">
        <v>50</v>
      </c>
      <c r="O469" s="38"/>
      <c r="P469" s="205">
        <f t="shared" si="1"/>
        <v>0</v>
      </c>
      <c r="Q469" s="205">
        <v>0</v>
      </c>
      <c r="R469" s="205">
        <f t="shared" si="2"/>
        <v>0</v>
      </c>
      <c r="S469" s="205">
        <v>0</v>
      </c>
      <c r="T469" s="206">
        <f t="shared" si="3"/>
        <v>0</v>
      </c>
      <c r="AR469" s="19" t="s">
        <v>157</v>
      </c>
      <c r="AT469" s="19" t="s">
        <v>152</v>
      </c>
      <c r="AU469" s="19" t="s">
        <v>88</v>
      </c>
      <c r="AY469" s="19" t="s">
        <v>150</v>
      </c>
      <c r="BE469" s="207">
        <f t="shared" si="4"/>
        <v>0</v>
      </c>
      <c r="BF469" s="207">
        <f t="shared" si="5"/>
        <v>0</v>
      </c>
      <c r="BG469" s="207">
        <f t="shared" si="6"/>
        <v>0</v>
      </c>
      <c r="BH469" s="207">
        <f t="shared" si="7"/>
        <v>0</v>
      </c>
      <c r="BI469" s="207">
        <f t="shared" si="8"/>
        <v>0</v>
      </c>
      <c r="BJ469" s="19" t="s">
        <v>23</v>
      </c>
      <c r="BK469" s="207">
        <f t="shared" si="9"/>
        <v>0</v>
      </c>
      <c r="BL469" s="19" t="s">
        <v>157</v>
      </c>
      <c r="BM469" s="19" t="s">
        <v>599</v>
      </c>
    </row>
    <row r="470" spans="2:65" s="1" customFormat="1" ht="22.5" customHeight="1">
      <c r="B470" s="37"/>
      <c r="C470" s="196" t="s">
        <v>600</v>
      </c>
      <c r="D470" s="196" t="s">
        <v>152</v>
      </c>
      <c r="E470" s="197" t="s">
        <v>601</v>
      </c>
      <c r="F470" s="198" t="s">
        <v>602</v>
      </c>
      <c r="G470" s="199" t="s">
        <v>578</v>
      </c>
      <c r="H470" s="200">
        <v>1</v>
      </c>
      <c r="I470" s="201"/>
      <c r="J470" s="202">
        <f t="shared" si="0"/>
        <v>0</v>
      </c>
      <c r="K470" s="198" t="s">
        <v>36</v>
      </c>
      <c r="L470" s="57"/>
      <c r="M470" s="203" t="s">
        <v>36</v>
      </c>
      <c r="N470" s="204" t="s">
        <v>50</v>
      </c>
      <c r="O470" s="38"/>
      <c r="P470" s="205">
        <f t="shared" si="1"/>
        <v>0</v>
      </c>
      <c r="Q470" s="205">
        <v>0</v>
      </c>
      <c r="R470" s="205">
        <f t="shared" si="2"/>
        <v>0</v>
      </c>
      <c r="S470" s="205">
        <v>0</v>
      </c>
      <c r="T470" s="206">
        <f t="shared" si="3"/>
        <v>0</v>
      </c>
      <c r="AR470" s="19" t="s">
        <v>157</v>
      </c>
      <c r="AT470" s="19" t="s">
        <v>152</v>
      </c>
      <c r="AU470" s="19" t="s">
        <v>88</v>
      </c>
      <c r="AY470" s="19" t="s">
        <v>150</v>
      </c>
      <c r="BE470" s="207">
        <f t="shared" si="4"/>
        <v>0</v>
      </c>
      <c r="BF470" s="207">
        <f t="shared" si="5"/>
        <v>0</v>
      </c>
      <c r="BG470" s="207">
        <f t="shared" si="6"/>
        <v>0</v>
      </c>
      <c r="BH470" s="207">
        <f t="shared" si="7"/>
        <v>0</v>
      </c>
      <c r="BI470" s="207">
        <f t="shared" si="8"/>
        <v>0</v>
      </c>
      <c r="BJ470" s="19" t="s">
        <v>23</v>
      </c>
      <c r="BK470" s="207">
        <f t="shared" si="9"/>
        <v>0</v>
      </c>
      <c r="BL470" s="19" t="s">
        <v>157</v>
      </c>
      <c r="BM470" s="19" t="s">
        <v>603</v>
      </c>
    </row>
    <row r="471" spans="2:65" s="1" customFormat="1" ht="22.5" customHeight="1">
      <c r="B471" s="37"/>
      <c r="C471" s="196" t="s">
        <v>604</v>
      </c>
      <c r="D471" s="196" t="s">
        <v>152</v>
      </c>
      <c r="E471" s="197" t="s">
        <v>605</v>
      </c>
      <c r="F471" s="198" t="s">
        <v>606</v>
      </c>
      <c r="G471" s="199" t="s">
        <v>578</v>
      </c>
      <c r="H471" s="200">
        <v>1</v>
      </c>
      <c r="I471" s="201"/>
      <c r="J471" s="202">
        <f t="shared" si="0"/>
        <v>0</v>
      </c>
      <c r="K471" s="198" t="s">
        <v>36</v>
      </c>
      <c r="L471" s="57"/>
      <c r="M471" s="203" t="s">
        <v>36</v>
      </c>
      <c r="N471" s="204" t="s">
        <v>50</v>
      </c>
      <c r="O471" s="38"/>
      <c r="P471" s="205">
        <f t="shared" si="1"/>
        <v>0</v>
      </c>
      <c r="Q471" s="205">
        <v>0</v>
      </c>
      <c r="R471" s="205">
        <f t="shared" si="2"/>
        <v>0</v>
      </c>
      <c r="S471" s="205">
        <v>0</v>
      </c>
      <c r="T471" s="206">
        <f t="shared" si="3"/>
        <v>0</v>
      </c>
      <c r="AR471" s="19" t="s">
        <v>157</v>
      </c>
      <c r="AT471" s="19" t="s">
        <v>152</v>
      </c>
      <c r="AU471" s="19" t="s">
        <v>88</v>
      </c>
      <c r="AY471" s="19" t="s">
        <v>150</v>
      </c>
      <c r="BE471" s="207">
        <f t="shared" si="4"/>
        <v>0</v>
      </c>
      <c r="BF471" s="207">
        <f t="shared" si="5"/>
        <v>0</v>
      </c>
      <c r="BG471" s="207">
        <f t="shared" si="6"/>
        <v>0</v>
      </c>
      <c r="BH471" s="207">
        <f t="shared" si="7"/>
        <v>0</v>
      </c>
      <c r="BI471" s="207">
        <f t="shared" si="8"/>
        <v>0</v>
      </c>
      <c r="BJ471" s="19" t="s">
        <v>23</v>
      </c>
      <c r="BK471" s="207">
        <f t="shared" si="9"/>
        <v>0</v>
      </c>
      <c r="BL471" s="19" t="s">
        <v>157</v>
      </c>
      <c r="BM471" s="19" t="s">
        <v>607</v>
      </c>
    </row>
    <row r="472" spans="2:65" s="1" customFormat="1" ht="31.5" customHeight="1">
      <c r="B472" s="37"/>
      <c r="C472" s="196" t="s">
        <v>608</v>
      </c>
      <c r="D472" s="196" t="s">
        <v>152</v>
      </c>
      <c r="E472" s="197" t="s">
        <v>609</v>
      </c>
      <c r="F472" s="198" t="s">
        <v>610</v>
      </c>
      <c r="G472" s="199" t="s">
        <v>290</v>
      </c>
      <c r="H472" s="200">
        <v>10</v>
      </c>
      <c r="I472" s="201"/>
      <c r="J472" s="202">
        <f t="shared" si="0"/>
        <v>0</v>
      </c>
      <c r="K472" s="198" t="s">
        <v>36</v>
      </c>
      <c r="L472" s="57"/>
      <c r="M472" s="203" t="s">
        <v>36</v>
      </c>
      <c r="N472" s="204" t="s">
        <v>50</v>
      </c>
      <c r="O472" s="38"/>
      <c r="P472" s="205">
        <f t="shared" si="1"/>
        <v>0</v>
      </c>
      <c r="Q472" s="205">
        <v>0</v>
      </c>
      <c r="R472" s="205">
        <f t="shared" si="2"/>
        <v>0</v>
      </c>
      <c r="S472" s="205">
        <v>0</v>
      </c>
      <c r="T472" s="206">
        <f t="shared" si="3"/>
        <v>0</v>
      </c>
      <c r="AR472" s="19" t="s">
        <v>157</v>
      </c>
      <c r="AT472" s="19" t="s">
        <v>152</v>
      </c>
      <c r="AU472" s="19" t="s">
        <v>88</v>
      </c>
      <c r="AY472" s="19" t="s">
        <v>150</v>
      </c>
      <c r="BE472" s="207">
        <f t="shared" si="4"/>
        <v>0</v>
      </c>
      <c r="BF472" s="207">
        <f t="shared" si="5"/>
        <v>0</v>
      </c>
      <c r="BG472" s="207">
        <f t="shared" si="6"/>
        <v>0</v>
      </c>
      <c r="BH472" s="207">
        <f t="shared" si="7"/>
        <v>0</v>
      </c>
      <c r="BI472" s="207">
        <f t="shared" si="8"/>
        <v>0</v>
      </c>
      <c r="BJ472" s="19" t="s">
        <v>23</v>
      </c>
      <c r="BK472" s="207">
        <f t="shared" si="9"/>
        <v>0</v>
      </c>
      <c r="BL472" s="19" t="s">
        <v>157</v>
      </c>
      <c r="BM472" s="19" t="s">
        <v>611</v>
      </c>
    </row>
    <row r="473" spans="2:65" s="1" customFormat="1" ht="22.5" customHeight="1">
      <c r="B473" s="37"/>
      <c r="C473" s="196" t="s">
        <v>612</v>
      </c>
      <c r="D473" s="196" t="s">
        <v>152</v>
      </c>
      <c r="E473" s="197" t="s">
        <v>613</v>
      </c>
      <c r="F473" s="198" t="s">
        <v>614</v>
      </c>
      <c r="G473" s="199" t="s">
        <v>578</v>
      </c>
      <c r="H473" s="200">
        <v>1</v>
      </c>
      <c r="I473" s="201"/>
      <c r="J473" s="202">
        <f t="shared" si="0"/>
        <v>0</v>
      </c>
      <c r="K473" s="198" t="s">
        <v>36</v>
      </c>
      <c r="L473" s="57"/>
      <c r="M473" s="203" t="s">
        <v>36</v>
      </c>
      <c r="N473" s="204" t="s">
        <v>50</v>
      </c>
      <c r="O473" s="38"/>
      <c r="P473" s="205">
        <f t="shared" si="1"/>
        <v>0</v>
      </c>
      <c r="Q473" s="205">
        <v>0</v>
      </c>
      <c r="R473" s="205">
        <f t="shared" si="2"/>
        <v>0</v>
      </c>
      <c r="S473" s="205">
        <v>0</v>
      </c>
      <c r="T473" s="206">
        <f t="shared" si="3"/>
        <v>0</v>
      </c>
      <c r="AR473" s="19" t="s">
        <v>157</v>
      </c>
      <c r="AT473" s="19" t="s">
        <v>152</v>
      </c>
      <c r="AU473" s="19" t="s">
        <v>88</v>
      </c>
      <c r="AY473" s="19" t="s">
        <v>150</v>
      </c>
      <c r="BE473" s="207">
        <f t="shared" si="4"/>
        <v>0</v>
      </c>
      <c r="BF473" s="207">
        <f t="shared" si="5"/>
        <v>0</v>
      </c>
      <c r="BG473" s="207">
        <f t="shared" si="6"/>
        <v>0</v>
      </c>
      <c r="BH473" s="207">
        <f t="shared" si="7"/>
        <v>0</v>
      </c>
      <c r="BI473" s="207">
        <f t="shared" si="8"/>
        <v>0</v>
      </c>
      <c r="BJ473" s="19" t="s">
        <v>23</v>
      </c>
      <c r="BK473" s="207">
        <f t="shared" si="9"/>
        <v>0</v>
      </c>
      <c r="BL473" s="19" t="s">
        <v>157</v>
      </c>
      <c r="BM473" s="19" t="s">
        <v>615</v>
      </c>
    </row>
    <row r="474" spans="2:65" s="1" customFormat="1" ht="22.5" customHeight="1">
      <c r="B474" s="37"/>
      <c r="C474" s="196" t="s">
        <v>616</v>
      </c>
      <c r="D474" s="196" t="s">
        <v>152</v>
      </c>
      <c r="E474" s="197" t="s">
        <v>617</v>
      </c>
      <c r="F474" s="198" t="s">
        <v>618</v>
      </c>
      <c r="G474" s="199" t="s">
        <v>155</v>
      </c>
      <c r="H474" s="200">
        <v>1090</v>
      </c>
      <c r="I474" s="201"/>
      <c r="J474" s="202">
        <f t="shared" si="0"/>
        <v>0</v>
      </c>
      <c r="K474" s="198" t="s">
        <v>156</v>
      </c>
      <c r="L474" s="57"/>
      <c r="M474" s="203" t="s">
        <v>36</v>
      </c>
      <c r="N474" s="204" t="s">
        <v>50</v>
      </c>
      <c r="O474" s="38"/>
      <c r="P474" s="205">
        <f t="shared" si="1"/>
        <v>0</v>
      </c>
      <c r="Q474" s="205">
        <v>0</v>
      </c>
      <c r="R474" s="205">
        <f t="shared" si="2"/>
        <v>0</v>
      </c>
      <c r="S474" s="205">
        <v>0</v>
      </c>
      <c r="T474" s="206">
        <f t="shared" si="3"/>
        <v>0</v>
      </c>
      <c r="AR474" s="19" t="s">
        <v>157</v>
      </c>
      <c r="AT474" s="19" t="s">
        <v>152</v>
      </c>
      <c r="AU474" s="19" t="s">
        <v>88</v>
      </c>
      <c r="AY474" s="19" t="s">
        <v>150</v>
      </c>
      <c r="BE474" s="207">
        <f t="shared" si="4"/>
        <v>0</v>
      </c>
      <c r="BF474" s="207">
        <f t="shared" si="5"/>
        <v>0</v>
      </c>
      <c r="BG474" s="207">
        <f t="shared" si="6"/>
        <v>0</v>
      </c>
      <c r="BH474" s="207">
        <f t="shared" si="7"/>
        <v>0</v>
      </c>
      <c r="BI474" s="207">
        <f t="shared" si="8"/>
        <v>0</v>
      </c>
      <c r="BJ474" s="19" t="s">
        <v>23</v>
      </c>
      <c r="BK474" s="207">
        <f t="shared" si="9"/>
        <v>0</v>
      </c>
      <c r="BL474" s="19" t="s">
        <v>157</v>
      </c>
      <c r="BM474" s="19" t="s">
        <v>619</v>
      </c>
    </row>
    <row r="475" spans="2:51" s="13" customFormat="1" ht="12">
      <c r="B475" s="220"/>
      <c r="C475" s="221"/>
      <c r="D475" s="210" t="s">
        <v>159</v>
      </c>
      <c r="E475" s="222" t="s">
        <v>36</v>
      </c>
      <c r="F475" s="223" t="s">
        <v>620</v>
      </c>
      <c r="G475" s="221"/>
      <c r="H475" s="224">
        <v>410</v>
      </c>
      <c r="I475" s="225"/>
      <c r="J475" s="221"/>
      <c r="K475" s="221"/>
      <c r="L475" s="226"/>
      <c r="M475" s="227"/>
      <c r="N475" s="228"/>
      <c r="O475" s="228"/>
      <c r="P475" s="228"/>
      <c r="Q475" s="228"/>
      <c r="R475" s="228"/>
      <c r="S475" s="228"/>
      <c r="T475" s="229"/>
      <c r="AT475" s="230" t="s">
        <v>159</v>
      </c>
      <c r="AU475" s="230" t="s">
        <v>88</v>
      </c>
      <c r="AV475" s="13" t="s">
        <v>88</v>
      </c>
      <c r="AW475" s="13" t="s">
        <v>44</v>
      </c>
      <c r="AX475" s="13" t="s">
        <v>79</v>
      </c>
      <c r="AY475" s="230" t="s">
        <v>150</v>
      </c>
    </row>
    <row r="476" spans="2:51" s="13" customFormat="1" ht="12">
      <c r="B476" s="220"/>
      <c r="C476" s="221"/>
      <c r="D476" s="210" t="s">
        <v>159</v>
      </c>
      <c r="E476" s="222" t="s">
        <v>36</v>
      </c>
      <c r="F476" s="223" t="s">
        <v>621</v>
      </c>
      <c r="G476" s="221"/>
      <c r="H476" s="224">
        <v>75</v>
      </c>
      <c r="I476" s="225"/>
      <c r="J476" s="221"/>
      <c r="K476" s="221"/>
      <c r="L476" s="226"/>
      <c r="M476" s="227"/>
      <c r="N476" s="228"/>
      <c r="O476" s="228"/>
      <c r="P476" s="228"/>
      <c r="Q476" s="228"/>
      <c r="R476" s="228"/>
      <c r="S476" s="228"/>
      <c r="T476" s="229"/>
      <c r="AT476" s="230" t="s">
        <v>159</v>
      </c>
      <c r="AU476" s="230" t="s">
        <v>88</v>
      </c>
      <c r="AV476" s="13" t="s">
        <v>88</v>
      </c>
      <c r="AW476" s="13" t="s">
        <v>44</v>
      </c>
      <c r="AX476" s="13" t="s">
        <v>79</v>
      </c>
      <c r="AY476" s="230" t="s">
        <v>150</v>
      </c>
    </row>
    <row r="477" spans="2:51" s="13" customFormat="1" ht="12">
      <c r="B477" s="220"/>
      <c r="C477" s="221"/>
      <c r="D477" s="210" t="s">
        <v>159</v>
      </c>
      <c r="E477" s="222" t="s">
        <v>36</v>
      </c>
      <c r="F477" s="223" t="s">
        <v>622</v>
      </c>
      <c r="G477" s="221"/>
      <c r="H477" s="224">
        <v>410</v>
      </c>
      <c r="I477" s="225"/>
      <c r="J477" s="221"/>
      <c r="K477" s="221"/>
      <c r="L477" s="226"/>
      <c r="M477" s="227"/>
      <c r="N477" s="228"/>
      <c r="O477" s="228"/>
      <c r="P477" s="228"/>
      <c r="Q477" s="228"/>
      <c r="R477" s="228"/>
      <c r="S477" s="228"/>
      <c r="T477" s="229"/>
      <c r="AT477" s="230" t="s">
        <v>159</v>
      </c>
      <c r="AU477" s="230" t="s">
        <v>88</v>
      </c>
      <c r="AV477" s="13" t="s">
        <v>88</v>
      </c>
      <c r="AW477" s="13" t="s">
        <v>44</v>
      </c>
      <c r="AX477" s="13" t="s">
        <v>79</v>
      </c>
      <c r="AY477" s="230" t="s">
        <v>150</v>
      </c>
    </row>
    <row r="478" spans="2:51" s="13" customFormat="1" ht="12">
      <c r="B478" s="220"/>
      <c r="C478" s="221"/>
      <c r="D478" s="210" t="s">
        <v>159</v>
      </c>
      <c r="E478" s="222" t="s">
        <v>36</v>
      </c>
      <c r="F478" s="223" t="s">
        <v>623</v>
      </c>
      <c r="G478" s="221"/>
      <c r="H478" s="224">
        <v>195</v>
      </c>
      <c r="I478" s="225"/>
      <c r="J478" s="221"/>
      <c r="K478" s="221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159</v>
      </c>
      <c r="AU478" s="230" t="s">
        <v>88</v>
      </c>
      <c r="AV478" s="13" t="s">
        <v>88</v>
      </c>
      <c r="AW478" s="13" t="s">
        <v>44</v>
      </c>
      <c r="AX478" s="13" t="s">
        <v>79</v>
      </c>
      <c r="AY478" s="230" t="s">
        <v>150</v>
      </c>
    </row>
    <row r="479" spans="2:51" s="14" customFormat="1" ht="12">
      <c r="B479" s="231"/>
      <c r="C479" s="232"/>
      <c r="D479" s="233" t="s">
        <v>159</v>
      </c>
      <c r="E479" s="234" t="s">
        <v>36</v>
      </c>
      <c r="F479" s="235" t="s">
        <v>163</v>
      </c>
      <c r="G479" s="232"/>
      <c r="H479" s="236">
        <v>1090</v>
      </c>
      <c r="I479" s="237"/>
      <c r="J479" s="232"/>
      <c r="K479" s="232"/>
      <c r="L479" s="238"/>
      <c r="M479" s="239"/>
      <c r="N479" s="240"/>
      <c r="O479" s="240"/>
      <c r="P479" s="240"/>
      <c r="Q479" s="240"/>
      <c r="R479" s="240"/>
      <c r="S479" s="240"/>
      <c r="T479" s="241"/>
      <c r="AT479" s="242" t="s">
        <v>159</v>
      </c>
      <c r="AU479" s="242" t="s">
        <v>88</v>
      </c>
      <c r="AV479" s="14" t="s">
        <v>157</v>
      </c>
      <c r="AW479" s="14" t="s">
        <v>44</v>
      </c>
      <c r="AX479" s="14" t="s">
        <v>23</v>
      </c>
      <c r="AY479" s="242" t="s">
        <v>150</v>
      </c>
    </row>
    <row r="480" spans="2:65" s="1" customFormat="1" ht="31.5" customHeight="1">
      <c r="B480" s="37"/>
      <c r="C480" s="196" t="s">
        <v>624</v>
      </c>
      <c r="D480" s="196" t="s">
        <v>152</v>
      </c>
      <c r="E480" s="197" t="s">
        <v>625</v>
      </c>
      <c r="F480" s="198" t="s">
        <v>626</v>
      </c>
      <c r="G480" s="199" t="s">
        <v>155</v>
      </c>
      <c r="H480" s="200">
        <v>65400</v>
      </c>
      <c r="I480" s="201"/>
      <c r="J480" s="202">
        <f>ROUND(I480*H480,2)</f>
        <v>0</v>
      </c>
      <c r="K480" s="198" t="s">
        <v>156</v>
      </c>
      <c r="L480" s="57"/>
      <c r="M480" s="203" t="s">
        <v>36</v>
      </c>
      <c r="N480" s="204" t="s">
        <v>50</v>
      </c>
      <c r="O480" s="38"/>
      <c r="P480" s="205">
        <f>O480*H480</f>
        <v>0</v>
      </c>
      <c r="Q480" s="205">
        <v>0</v>
      </c>
      <c r="R480" s="205">
        <f>Q480*H480</f>
        <v>0</v>
      </c>
      <c r="S480" s="205">
        <v>0</v>
      </c>
      <c r="T480" s="206">
        <f>S480*H480</f>
        <v>0</v>
      </c>
      <c r="AR480" s="19" t="s">
        <v>157</v>
      </c>
      <c r="AT480" s="19" t="s">
        <v>152</v>
      </c>
      <c r="AU480" s="19" t="s">
        <v>88</v>
      </c>
      <c r="AY480" s="19" t="s">
        <v>150</v>
      </c>
      <c r="BE480" s="207">
        <f>IF(N480="základní",J480,0)</f>
        <v>0</v>
      </c>
      <c r="BF480" s="207">
        <f>IF(N480="snížená",J480,0)</f>
        <v>0</v>
      </c>
      <c r="BG480" s="207">
        <f>IF(N480="zákl. přenesená",J480,0)</f>
        <v>0</v>
      </c>
      <c r="BH480" s="207">
        <f>IF(N480="sníž. přenesená",J480,0)</f>
        <v>0</v>
      </c>
      <c r="BI480" s="207">
        <f>IF(N480="nulová",J480,0)</f>
        <v>0</v>
      </c>
      <c r="BJ480" s="19" t="s">
        <v>23</v>
      </c>
      <c r="BK480" s="207">
        <f>ROUND(I480*H480,2)</f>
        <v>0</v>
      </c>
      <c r="BL480" s="19" t="s">
        <v>157</v>
      </c>
      <c r="BM480" s="19" t="s">
        <v>627</v>
      </c>
    </row>
    <row r="481" spans="2:51" s="13" customFormat="1" ht="12">
      <c r="B481" s="220"/>
      <c r="C481" s="221"/>
      <c r="D481" s="210" t="s">
        <v>159</v>
      </c>
      <c r="E481" s="222" t="s">
        <v>36</v>
      </c>
      <c r="F481" s="223" t="s">
        <v>628</v>
      </c>
      <c r="G481" s="221"/>
      <c r="H481" s="224">
        <v>65400</v>
      </c>
      <c r="I481" s="225"/>
      <c r="J481" s="221"/>
      <c r="K481" s="221"/>
      <c r="L481" s="226"/>
      <c r="M481" s="227"/>
      <c r="N481" s="228"/>
      <c r="O481" s="228"/>
      <c r="P481" s="228"/>
      <c r="Q481" s="228"/>
      <c r="R481" s="228"/>
      <c r="S481" s="228"/>
      <c r="T481" s="229"/>
      <c r="AT481" s="230" t="s">
        <v>159</v>
      </c>
      <c r="AU481" s="230" t="s">
        <v>88</v>
      </c>
      <c r="AV481" s="13" t="s">
        <v>88</v>
      </c>
      <c r="AW481" s="13" t="s">
        <v>44</v>
      </c>
      <c r="AX481" s="13" t="s">
        <v>79</v>
      </c>
      <c r="AY481" s="230" t="s">
        <v>150</v>
      </c>
    </row>
    <row r="482" spans="2:51" s="14" customFormat="1" ht="12">
      <c r="B482" s="231"/>
      <c r="C482" s="232"/>
      <c r="D482" s="233" t="s">
        <v>159</v>
      </c>
      <c r="E482" s="234" t="s">
        <v>36</v>
      </c>
      <c r="F482" s="235" t="s">
        <v>163</v>
      </c>
      <c r="G482" s="232"/>
      <c r="H482" s="236">
        <v>65400</v>
      </c>
      <c r="I482" s="237"/>
      <c r="J482" s="232"/>
      <c r="K482" s="232"/>
      <c r="L482" s="238"/>
      <c r="M482" s="239"/>
      <c r="N482" s="240"/>
      <c r="O482" s="240"/>
      <c r="P482" s="240"/>
      <c r="Q482" s="240"/>
      <c r="R482" s="240"/>
      <c r="S482" s="240"/>
      <c r="T482" s="241"/>
      <c r="AT482" s="242" t="s">
        <v>159</v>
      </c>
      <c r="AU482" s="242" t="s">
        <v>88</v>
      </c>
      <c r="AV482" s="14" t="s">
        <v>157</v>
      </c>
      <c r="AW482" s="14" t="s">
        <v>44</v>
      </c>
      <c r="AX482" s="14" t="s">
        <v>23</v>
      </c>
      <c r="AY482" s="242" t="s">
        <v>150</v>
      </c>
    </row>
    <row r="483" spans="2:65" s="1" customFormat="1" ht="31.5" customHeight="1">
      <c r="B483" s="37"/>
      <c r="C483" s="196" t="s">
        <v>629</v>
      </c>
      <c r="D483" s="196" t="s">
        <v>152</v>
      </c>
      <c r="E483" s="197" t="s">
        <v>630</v>
      </c>
      <c r="F483" s="198" t="s">
        <v>631</v>
      </c>
      <c r="G483" s="199" t="s">
        <v>155</v>
      </c>
      <c r="H483" s="200">
        <v>1090</v>
      </c>
      <c r="I483" s="201"/>
      <c r="J483" s="202">
        <f>ROUND(I483*H483,2)</f>
        <v>0</v>
      </c>
      <c r="K483" s="198" t="s">
        <v>156</v>
      </c>
      <c r="L483" s="57"/>
      <c r="M483" s="203" t="s">
        <v>36</v>
      </c>
      <c r="N483" s="204" t="s">
        <v>50</v>
      </c>
      <c r="O483" s="38"/>
      <c r="P483" s="205">
        <f>O483*H483</f>
        <v>0</v>
      </c>
      <c r="Q483" s="205">
        <v>0</v>
      </c>
      <c r="R483" s="205">
        <f>Q483*H483</f>
        <v>0</v>
      </c>
      <c r="S483" s="205">
        <v>0</v>
      </c>
      <c r="T483" s="206">
        <f>S483*H483</f>
        <v>0</v>
      </c>
      <c r="AR483" s="19" t="s">
        <v>157</v>
      </c>
      <c r="AT483" s="19" t="s">
        <v>152</v>
      </c>
      <c r="AU483" s="19" t="s">
        <v>88</v>
      </c>
      <c r="AY483" s="19" t="s">
        <v>150</v>
      </c>
      <c r="BE483" s="207">
        <f>IF(N483="základní",J483,0)</f>
        <v>0</v>
      </c>
      <c r="BF483" s="207">
        <f>IF(N483="snížená",J483,0)</f>
        <v>0</v>
      </c>
      <c r="BG483" s="207">
        <f>IF(N483="zákl. přenesená",J483,0)</f>
        <v>0</v>
      </c>
      <c r="BH483" s="207">
        <f>IF(N483="sníž. přenesená",J483,0)</f>
        <v>0</v>
      </c>
      <c r="BI483" s="207">
        <f>IF(N483="nulová",J483,0)</f>
        <v>0</v>
      </c>
      <c r="BJ483" s="19" t="s">
        <v>23</v>
      </c>
      <c r="BK483" s="207">
        <f>ROUND(I483*H483,2)</f>
        <v>0</v>
      </c>
      <c r="BL483" s="19" t="s">
        <v>157</v>
      </c>
      <c r="BM483" s="19" t="s">
        <v>632</v>
      </c>
    </row>
    <row r="484" spans="2:65" s="1" customFormat="1" ht="22.5" customHeight="1">
      <c r="B484" s="37"/>
      <c r="C484" s="196" t="s">
        <v>633</v>
      </c>
      <c r="D484" s="196" t="s">
        <v>152</v>
      </c>
      <c r="E484" s="197" t="s">
        <v>634</v>
      </c>
      <c r="F484" s="198" t="s">
        <v>635</v>
      </c>
      <c r="G484" s="199" t="s">
        <v>155</v>
      </c>
      <c r="H484" s="200">
        <v>1860</v>
      </c>
      <c r="I484" s="201"/>
      <c r="J484" s="202">
        <f>ROUND(I484*H484,2)</f>
        <v>0</v>
      </c>
      <c r="K484" s="198" t="s">
        <v>156</v>
      </c>
      <c r="L484" s="57"/>
      <c r="M484" s="203" t="s">
        <v>36</v>
      </c>
      <c r="N484" s="204" t="s">
        <v>50</v>
      </c>
      <c r="O484" s="38"/>
      <c r="P484" s="205">
        <f>O484*H484</f>
        <v>0</v>
      </c>
      <c r="Q484" s="205">
        <v>4E-05</v>
      </c>
      <c r="R484" s="205">
        <f>Q484*H484</f>
        <v>0.07440000000000001</v>
      </c>
      <c r="S484" s="205">
        <v>0</v>
      </c>
      <c r="T484" s="206">
        <f>S484*H484</f>
        <v>0</v>
      </c>
      <c r="AR484" s="19" t="s">
        <v>157</v>
      </c>
      <c r="AT484" s="19" t="s">
        <v>152</v>
      </c>
      <c r="AU484" s="19" t="s">
        <v>88</v>
      </c>
      <c r="AY484" s="19" t="s">
        <v>150</v>
      </c>
      <c r="BE484" s="207">
        <f>IF(N484="základní",J484,0)</f>
        <v>0</v>
      </c>
      <c r="BF484" s="207">
        <f>IF(N484="snížená",J484,0)</f>
        <v>0</v>
      </c>
      <c r="BG484" s="207">
        <f>IF(N484="zákl. přenesená",J484,0)</f>
        <v>0</v>
      </c>
      <c r="BH484" s="207">
        <f>IF(N484="sníž. přenesená",J484,0)</f>
        <v>0</v>
      </c>
      <c r="BI484" s="207">
        <f>IF(N484="nulová",J484,0)</f>
        <v>0</v>
      </c>
      <c r="BJ484" s="19" t="s">
        <v>23</v>
      </c>
      <c r="BK484" s="207">
        <f>ROUND(I484*H484,2)</f>
        <v>0</v>
      </c>
      <c r="BL484" s="19" t="s">
        <v>157</v>
      </c>
      <c r="BM484" s="19" t="s">
        <v>636</v>
      </c>
    </row>
    <row r="485" spans="2:51" s="13" customFormat="1" ht="12">
      <c r="B485" s="220"/>
      <c r="C485" s="221"/>
      <c r="D485" s="210" t="s">
        <v>159</v>
      </c>
      <c r="E485" s="222" t="s">
        <v>36</v>
      </c>
      <c r="F485" s="223" t="s">
        <v>637</v>
      </c>
      <c r="G485" s="221"/>
      <c r="H485" s="224">
        <v>120</v>
      </c>
      <c r="I485" s="225"/>
      <c r="J485" s="221"/>
      <c r="K485" s="221"/>
      <c r="L485" s="226"/>
      <c r="M485" s="227"/>
      <c r="N485" s="228"/>
      <c r="O485" s="228"/>
      <c r="P485" s="228"/>
      <c r="Q485" s="228"/>
      <c r="R485" s="228"/>
      <c r="S485" s="228"/>
      <c r="T485" s="229"/>
      <c r="AT485" s="230" t="s">
        <v>159</v>
      </c>
      <c r="AU485" s="230" t="s">
        <v>88</v>
      </c>
      <c r="AV485" s="13" t="s">
        <v>88</v>
      </c>
      <c r="AW485" s="13" t="s">
        <v>44</v>
      </c>
      <c r="AX485" s="13" t="s">
        <v>79</v>
      </c>
      <c r="AY485" s="230" t="s">
        <v>150</v>
      </c>
    </row>
    <row r="486" spans="2:51" s="13" customFormat="1" ht="12">
      <c r="B486" s="220"/>
      <c r="C486" s="221"/>
      <c r="D486" s="210" t="s">
        <v>159</v>
      </c>
      <c r="E486" s="222" t="s">
        <v>36</v>
      </c>
      <c r="F486" s="223" t="s">
        <v>638</v>
      </c>
      <c r="G486" s="221"/>
      <c r="H486" s="224">
        <v>595</v>
      </c>
      <c r="I486" s="225"/>
      <c r="J486" s="221"/>
      <c r="K486" s="221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159</v>
      </c>
      <c r="AU486" s="230" t="s">
        <v>88</v>
      </c>
      <c r="AV486" s="13" t="s">
        <v>88</v>
      </c>
      <c r="AW486" s="13" t="s">
        <v>44</v>
      </c>
      <c r="AX486" s="13" t="s">
        <v>79</v>
      </c>
      <c r="AY486" s="230" t="s">
        <v>150</v>
      </c>
    </row>
    <row r="487" spans="2:51" s="13" customFormat="1" ht="12">
      <c r="B487" s="220"/>
      <c r="C487" s="221"/>
      <c r="D487" s="210" t="s">
        <v>159</v>
      </c>
      <c r="E487" s="222" t="s">
        <v>36</v>
      </c>
      <c r="F487" s="223" t="s">
        <v>639</v>
      </c>
      <c r="G487" s="221"/>
      <c r="H487" s="224">
        <v>630</v>
      </c>
      <c r="I487" s="225"/>
      <c r="J487" s="221"/>
      <c r="K487" s="221"/>
      <c r="L487" s="226"/>
      <c r="M487" s="227"/>
      <c r="N487" s="228"/>
      <c r="O487" s="228"/>
      <c r="P487" s="228"/>
      <c r="Q487" s="228"/>
      <c r="R487" s="228"/>
      <c r="S487" s="228"/>
      <c r="T487" s="229"/>
      <c r="AT487" s="230" t="s">
        <v>159</v>
      </c>
      <c r="AU487" s="230" t="s">
        <v>88</v>
      </c>
      <c r="AV487" s="13" t="s">
        <v>88</v>
      </c>
      <c r="AW487" s="13" t="s">
        <v>44</v>
      </c>
      <c r="AX487" s="13" t="s">
        <v>79</v>
      </c>
      <c r="AY487" s="230" t="s">
        <v>150</v>
      </c>
    </row>
    <row r="488" spans="2:51" s="13" customFormat="1" ht="12">
      <c r="B488" s="220"/>
      <c r="C488" s="221"/>
      <c r="D488" s="210" t="s">
        <v>159</v>
      </c>
      <c r="E488" s="222" t="s">
        <v>36</v>
      </c>
      <c r="F488" s="223" t="s">
        <v>640</v>
      </c>
      <c r="G488" s="221"/>
      <c r="H488" s="224">
        <v>515</v>
      </c>
      <c r="I488" s="225"/>
      <c r="J488" s="221"/>
      <c r="K488" s="221"/>
      <c r="L488" s="226"/>
      <c r="M488" s="227"/>
      <c r="N488" s="228"/>
      <c r="O488" s="228"/>
      <c r="P488" s="228"/>
      <c r="Q488" s="228"/>
      <c r="R488" s="228"/>
      <c r="S488" s="228"/>
      <c r="T488" s="229"/>
      <c r="AT488" s="230" t="s">
        <v>159</v>
      </c>
      <c r="AU488" s="230" t="s">
        <v>88</v>
      </c>
      <c r="AV488" s="13" t="s">
        <v>88</v>
      </c>
      <c r="AW488" s="13" t="s">
        <v>44</v>
      </c>
      <c r="AX488" s="13" t="s">
        <v>79</v>
      </c>
      <c r="AY488" s="230" t="s">
        <v>150</v>
      </c>
    </row>
    <row r="489" spans="2:51" s="14" customFormat="1" ht="12">
      <c r="B489" s="231"/>
      <c r="C489" s="232"/>
      <c r="D489" s="233" t="s">
        <v>159</v>
      </c>
      <c r="E489" s="234" t="s">
        <v>36</v>
      </c>
      <c r="F489" s="235" t="s">
        <v>163</v>
      </c>
      <c r="G489" s="232"/>
      <c r="H489" s="236">
        <v>1860</v>
      </c>
      <c r="I489" s="237"/>
      <c r="J489" s="232"/>
      <c r="K489" s="232"/>
      <c r="L489" s="238"/>
      <c r="M489" s="239"/>
      <c r="N489" s="240"/>
      <c r="O489" s="240"/>
      <c r="P489" s="240"/>
      <c r="Q489" s="240"/>
      <c r="R489" s="240"/>
      <c r="S489" s="240"/>
      <c r="T489" s="241"/>
      <c r="AT489" s="242" t="s">
        <v>159</v>
      </c>
      <c r="AU489" s="242" t="s">
        <v>88</v>
      </c>
      <c r="AV489" s="14" t="s">
        <v>157</v>
      </c>
      <c r="AW489" s="14" t="s">
        <v>44</v>
      </c>
      <c r="AX489" s="14" t="s">
        <v>23</v>
      </c>
      <c r="AY489" s="242" t="s">
        <v>150</v>
      </c>
    </row>
    <row r="490" spans="2:65" s="1" customFormat="1" ht="22.5" customHeight="1">
      <c r="B490" s="37"/>
      <c r="C490" s="196" t="s">
        <v>641</v>
      </c>
      <c r="D490" s="196" t="s">
        <v>152</v>
      </c>
      <c r="E490" s="197" t="s">
        <v>642</v>
      </c>
      <c r="F490" s="198" t="s">
        <v>643</v>
      </c>
      <c r="G490" s="199" t="s">
        <v>254</v>
      </c>
      <c r="H490" s="200">
        <v>3</v>
      </c>
      <c r="I490" s="201"/>
      <c r="J490" s="202">
        <f>ROUND(I490*H490,2)</f>
        <v>0</v>
      </c>
      <c r="K490" s="198" t="s">
        <v>156</v>
      </c>
      <c r="L490" s="57"/>
      <c r="M490" s="203" t="s">
        <v>36</v>
      </c>
      <c r="N490" s="204" t="s">
        <v>50</v>
      </c>
      <c r="O490" s="38"/>
      <c r="P490" s="205">
        <f>O490*H490</f>
        <v>0</v>
      </c>
      <c r="Q490" s="205">
        <v>0</v>
      </c>
      <c r="R490" s="205">
        <f>Q490*H490</f>
        <v>0</v>
      </c>
      <c r="S490" s="205">
        <v>0.0657</v>
      </c>
      <c r="T490" s="206">
        <f>S490*H490</f>
        <v>0.1971</v>
      </c>
      <c r="AR490" s="19" t="s">
        <v>157</v>
      </c>
      <c r="AT490" s="19" t="s">
        <v>152</v>
      </c>
      <c r="AU490" s="19" t="s">
        <v>88</v>
      </c>
      <c r="AY490" s="19" t="s">
        <v>150</v>
      </c>
      <c r="BE490" s="207">
        <f>IF(N490="základní",J490,0)</f>
        <v>0</v>
      </c>
      <c r="BF490" s="207">
        <f>IF(N490="snížená",J490,0)</f>
        <v>0</v>
      </c>
      <c r="BG490" s="207">
        <f>IF(N490="zákl. přenesená",J490,0)</f>
        <v>0</v>
      </c>
      <c r="BH490" s="207">
        <f>IF(N490="sníž. přenesená",J490,0)</f>
        <v>0</v>
      </c>
      <c r="BI490" s="207">
        <f>IF(N490="nulová",J490,0)</f>
        <v>0</v>
      </c>
      <c r="BJ490" s="19" t="s">
        <v>23</v>
      </c>
      <c r="BK490" s="207">
        <f>ROUND(I490*H490,2)</f>
        <v>0</v>
      </c>
      <c r="BL490" s="19" t="s">
        <v>157</v>
      </c>
      <c r="BM490" s="19" t="s">
        <v>644</v>
      </c>
    </row>
    <row r="491" spans="2:51" s="12" customFormat="1" ht="12">
      <c r="B491" s="208"/>
      <c r="C491" s="209"/>
      <c r="D491" s="210" t="s">
        <v>159</v>
      </c>
      <c r="E491" s="211" t="s">
        <v>36</v>
      </c>
      <c r="F491" s="212" t="s">
        <v>161</v>
      </c>
      <c r="G491" s="209"/>
      <c r="H491" s="213" t="s">
        <v>36</v>
      </c>
      <c r="I491" s="214"/>
      <c r="J491" s="209"/>
      <c r="K491" s="209"/>
      <c r="L491" s="215"/>
      <c r="M491" s="216"/>
      <c r="N491" s="217"/>
      <c r="O491" s="217"/>
      <c r="P491" s="217"/>
      <c r="Q491" s="217"/>
      <c r="R491" s="217"/>
      <c r="S491" s="217"/>
      <c r="T491" s="218"/>
      <c r="AT491" s="219" t="s">
        <v>159</v>
      </c>
      <c r="AU491" s="219" t="s">
        <v>88</v>
      </c>
      <c r="AV491" s="12" t="s">
        <v>23</v>
      </c>
      <c r="AW491" s="12" t="s">
        <v>44</v>
      </c>
      <c r="AX491" s="12" t="s">
        <v>79</v>
      </c>
      <c r="AY491" s="219" t="s">
        <v>150</v>
      </c>
    </row>
    <row r="492" spans="2:51" s="13" customFormat="1" ht="12">
      <c r="B492" s="220"/>
      <c r="C492" s="221"/>
      <c r="D492" s="210" t="s">
        <v>159</v>
      </c>
      <c r="E492" s="222" t="s">
        <v>36</v>
      </c>
      <c r="F492" s="223" t="s">
        <v>168</v>
      </c>
      <c r="G492" s="221"/>
      <c r="H492" s="224">
        <v>3</v>
      </c>
      <c r="I492" s="225"/>
      <c r="J492" s="221"/>
      <c r="K492" s="221"/>
      <c r="L492" s="226"/>
      <c r="M492" s="227"/>
      <c r="N492" s="228"/>
      <c r="O492" s="228"/>
      <c r="P492" s="228"/>
      <c r="Q492" s="228"/>
      <c r="R492" s="228"/>
      <c r="S492" s="228"/>
      <c r="T492" s="229"/>
      <c r="AT492" s="230" t="s">
        <v>159</v>
      </c>
      <c r="AU492" s="230" t="s">
        <v>88</v>
      </c>
      <c r="AV492" s="13" t="s">
        <v>88</v>
      </c>
      <c r="AW492" s="13" t="s">
        <v>44</v>
      </c>
      <c r="AX492" s="13" t="s">
        <v>79</v>
      </c>
      <c r="AY492" s="230" t="s">
        <v>150</v>
      </c>
    </row>
    <row r="493" spans="2:51" s="14" customFormat="1" ht="12">
      <c r="B493" s="231"/>
      <c r="C493" s="232"/>
      <c r="D493" s="233" t="s">
        <v>159</v>
      </c>
      <c r="E493" s="234" t="s">
        <v>36</v>
      </c>
      <c r="F493" s="235" t="s">
        <v>163</v>
      </c>
      <c r="G493" s="232"/>
      <c r="H493" s="236">
        <v>3</v>
      </c>
      <c r="I493" s="237"/>
      <c r="J493" s="232"/>
      <c r="K493" s="232"/>
      <c r="L493" s="238"/>
      <c r="M493" s="239"/>
      <c r="N493" s="240"/>
      <c r="O493" s="240"/>
      <c r="P493" s="240"/>
      <c r="Q493" s="240"/>
      <c r="R493" s="240"/>
      <c r="S493" s="240"/>
      <c r="T493" s="241"/>
      <c r="AT493" s="242" t="s">
        <v>159</v>
      </c>
      <c r="AU493" s="242" t="s">
        <v>88</v>
      </c>
      <c r="AV493" s="14" t="s">
        <v>157</v>
      </c>
      <c r="AW493" s="14" t="s">
        <v>44</v>
      </c>
      <c r="AX493" s="14" t="s">
        <v>23</v>
      </c>
      <c r="AY493" s="242" t="s">
        <v>150</v>
      </c>
    </row>
    <row r="494" spans="2:65" s="1" customFormat="1" ht="22.5" customHeight="1">
      <c r="B494" s="37"/>
      <c r="C494" s="196" t="s">
        <v>645</v>
      </c>
      <c r="D494" s="196" t="s">
        <v>152</v>
      </c>
      <c r="E494" s="197" t="s">
        <v>646</v>
      </c>
      <c r="F494" s="198" t="s">
        <v>647</v>
      </c>
      <c r="G494" s="199" t="s">
        <v>155</v>
      </c>
      <c r="H494" s="200">
        <v>189</v>
      </c>
      <c r="I494" s="201"/>
      <c r="J494" s="202">
        <f>ROUND(I494*H494,2)</f>
        <v>0</v>
      </c>
      <c r="K494" s="198" t="s">
        <v>322</v>
      </c>
      <c r="L494" s="57"/>
      <c r="M494" s="203" t="s">
        <v>36</v>
      </c>
      <c r="N494" s="204" t="s">
        <v>50</v>
      </c>
      <c r="O494" s="38"/>
      <c r="P494" s="205">
        <f>O494*H494</f>
        <v>0</v>
      </c>
      <c r="Q494" s="205">
        <v>0</v>
      </c>
      <c r="R494" s="205">
        <f>Q494*H494</f>
        <v>0</v>
      </c>
      <c r="S494" s="205">
        <v>0.013</v>
      </c>
      <c r="T494" s="206">
        <f>S494*H494</f>
        <v>2.457</v>
      </c>
      <c r="AR494" s="19" t="s">
        <v>157</v>
      </c>
      <c r="AT494" s="19" t="s">
        <v>152</v>
      </c>
      <c r="AU494" s="19" t="s">
        <v>88</v>
      </c>
      <c r="AY494" s="19" t="s">
        <v>150</v>
      </c>
      <c r="BE494" s="207">
        <f>IF(N494="základní",J494,0)</f>
        <v>0</v>
      </c>
      <c r="BF494" s="207">
        <f>IF(N494="snížená",J494,0)</f>
        <v>0</v>
      </c>
      <c r="BG494" s="207">
        <f>IF(N494="zákl. přenesená",J494,0)</f>
        <v>0</v>
      </c>
      <c r="BH494" s="207">
        <f>IF(N494="sníž. přenesená",J494,0)</f>
        <v>0</v>
      </c>
      <c r="BI494" s="207">
        <f>IF(N494="nulová",J494,0)</f>
        <v>0</v>
      </c>
      <c r="BJ494" s="19" t="s">
        <v>23</v>
      </c>
      <c r="BK494" s="207">
        <f>ROUND(I494*H494,2)</f>
        <v>0</v>
      </c>
      <c r="BL494" s="19" t="s">
        <v>157</v>
      </c>
      <c r="BM494" s="19" t="s">
        <v>648</v>
      </c>
    </row>
    <row r="495" spans="2:51" s="13" customFormat="1" ht="12">
      <c r="B495" s="220"/>
      <c r="C495" s="221"/>
      <c r="D495" s="210" t="s">
        <v>159</v>
      </c>
      <c r="E495" s="222" t="s">
        <v>36</v>
      </c>
      <c r="F495" s="223" t="s">
        <v>410</v>
      </c>
      <c r="G495" s="221"/>
      <c r="H495" s="224">
        <v>189</v>
      </c>
      <c r="I495" s="225"/>
      <c r="J495" s="221"/>
      <c r="K495" s="221"/>
      <c r="L495" s="226"/>
      <c r="M495" s="227"/>
      <c r="N495" s="228"/>
      <c r="O495" s="228"/>
      <c r="P495" s="228"/>
      <c r="Q495" s="228"/>
      <c r="R495" s="228"/>
      <c r="S495" s="228"/>
      <c r="T495" s="229"/>
      <c r="AT495" s="230" t="s">
        <v>159</v>
      </c>
      <c r="AU495" s="230" t="s">
        <v>88</v>
      </c>
      <c r="AV495" s="13" t="s">
        <v>88</v>
      </c>
      <c r="AW495" s="13" t="s">
        <v>44</v>
      </c>
      <c r="AX495" s="13" t="s">
        <v>79</v>
      </c>
      <c r="AY495" s="230" t="s">
        <v>150</v>
      </c>
    </row>
    <row r="496" spans="2:51" s="14" customFormat="1" ht="12">
      <c r="B496" s="231"/>
      <c r="C496" s="232"/>
      <c r="D496" s="233" t="s">
        <v>159</v>
      </c>
      <c r="E496" s="234" t="s">
        <v>36</v>
      </c>
      <c r="F496" s="235" t="s">
        <v>163</v>
      </c>
      <c r="G496" s="232"/>
      <c r="H496" s="236">
        <v>189</v>
      </c>
      <c r="I496" s="237"/>
      <c r="J496" s="232"/>
      <c r="K496" s="232"/>
      <c r="L496" s="238"/>
      <c r="M496" s="239"/>
      <c r="N496" s="240"/>
      <c r="O496" s="240"/>
      <c r="P496" s="240"/>
      <c r="Q496" s="240"/>
      <c r="R496" s="240"/>
      <c r="S496" s="240"/>
      <c r="T496" s="241"/>
      <c r="AT496" s="242" t="s">
        <v>159</v>
      </c>
      <c r="AU496" s="242" t="s">
        <v>88</v>
      </c>
      <c r="AV496" s="14" t="s">
        <v>157</v>
      </c>
      <c r="AW496" s="14" t="s">
        <v>44</v>
      </c>
      <c r="AX496" s="14" t="s">
        <v>23</v>
      </c>
      <c r="AY496" s="242" t="s">
        <v>150</v>
      </c>
    </row>
    <row r="497" spans="2:65" s="1" customFormat="1" ht="22.5" customHeight="1">
      <c r="B497" s="37"/>
      <c r="C497" s="196" t="s">
        <v>649</v>
      </c>
      <c r="D497" s="196" t="s">
        <v>152</v>
      </c>
      <c r="E497" s="197" t="s">
        <v>650</v>
      </c>
      <c r="F497" s="198" t="s">
        <v>651</v>
      </c>
      <c r="G497" s="199" t="s">
        <v>155</v>
      </c>
      <c r="H497" s="200">
        <v>3.4</v>
      </c>
      <c r="I497" s="201"/>
      <c r="J497" s="202">
        <f>ROUND(I497*H497,2)</f>
        <v>0</v>
      </c>
      <c r="K497" s="198" t="s">
        <v>156</v>
      </c>
      <c r="L497" s="57"/>
      <c r="M497" s="203" t="s">
        <v>36</v>
      </c>
      <c r="N497" s="204" t="s">
        <v>50</v>
      </c>
      <c r="O497" s="38"/>
      <c r="P497" s="205">
        <f>O497*H497</f>
        <v>0</v>
      </c>
      <c r="Q497" s="205">
        <v>0</v>
      </c>
      <c r="R497" s="205">
        <f>Q497*H497</f>
        <v>0</v>
      </c>
      <c r="S497" s="205">
        <v>0.048</v>
      </c>
      <c r="T497" s="206">
        <f>S497*H497</f>
        <v>0.1632</v>
      </c>
      <c r="AR497" s="19" t="s">
        <v>157</v>
      </c>
      <c r="AT497" s="19" t="s">
        <v>152</v>
      </c>
      <c r="AU497" s="19" t="s">
        <v>88</v>
      </c>
      <c r="AY497" s="19" t="s">
        <v>150</v>
      </c>
      <c r="BE497" s="207">
        <f>IF(N497="základní",J497,0)</f>
        <v>0</v>
      </c>
      <c r="BF497" s="207">
        <f>IF(N497="snížená",J497,0)</f>
        <v>0</v>
      </c>
      <c r="BG497" s="207">
        <f>IF(N497="zákl. přenesená",J497,0)</f>
        <v>0</v>
      </c>
      <c r="BH497" s="207">
        <f>IF(N497="sníž. přenesená",J497,0)</f>
        <v>0</v>
      </c>
      <c r="BI497" s="207">
        <f>IF(N497="nulová",J497,0)</f>
        <v>0</v>
      </c>
      <c r="BJ497" s="19" t="s">
        <v>23</v>
      </c>
      <c r="BK497" s="207">
        <f>ROUND(I497*H497,2)</f>
        <v>0</v>
      </c>
      <c r="BL497" s="19" t="s">
        <v>157</v>
      </c>
      <c r="BM497" s="19" t="s">
        <v>652</v>
      </c>
    </row>
    <row r="498" spans="2:51" s="12" customFormat="1" ht="12">
      <c r="B498" s="208"/>
      <c r="C498" s="209"/>
      <c r="D498" s="210" t="s">
        <v>159</v>
      </c>
      <c r="E498" s="211" t="s">
        <v>36</v>
      </c>
      <c r="F498" s="212" t="s">
        <v>160</v>
      </c>
      <c r="G498" s="209"/>
      <c r="H498" s="213" t="s">
        <v>36</v>
      </c>
      <c r="I498" s="214"/>
      <c r="J498" s="209"/>
      <c r="K498" s="209"/>
      <c r="L498" s="215"/>
      <c r="M498" s="216"/>
      <c r="N498" s="217"/>
      <c r="O498" s="217"/>
      <c r="P498" s="217"/>
      <c r="Q498" s="217"/>
      <c r="R498" s="217"/>
      <c r="S498" s="217"/>
      <c r="T498" s="218"/>
      <c r="AT498" s="219" t="s">
        <v>159</v>
      </c>
      <c r="AU498" s="219" t="s">
        <v>88</v>
      </c>
      <c r="AV498" s="12" t="s">
        <v>23</v>
      </c>
      <c r="AW498" s="12" t="s">
        <v>44</v>
      </c>
      <c r="AX498" s="12" t="s">
        <v>79</v>
      </c>
      <c r="AY498" s="219" t="s">
        <v>150</v>
      </c>
    </row>
    <row r="499" spans="2:51" s="12" customFormat="1" ht="12">
      <c r="B499" s="208"/>
      <c r="C499" s="209"/>
      <c r="D499" s="210" t="s">
        <v>159</v>
      </c>
      <c r="E499" s="211" t="s">
        <v>36</v>
      </c>
      <c r="F499" s="212" t="s">
        <v>653</v>
      </c>
      <c r="G499" s="209"/>
      <c r="H499" s="213" t="s">
        <v>36</v>
      </c>
      <c r="I499" s="214"/>
      <c r="J499" s="209"/>
      <c r="K499" s="209"/>
      <c r="L499" s="215"/>
      <c r="M499" s="216"/>
      <c r="N499" s="217"/>
      <c r="O499" s="217"/>
      <c r="P499" s="217"/>
      <c r="Q499" s="217"/>
      <c r="R499" s="217"/>
      <c r="S499" s="217"/>
      <c r="T499" s="218"/>
      <c r="AT499" s="219" t="s">
        <v>159</v>
      </c>
      <c r="AU499" s="219" t="s">
        <v>88</v>
      </c>
      <c r="AV499" s="12" t="s">
        <v>23</v>
      </c>
      <c r="AW499" s="12" t="s">
        <v>44</v>
      </c>
      <c r="AX499" s="12" t="s">
        <v>79</v>
      </c>
      <c r="AY499" s="219" t="s">
        <v>150</v>
      </c>
    </row>
    <row r="500" spans="2:51" s="13" customFormat="1" ht="12">
      <c r="B500" s="220"/>
      <c r="C500" s="221"/>
      <c r="D500" s="210" t="s">
        <v>159</v>
      </c>
      <c r="E500" s="222" t="s">
        <v>36</v>
      </c>
      <c r="F500" s="223" t="s">
        <v>654</v>
      </c>
      <c r="G500" s="221"/>
      <c r="H500" s="224">
        <v>1.6</v>
      </c>
      <c r="I500" s="225"/>
      <c r="J500" s="221"/>
      <c r="K500" s="221"/>
      <c r="L500" s="226"/>
      <c r="M500" s="227"/>
      <c r="N500" s="228"/>
      <c r="O500" s="228"/>
      <c r="P500" s="228"/>
      <c r="Q500" s="228"/>
      <c r="R500" s="228"/>
      <c r="S500" s="228"/>
      <c r="T500" s="229"/>
      <c r="AT500" s="230" t="s">
        <v>159</v>
      </c>
      <c r="AU500" s="230" t="s">
        <v>88</v>
      </c>
      <c r="AV500" s="13" t="s">
        <v>88</v>
      </c>
      <c r="AW500" s="13" t="s">
        <v>44</v>
      </c>
      <c r="AX500" s="13" t="s">
        <v>79</v>
      </c>
      <c r="AY500" s="230" t="s">
        <v>150</v>
      </c>
    </row>
    <row r="501" spans="2:51" s="12" customFormat="1" ht="12">
      <c r="B501" s="208"/>
      <c r="C501" s="209"/>
      <c r="D501" s="210" t="s">
        <v>159</v>
      </c>
      <c r="E501" s="211" t="s">
        <v>36</v>
      </c>
      <c r="F501" s="212" t="s">
        <v>655</v>
      </c>
      <c r="G501" s="209"/>
      <c r="H501" s="213" t="s">
        <v>36</v>
      </c>
      <c r="I501" s="214"/>
      <c r="J501" s="209"/>
      <c r="K501" s="209"/>
      <c r="L501" s="215"/>
      <c r="M501" s="216"/>
      <c r="N501" s="217"/>
      <c r="O501" s="217"/>
      <c r="P501" s="217"/>
      <c r="Q501" s="217"/>
      <c r="R501" s="217"/>
      <c r="S501" s="217"/>
      <c r="T501" s="218"/>
      <c r="AT501" s="219" t="s">
        <v>159</v>
      </c>
      <c r="AU501" s="219" t="s">
        <v>88</v>
      </c>
      <c r="AV501" s="12" t="s">
        <v>23</v>
      </c>
      <c r="AW501" s="12" t="s">
        <v>44</v>
      </c>
      <c r="AX501" s="12" t="s">
        <v>79</v>
      </c>
      <c r="AY501" s="219" t="s">
        <v>150</v>
      </c>
    </row>
    <row r="502" spans="2:51" s="13" customFormat="1" ht="12">
      <c r="B502" s="220"/>
      <c r="C502" s="221"/>
      <c r="D502" s="210" t="s">
        <v>159</v>
      </c>
      <c r="E502" s="222" t="s">
        <v>36</v>
      </c>
      <c r="F502" s="223" t="s">
        <v>656</v>
      </c>
      <c r="G502" s="221"/>
      <c r="H502" s="224">
        <v>1.8</v>
      </c>
      <c r="I502" s="225"/>
      <c r="J502" s="221"/>
      <c r="K502" s="221"/>
      <c r="L502" s="226"/>
      <c r="M502" s="227"/>
      <c r="N502" s="228"/>
      <c r="O502" s="228"/>
      <c r="P502" s="228"/>
      <c r="Q502" s="228"/>
      <c r="R502" s="228"/>
      <c r="S502" s="228"/>
      <c r="T502" s="229"/>
      <c r="AT502" s="230" t="s">
        <v>159</v>
      </c>
      <c r="AU502" s="230" t="s">
        <v>88</v>
      </c>
      <c r="AV502" s="13" t="s">
        <v>88</v>
      </c>
      <c r="AW502" s="13" t="s">
        <v>44</v>
      </c>
      <c r="AX502" s="13" t="s">
        <v>79</v>
      </c>
      <c r="AY502" s="230" t="s">
        <v>150</v>
      </c>
    </row>
    <row r="503" spans="2:51" s="14" customFormat="1" ht="12">
      <c r="B503" s="231"/>
      <c r="C503" s="232"/>
      <c r="D503" s="233" t="s">
        <v>159</v>
      </c>
      <c r="E503" s="234" t="s">
        <v>36</v>
      </c>
      <c r="F503" s="235" t="s">
        <v>163</v>
      </c>
      <c r="G503" s="232"/>
      <c r="H503" s="236">
        <v>3.4</v>
      </c>
      <c r="I503" s="237"/>
      <c r="J503" s="232"/>
      <c r="K503" s="232"/>
      <c r="L503" s="238"/>
      <c r="M503" s="239"/>
      <c r="N503" s="240"/>
      <c r="O503" s="240"/>
      <c r="P503" s="240"/>
      <c r="Q503" s="240"/>
      <c r="R503" s="240"/>
      <c r="S503" s="240"/>
      <c r="T503" s="241"/>
      <c r="AT503" s="242" t="s">
        <v>159</v>
      </c>
      <c r="AU503" s="242" t="s">
        <v>88</v>
      </c>
      <c r="AV503" s="14" t="s">
        <v>157</v>
      </c>
      <c r="AW503" s="14" t="s">
        <v>44</v>
      </c>
      <c r="AX503" s="14" t="s">
        <v>23</v>
      </c>
      <c r="AY503" s="242" t="s">
        <v>150</v>
      </c>
    </row>
    <row r="504" spans="2:65" s="1" customFormat="1" ht="22.5" customHeight="1">
      <c r="B504" s="37"/>
      <c r="C504" s="196" t="s">
        <v>657</v>
      </c>
      <c r="D504" s="196" t="s">
        <v>152</v>
      </c>
      <c r="E504" s="197" t="s">
        <v>658</v>
      </c>
      <c r="F504" s="198" t="s">
        <v>659</v>
      </c>
      <c r="G504" s="199" t="s">
        <v>155</v>
      </c>
      <c r="H504" s="200">
        <v>113.393</v>
      </c>
      <c r="I504" s="201"/>
      <c r="J504" s="202">
        <f>ROUND(I504*H504,2)</f>
        <v>0</v>
      </c>
      <c r="K504" s="198" t="s">
        <v>156</v>
      </c>
      <c r="L504" s="57"/>
      <c r="M504" s="203" t="s">
        <v>36</v>
      </c>
      <c r="N504" s="204" t="s">
        <v>50</v>
      </c>
      <c r="O504" s="38"/>
      <c r="P504" s="205">
        <f>O504*H504</f>
        <v>0</v>
      </c>
      <c r="Q504" s="205">
        <v>0</v>
      </c>
      <c r="R504" s="205">
        <f>Q504*H504</f>
        <v>0</v>
      </c>
      <c r="S504" s="205">
        <v>0.038</v>
      </c>
      <c r="T504" s="206">
        <f>S504*H504</f>
        <v>4.308934</v>
      </c>
      <c r="AR504" s="19" t="s">
        <v>157</v>
      </c>
      <c r="AT504" s="19" t="s">
        <v>152</v>
      </c>
      <c r="AU504" s="19" t="s">
        <v>88</v>
      </c>
      <c r="AY504" s="19" t="s">
        <v>150</v>
      </c>
      <c r="BE504" s="207">
        <f>IF(N504="základní",J504,0)</f>
        <v>0</v>
      </c>
      <c r="BF504" s="207">
        <f>IF(N504="snížená",J504,0)</f>
        <v>0</v>
      </c>
      <c r="BG504" s="207">
        <f>IF(N504="zákl. přenesená",J504,0)</f>
        <v>0</v>
      </c>
      <c r="BH504" s="207">
        <f>IF(N504="sníž. přenesená",J504,0)</f>
        <v>0</v>
      </c>
      <c r="BI504" s="207">
        <f>IF(N504="nulová",J504,0)</f>
        <v>0</v>
      </c>
      <c r="BJ504" s="19" t="s">
        <v>23</v>
      </c>
      <c r="BK504" s="207">
        <f>ROUND(I504*H504,2)</f>
        <v>0</v>
      </c>
      <c r="BL504" s="19" t="s">
        <v>157</v>
      </c>
      <c r="BM504" s="19" t="s">
        <v>660</v>
      </c>
    </row>
    <row r="505" spans="2:51" s="12" customFormat="1" ht="12">
      <c r="B505" s="208"/>
      <c r="C505" s="209"/>
      <c r="D505" s="210" t="s">
        <v>159</v>
      </c>
      <c r="E505" s="211" t="s">
        <v>36</v>
      </c>
      <c r="F505" s="212" t="s">
        <v>160</v>
      </c>
      <c r="G505" s="209"/>
      <c r="H505" s="213" t="s">
        <v>36</v>
      </c>
      <c r="I505" s="214"/>
      <c r="J505" s="209"/>
      <c r="K505" s="209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159</v>
      </c>
      <c r="AU505" s="219" t="s">
        <v>88</v>
      </c>
      <c r="AV505" s="12" t="s">
        <v>23</v>
      </c>
      <c r="AW505" s="12" t="s">
        <v>44</v>
      </c>
      <c r="AX505" s="12" t="s">
        <v>79</v>
      </c>
      <c r="AY505" s="219" t="s">
        <v>150</v>
      </c>
    </row>
    <row r="506" spans="2:51" s="12" customFormat="1" ht="12">
      <c r="B506" s="208"/>
      <c r="C506" s="209"/>
      <c r="D506" s="210" t="s">
        <v>159</v>
      </c>
      <c r="E506" s="211" t="s">
        <v>36</v>
      </c>
      <c r="F506" s="212" t="s">
        <v>655</v>
      </c>
      <c r="G506" s="209"/>
      <c r="H506" s="213" t="s">
        <v>36</v>
      </c>
      <c r="I506" s="214"/>
      <c r="J506" s="209"/>
      <c r="K506" s="209"/>
      <c r="L506" s="215"/>
      <c r="M506" s="216"/>
      <c r="N506" s="217"/>
      <c r="O506" s="217"/>
      <c r="P506" s="217"/>
      <c r="Q506" s="217"/>
      <c r="R506" s="217"/>
      <c r="S506" s="217"/>
      <c r="T506" s="218"/>
      <c r="AT506" s="219" t="s">
        <v>159</v>
      </c>
      <c r="AU506" s="219" t="s">
        <v>88</v>
      </c>
      <c r="AV506" s="12" t="s">
        <v>23</v>
      </c>
      <c r="AW506" s="12" t="s">
        <v>44</v>
      </c>
      <c r="AX506" s="12" t="s">
        <v>79</v>
      </c>
      <c r="AY506" s="219" t="s">
        <v>150</v>
      </c>
    </row>
    <row r="507" spans="2:51" s="13" customFormat="1" ht="12">
      <c r="B507" s="220"/>
      <c r="C507" s="221"/>
      <c r="D507" s="210" t="s">
        <v>159</v>
      </c>
      <c r="E507" s="222" t="s">
        <v>36</v>
      </c>
      <c r="F507" s="223" t="s">
        <v>661</v>
      </c>
      <c r="G507" s="221"/>
      <c r="H507" s="224">
        <v>32.1</v>
      </c>
      <c r="I507" s="225"/>
      <c r="J507" s="221"/>
      <c r="K507" s="221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159</v>
      </c>
      <c r="AU507" s="230" t="s">
        <v>88</v>
      </c>
      <c r="AV507" s="13" t="s">
        <v>88</v>
      </c>
      <c r="AW507" s="13" t="s">
        <v>44</v>
      </c>
      <c r="AX507" s="13" t="s">
        <v>79</v>
      </c>
      <c r="AY507" s="230" t="s">
        <v>150</v>
      </c>
    </row>
    <row r="508" spans="2:51" s="13" customFormat="1" ht="12">
      <c r="B508" s="220"/>
      <c r="C508" s="221"/>
      <c r="D508" s="210" t="s">
        <v>159</v>
      </c>
      <c r="E508" s="222" t="s">
        <v>36</v>
      </c>
      <c r="F508" s="223" t="s">
        <v>662</v>
      </c>
      <c r="G508" s="221"/>
      <c r="H508" s="224">
        <v>18.3</v>
      </c>
      <c r="I508" s="225"/>
      <c r="J508" s="221"/>
      <c r="K508" s="221"/>
      <c r="L508" s="226"/>
      <c r="M508" s="227"/>
      <c r="N508" s="228"/>
      <c r="O508" s="228"/>
      <c r="P508" s="228"/>
      <c r="Q508" s="228"/>
      <c r="R508" s="228"/>
      <c r="S508" s="228"/>
      <c r="T508" s="229"/>
      <c r="AT508" s="230" t="s">
        <v>159</v>
      </c>
      <c r="AU508" s="230" t="s">
        <v>88</v>
      </c>
      <c r="AV508" s="13" t="s">
        <v>88</v>
      </c>
      <c r="AW508" s="13" t="s">
        <v>44</v>
      </c>
      <c r="AX508" s="13" t="s">
        <v>79</v>
      </c>
      <c r="AY508" s="230" t="s">
        <v>150</v>
      </c>
    </row>
    <row r="509" spans="2:51" s="13" customFormat="1" ht="12">
      <c r="B509" s="220"/>
      <c r="C509" s="221"/>
      <c r="D509" s="210" t="s">
        <v>159</v>
      </c>
      <c r="E509" s="222" t="s">
        <v>36</v>
      </c>
      <c r="F509" s="223" t="s">
        <v>663</v>
      </c>
      <c r="G509" s="221"/>
      <c r="H509" s="224">
        <v>6.873</v>
      </c>
      <c r="I509" s="225"/>
      <c r="J509" s="221"/>
      <c r="K509" s="221"/>
      <c r="L509" s="226"/>
      <c r="M509" s="227"/>
      <c r="N509" s="228"/>
      <c r="O509" s="228"/>
      <c r="P509" s="228"/>
      <c r="Q509" s="228"/>
      <c r="R509" s="228"/>
      <c r="S509" s="228"/>
      <c r="T509" s="229"/>
      <c r="AT509" s="230" t="s">
        <v>159</v>
      </c>
      <c r="AU509" s="230" t="s">
        <v>88</v>
      </c>
      <c r="AV509" s="13" t="s">
        <v>88</v>
      </c>
      <c r="AW509" s="13" t="s">
        <v>44</v>
      </c>
      <c r="AX509" s="13" t="s">
        <v>79</v>
      </c>
      <c r="AY509" s="230" t="s">
        <v>150</v>
      </c>
    </row>
    <row r="510" spans="2:51" s="12" customFormat="1" ht="12">
      <c r="B510" s="208"/>
      <c r="C510" s="209"/>
      <c r="D510" s="210" t="s">
        <v>159</v>
      </c>
      <c r="E510" s="211" t="s">
        <v>36</v>
      </c>
      <c r="F510" s="212" t="s">
        <v>664</v>
      </c>
      <c r="G510" s="209"/>
      <c r="H510" s="213" t="s">
        <v>36</v>
      </c>
      <c r="I510" s="214"/>
      <c r="J510" s="209"/>
      <c r="K510" s="209"/>
      <c r="L510" s="215"/>
      <c r="M510" s="216"/>
      <c r="N510" s="217"/>
      <c r="O510" s="217"/>
      <c r="P510" s="217"/>
      <c r="Q510" s="217"/>
      <c r="R510" s="217"/>
      <c r="S510" s="217"/>
      <c r="T510" s="218"/>
      <c r="AT510" s="219" t="s">
        <v>159</v>
      </c>
      <c r="AU510" s="219" t="s">
        <v>88</v>
      </c>
      <c r="AV510" s="12" t="s">
        <v>23</v>
      </c>
      <c r="AW510" s="12" t="s">
        <v>44</v>
      </c>
      <c r="AX510" s="12" t="s">
        <v>79</v>
      </c>
      <c r="AY510" s="219" t="s">
        <v>150</v>
      </c>
    </row>
    <row r="511" spans="2:51" s="13" customFormat="1" ht="12">
      <c r="B511" s="220"/>
      <c r="C511" s="221"/>
      <c r="D511" s="210" t="s">
        <v>159</v>
      </c>
      <c r="E511" s="222" t="s">
        <v>36</v>
      </c>
      <c r="F511" s="223" t="s">
        <v>665</v>
      </c>
      <c r="G511" s="221"/>
      <c r="H511" s="224">
        <v>38.52</v>
      </c>
      <c r="I511" s="225"/>
      <c r="J511" s="221"/>
      <c r="K511" s="221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159</v>
      </c>
      <c r="AU511" s="230" t="s">
        <v>88</v>
      </c>
      <c r="AV511" s="13" t="s">
        <v>88</v>
      </c>
      <c r="AW511" s="13" t="s">
        <v>44</v>
      </c>
      <c r="AX511" s="13" t="s">
        <v>79</v>
      </c>
      <c r="AY511" s="230" t="s">
        <v>150</v>
      </c>
    </row>
    <row r="512" spans="2:51" s="13" customFormat="1" ht="12">
      <c r="B512" s="220"/>
      <c r="C512" s="221"/>
      <c r="D512" s="210" t="s">
        <v>159</v>
      </c>
      <c r="E512" s="222" t="s">
        <v>36</v>
      </c>
      <c r="F512" s="223" t="s">
        <v>666</v>
      </c>
      <c r="G512" s="221"/>
      <c r="H512" s="224">
        <v>17.6</v>
      </c>
      <c r="I512" s="225"/>
      <c r="J512" s="221"/>
      <c r="K512" s="221"/>
      <c r="L512" s="226"/>
      <c r="M512" s="227"/>
      <c r="N512" s="228"/>
      <c r="O512" s="228"/>
      <c r="P512" s="228"/>
      <c r="Q512" s="228"/>
      <c r="R512" s="228"/>
      <c r="S512" s="228"/>
      <c r="T512" s="229"/>
      <c r="AT512" s="230" t="s">
        <v>159</v>
      </c>
      <c r="AU512" s="230" t="s">
        <v>88</v>
      </c>
      <c r="AV512" s="13" t="s">
        <v>88</v>
      </c>
      <c r="AW512" s="13" t="s">
        <v>44</v>
      </c>
      <c r="AX512" s="13" t="s">
        <v>79</v>
      </c>
      <c r="AY512" s="230" t="s">
        <v>150</v>
      </c>
    </row>
    <row r="513" spans="2:51" s="14" customFormat="1" ht="12">
      <c r="B513" s="231"/>
      <c r="C513" s="232"/>
      <c r="D513" s="233" t="s">
        <v>159</v>
      </c>
      <c r="E513" s="234" t="s">
        <v>36</v>
      </c>
      <c r="F513" s="235" t="s">
        <v>163</v>
      </c>
      <c r="G513" s="232"/>
      <c r="H513" s="236">
        <v>113.393</v>
      </c>
      <c r="I513" s="237"/>
      <c r="J513" s="232"/>
      <c r="K513" s="232"/>
      <c r="L513" s="238"/>
      <c r="M513" s="239"/>
      <c r="N513" s="240"/>
      <c r="O513" s="240"/>
      <c r="P513" s="240"/>
      <c r="Q513" s="240"/>
      <c r="R513" s="240"/>
      <c r="S513" s="240"/>
      <c r="T513" s="241"/>
      <c r="AT513" s="242" t="s">
        <v>159</v>
      </c>
      <c r="AU513" s="242" t="s">
        <v>88</v>
      </c>
      <c r="AV513" s="14" t="s">
        <v>157</v>
      </c>
      <c r="AW513" s="14" t="s">
        <v>44</v>
      </c>
      <c r="AX513" s="14" t="s">
        <v>23</v>
      </c>
      <c r="AY513" s="242" t="s">
        <v>150</v>
      </c>
    </row>
    <row r="514" spans="2:65" s="1" customFormat="1" ht="22.5" customHeight="1">
      <c r="B514" s="37"/>
      <c r="C514" s="196" t="s">
        <v>667</v>
      </c>
      <c r="D514" s="196" t="s">
        <v>152</v>
      </c>
      <c r="E514" s="197" t="s">
        <v>668</v>
      </c>
      <c r="F514" s="198" t="s">
        <v>669</v>
      </c>
      <c r="G514" s="199" t="s">
        <v>155</v>
      </c>
      <c r="H514" s="200">
        <v>13.273</v>
      </c>
      <c r="I514" s="201"/>
      <c r="J514" s="202">
        <f>ROUND(I514*H514,2)</f>
        <v>0</v>
      </c>
      <c r="K514" s="198" t="s">
        <v>156</v>
      </c>
      <c r="L514" s="57"/>
      <c r="M514" s="203" t="s">
        <v>36</v>
      </c>
      <c r="N514" s="204" t="s">
        <v>50</v>
      </c>
      <c r="O514" s="38"/>
      <c r="P514" s="205">
        <f>O514*H514</f>
        <v>0</v>
      </c>
      <c r="Q514" s="205">
        <v>0</v>
      </c>
      <c r="R514" s="205">
        <f>Q514*H514</f>
        <v>0</v>
      </c>
      <c r="S514" s="205">
        <v>0.034</v>
      </c>
      <c r="T514" s="206">
        <f>S514*H514</f>
        <v>0.451282</v>
      </c>
      <c r="AR514" s="19" t="s">
        <v>157</v>
      </c>
      <c r="AT514" s="19" t="s">
        <v>152</v>
      </c>
      <c r="AU514" s="19" t="s">
        <v>88</v>
      </c>
      <c r="AY514" s="19" t="s">
        <v>150</v>
      </c>
      <c r="BE514" s="207">
        <f>IF(N514="základní",J514,0)</f>
        <v>0</v>
      </c>
      <c r="BF514" s="207">
        <f>IF(N514="snížená",J514,0)</f>
        <v>0</v>
      </c>
      <c r="BG514" s="207">
        <f>IF(N514="zákl. přenesená",J514,0)</f>
        <v>0</v>
      </c>
      <c r="BH514" s="207">
        <f>IF(N514="sníž. přenesená",J514,0)</f>
        <v>0</v>
      </c>
      <c r="BI514" s="207">
        <f>IF(N514="nulová",J514,0)</f>
        <v>0</v>
      </c>
      <c r="BJ514" s="19" t="s">
        <v>23</v>
      </c>
      <c r="BK514" s="207">
        <f>ROUND(I514*H514,2)</f>
        <v>0</v>
      </c>
      <c r="BL514" s="19" t="s">
        <v>157</v>
      </c>
      <c r="BM514" s="19" t="s">
        <v>670</v>
      </c>
    </row>
    <row r="515" spans="2:51" s="12" customFormat="1" ht="12">
      <c r="B515" s="208"/>
      <c r="C515" s="209"/>
      <c r="D515" s="210" t="s">
        <v>159</v>
      </c>
      <c r="E515" s="211" t="s">
        <v>36</v>
      </c>
      <c r="F515" s="212" t="s">
        <v>160</v>
      </c>
      <c r="G515" s="209"/>
      <c r="H515" s="213" t="s">
        <v>36</v>
      </c>
      <c r="I515" s="214"/>
      <c r="J515" s="209"/>
      <c r="K515" s="209"/>
      <c r="L515" s="215"/>
      <c r="M515" s="216"/>
      <c r="N515" s="217"/>
      <c r="O515" s="217"/>
      <c r="P515" s="217"/>
      <c r="Q515" s="217"/>
      <c r="R515" s="217"/>
      <c r="S515" s="217"/>
      <c r="T515" s="218"/>
      <c r="AT515" s="219" t="s">
        <v>159</v>
      </c>
      <c r="AU515" s="219" t="s">
        <v>88</v>
      </c>
      <c r="AV515" s="12" t="s">
        <v>23</v>
      </c>
      <c r="AW515" s="12" t="s">
        <v>44</v>
      </c>
      <c r="AX515" s="12" t="s">
        <v>79</v>
      </c>
      <c r="AY515" s="219" t="s">
        <v>150</v>
      </c>
    </row>
    <row r="516" spans="2:51" s="12" customFormat="1" ht="12">
      <c r="B516" s="208"/>
      <c r="C516" s="209"/>
      <c r="D516" s="210" t="s">
        <v>159</v>
      </c>
      <c r="E516" s="211" t="s">
        <v>36</v>
      </c>
      <c r="F516" s="212" t="s">
        <v>655</v>
      </c>
      <c r="G516" s="209"/>
      <c r="H516" s="213" t="s">
        <v>36</v>
      </c>
      <c r="I516" s="214"/>
      <c r="J516" s="209"/>
      <c r="K516" s="209"/>
      <c r="L516" s="215"/>
      <c r="M516" s="216"/>
      <c r="N516" s="217"/>
      <c r="O516" s="217"/>
      <c r="P516" s="217"/>
      <c r="Q516" s="217"/>
      <c r="R516" s="217"/>
      <c r="S516" s="217"/>
      <c r="T516" s="218"/>
      <c r="AT516" s="219" t="s">
        <v>159</v>
      </c>
      <c r="AU516" s="219" t="s">
        <v>88</v>
      </c>
      <c r="AV516" s="12" t="s">
        <v>23</v>
      </c>
      <c r="AW516" s="12" t="s">
        <v>44</v>
      </c>
      <c r="AX516" s="12" t="s">
        <v>79</v>
      </c>
      <c r="AY516" s="219" t="s">
        <v>150</v>
      </c>
    </row>
    <row r="517" spans="2:51" s="13" customFormat="1" ht="12">
      <c r="B517" s="220"/>
      <c r="C517" s="221"/>
      <c r="D517" s="210" t="s">
        <v>159</v>
      </c>
      <c r="E517" s="222" t="s">
        <v>36</v>
      </c>
      <c r="F517" s="223" t="s">
        <v>671</v>
      </c>
      <c r="G517" s="221"/>
      <c r="H517" s="224">
        <v>3.84</v>
      </c>
      <c r="I517" s="225"/>
      <c r="J517" s="221"/>
      <c r="K517" s="221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159</v>
      </c>
      <c r="AU517" s="230" t="s">
        <v>88</v>
      </c>
      <c r="AV517" s="13" t="s">
        <v>88</v>
      </c>
      <c r="AW517" s="13" t="s">
        <v>44</v>
      </c>
      <c r="AX517" s="13" t="s">
        <v>79</v>
      </c>
      <c r="AY517" s="230" t="s">
        <v>150</v>
      </c>
    </row>
    <row r="518" spans="2:51" s="13" customFormat="1" ht="12">
      <c r="B518" s="220"/>
      <c r="C518" s="221"/>
      <c r="D518" s="210" t="s">
        <v>159</v>
      </c>
      <c r="E518" s="222" t="s">
        <v>36</v>
      </c>
      <c r="F518" s="223" t="s">
        <v>672</v>
      </c>
      <c r="G518" s="221"/>
      <c r="H518" s="224">
        <v>5.5932</v>
      </c>
      <c r="I518" s="225"/>
      <c r="J518" s="221"/>
      <c r="K518" s="221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159</v>
      </c>
      <c r="AU518" s="230" t="s">
        <v>88</v>
      </c>
      <c r="AV518" s="13" t="s">
        <v>88</v>
      </c>
      <c r="AW518" s="13" t="s">
        <v>44</v>
      </c>
      <c r="AX518" s="13" t="s">
        <v>79</v>
      </c>
      <c r="AY518" s="230" t="s">
        <v>150</v>
      </c>
    </row>
    <row r="519" spans="2:51" s="12" customFormat="1" ht="12">
      <c r="B519" s="208"/>
      <c r="C519" s="209"/>
      <c r="D519" s="210" t="s">
        <v>159</v>
      </c>
      <c r="E519" s="211" t="s">
        <v>36</v>
      </c>
      <c r="F519" s="212" t="s">
        <v>664</v>
      </c>
      <c r="G519" s="209"/>
      <c r="H519" s="213" t="s">
        <v>36</v>
      </c>
      <c r="I519" s="214"/>
      <c r="J519" s="209"/>
      <c r="K519" s="209"/>
      <c r="L519" s="215"/>
      <c r="M519" s="216"/>
      <c r="N519" s="217"/>
      <c r="O519" s="217"/>
      <c r="P519" s="217"/>
      <c r="Q519" s="217"/>
      <c r="R519" s="217"/>
      <c r="S519" s="217"/>
      <c r="T519" s="218"/>
      <c r="AT519" s="219" t="s">
        <v>159</v>
      </c>
      <c r="AU519" s="219" t="s">
        <v>88</v>
      </c>
      <c r="AV519" s="12" t="s">
        <v>23</v>
      </c>
      <c r="AW519" s="12" t="s">
        <v>44</v>
      </c>
      <c r="AX519" s="12" t="s">
        <v>79</v>
      </c>
      <c r="AY519" s="219" t="s">
        <v>150</v>
      </c>
    </row>
    <row r="520" spans="2:51" s="13" customFormat="1" ht="12">
      <c r="B520" s="220"/>
      <c r="C520" s="221"/>
      <c r="D520" s="210" t="s">
        <v>159</v>
      </c>
      <c r="E520" s="222" t="s">
        <v>36</v>
      </c>
      <c r="F520" s="223" t="s">
        <v>671</v>
      </c>
      <c r="G520" s="221"/>
      <c r="H520" s="224">
        <v>3.84</v>
      </c>
      <c r="I520" s="225"/>
      <c r="J520" s="221"/>
      <c r="K520" s="221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159</v>
      </c>
      <c r="AU520" s="230" t="s">
        <v>88</v>
      </c>
      <c r="AV520" s="13" t="s">
        <v>88</v>
      </c>
      <c r="AW520" s="13" t="s">
        <v>44</v>
      </c>
      <c r="AX520" s="13" t="s">
        <v>79</v>
      </c>
      <c r="AY520" s="230" t="s">
        <v>150</v>
      </c>
    </row>
    <row r="521" spans="2:51" s="14" customFormat="1" ht="12">
      <c r="B521" s="231"/>
      <c r="C521" s="232"/>
      <c r="D521" s="233" t="s">
        <v>159</v>
      </c>
      <c r="E521" s="234" t="s">
        <v>36</v>
      </c>
      <c r="F521" s="235" t="s">
        <v>163</v>
      </c>
      <c r="G521" s="232"/>
      <c r="H521" s="236">
        <v>13.2732</v>
      </c>
      <c r="I521" s="237"/>
      <c r="J521" s="232"/>
      <c r="K521" s="232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159</v>
      </c>
      <c r="AU521" s="242" t="s">
        <v>88</v>
      </c>
      <c r="AV521" s="14" t="s">
        <v>157</v>
      </c>
      <c r="AW521" s="14" t="s">
        <v>44</v>
      </c>
      <c r="AX521" s="14" t="s">
        <v>23</v>
      </c>
      <c r="AY521" s="242" t="s">
        <v>150</v>
      </c>
    </row>
    <row r="522" spans="2:65" s="1" customFormat="1" ht="22.5" customHeight="1">
      <c r="B522" s="37"/>
      <c r="C522" s="196" t="s">
        <v>673</v>
      </c>
      <c r="D522" s="196" t="s">
        <v>152</v>
      </c>
      <c r="E522" s="197" t="s">
        <v>674</v>
      </c>
      <c r="F522" s="198" t="s">
        <v>675</v>
      </c>
      <c r="G522" s="199" t="s">
        <v>155</v>
      </c>
      <c r="H522" s="200">
        <v>7.28</v>
      </c>
      <c r="I522" s="201"/>
      <c r="J522" s="202">
        <f>ROUND(I522*H522,2)</f>
        <v>0</v>
      </c>
      <c r="K522" s="198" t="s">
        <v>156</v>
      </c>
      <c r="L522" s="57"/>
      <c r="M522" s="203" t="s">
        <v>36</v>
      </c>
      <c r="N522" s="204" t="s">
        <v>50</v>
      </c>
      <c r="O522" s="38"/>
      <c r="P522" s="205">
        <f>O522*H522</f>
        <v>0</v>
      </c>
      <c r="Q522" s="205">
        <v>0</v>
      </c>
      <c r="R522" s="205">
        <f>Q522*H522</f>
        <v>0</v>
      </c>
      <c r="S522" s="205">
        <v>0.067</v>
      </c>
      <c r="T522" s="206">
        <f>S522*H522</f>
        <v>0.48776</v>
      </c>
      <c r="AR522" s="19" t="s">
        <v>157</v>
      </c>
      <c r="AT522" s="19" t="s">
        <v>152</v>
      </c>
      <c r="AU522" s="19" t="s">
        <v>88</v>
      </c>
      <c r="AY522" s="19" t="s">
        <v>150</v>
      </c>
      <c r="BE522" s="207">
        <f>IF(N522="základní",J522,0)</f>
        <v>0</v>
      </c>
      <c r="BF522" s="207">
        <f>IF(N522="snížená",J522,0)</f>
        <v>0</v>
      </c>
      <c r="BG522" s="207">
        <f>IF(N522="zákl. přenesená",J522,0)</f>
        <v>0</v>
      </c>
      <c r="BH522" s="207">
        <f>IF(N522="sníž. přenesená",J522,0)</f>
        <v>0</v>
      </c>
      <c r="BI522" s="207">
        <f>IF(N522="nulová",J522,0)</f>
        <v>0</v>
      </c>
      <c r="BJ522" s="19" t="s">
        <v>23</v>
      </c>
      <c r="BK522" s="207">
        <f>ROUND(I522*H522,2)</f>
        <v>0</v>
      </c>
      <c r="BL522" s="19" t="s">
        <v>157</v>
      </c>
      <c r="BM522" s="19" t="s">
        <v>676</v>
      </c>
    </row>
    <row r="523" spans="2:51" s="12" customFormat="1" ht="12">
      <c r="B523" s="208"/>
      <c r="C523" s="209"/>
      <c r="D523" s="210" t="s">
        <v>159</v>
      </c>
      <c r="E523" s="211" t="s">
        <v>36</v>
      </c>
      <c r="F523" s="212" t="s">
        <v>677</v>
      </c>
      <c r="G523" s="209"/>
      <c r="H523" s="213" t="s">
        <v>36</v>
      </c>
      <c r="I523" s="214"/>
      <c r="J523" s="209"/>
      <c r="K523" s="209"/>
      <c r="L523" s="215"/>
      <c r="M523" s="216"/>
      <c r="N523" s="217"/>
      <c r="O523" s="217"/>
      <c r="P523" s="217"/>
      <c r="Q523" s="217"/>
      <c r="R523" s="217"/>
      <c r="S523" s="217"/>
      <c r="T523" s="218"/>
      <c r="AT523" s="219" t="s">
        <v>159</v>
      </c>
      <c r="AU523" s="219" t="s">
        <v>88</v>
      </c>
      <c r="AV523" s="12" t="s">
        <v>23</v>
      </c>
      <c r="AW523" s="12" t="s">
        <v>44</v>
      </c>
      <c r="AX523" s="12" t="s">
        <v>79</v>
      </c>
      <c r="AY523" s="219" t="s">
        <v>150</v>
      </c>
    </row>
    <row r="524" spans="2:51" s="12" customFormat="1" ht="12">
      <c r="B524" s="208"/>
      <c r="C524" s="209"/>
      <c r="D524" s="210" t="s">
        <v>159</v>
      </c>
      <c r="E524" s="211" t="s">
        <v>36</v>
      </c>
      <c r="F524" s="212" t="s">
        <v>655</v>
      </c>
      <c r="G524" s="209"/>
      <c r="H524" s="213" t="s">
        <v>36</v>
      </c>
      <c r="I524" s="214"/>
      <c r="J524" s="209"/>
      <c r="K524" s="209"/>
      <c r="L524" s="215"/>
      <c r="M524" s="216"/>
      <c r="N524" s="217"/>
      <c r="O524" s="217"/>
      <c r="P524" s="217"/>
      <c r="Q524" s="217"/>
      <c r="R524" s="217"/>
      <c r="S524" s="217"/>
      <c r="T524" s="218"/>
      <c r="AT524" s="219" t="s">
        <v>159</v>
      </c>
      <c r="AU524" s="219" t="s">
        <v>88</v>
      </c>
      <c r="AV524" s="12" t="s">
        <v>23</v>
      </c>
      <c r="AW524" s="12" t="s">
        <v>44</v>
      </c>
      <c r="AX524" s="12" t="s">
        <v>79</v>
      </c>
      <c r="AY524" s="219" t="s">
        <v>150</v>
      </c>
    </row>
    <row r="525" spans="2:51" s="13" customFormat="1" ht="12">
      <c r="B525" s="220"/>
      <c r="C525" s="221"/>
      <c r="D525" s="210" t="s">
        <v>159</v>
      </c>
      <c r="E525" s="222" t="s">
        <v>36</v>
      </c>
      <c r="F525" s="223" t="s">
        <v>678</v>
      </c>
      <c r="G525" s="221"/>
      <c r="H525" s="224">
        <v>3.5</v>
      </c>
      <c r="I525" s="225"/>
      <c r="J525" s="221"/>
      <c r="K525" s="221"/>
      <c r="L525" s="226"/>
      <c r="M525" s="227"/>
      <c r="N525" s="228"/>
      <c r="O525" s="228"/>
      <c r="P525" s="228"/>
      <c r="Q525" s="228"/>
      <c r="R525" s="228"/>
      <c r="S525" s="228"/>
      <c r="T525" s="229"/>
      <c r="AT525" s="230" t="s">
        <v>159</v>
      </c>
      <c r="AU525" s="230" t="s">
        <v>88</v>
      </c>
      <c r="AV525" s="13" t="s">
        <v>88</v>
      </c>
      <c r="AW525" s="13" t="s">
        <v>44</v>
      </c>
      <c r="AX525" s="13" t="s">
        <v>79</v>
      </c>
      <c r="AY525" s="230" t="s">
        <v>150</v>
      </c>
    </row>
    <row r="526" spans="2:51" s="13" customFormat="1" ht="12">
      <c r="B526" s="220"/>
      <c r="C526" s="221"/>
      <c r="D526" s="210" t="s">
        <v>159</v>
      </c>
      <c r="E526" s="222" t="s">
        <v>36</v>
      </c>
      <c r="F526" s="223" t="s">
        <v>679</v>
      </c>
      <c r="G526" s="221"/>
      <c r="H526" s="224">
        <v>3.78</v>
      </c>
      <c r="I526" s="225"/>
      <c r="J526" s="221"/>
      <c r="K526" s="221"/>
      <c r="L526" s="226"/>
      <c r="M526" s="227"/>
      <c r="N526" s="228"/>
      <c r="O526" s="228"/>
      <c r="P526" s="228"/>
      <c r="Q526" s="228"/>
      <c r="R526" s="228"/>
      <c r="S526" s="228"/>
      <c r="T526" s="229"/>
      <c r="AT526" s="230" t="s">
        <v>159</v>
      </c>
      <c r="AU526" s="230" t="s">
        <v>88</v>
      </c>
      <c r="AV526" s="13" t="s">
        <v>88</v>
      </c>
      <c r="AW526" s="13" t="s">
        <v>44</v>
      </c>
      <c r="AX526" s="13" t="s">
        <v>79</v>
      </c>
      <c r="AY526" s="230" t="s">
        <v>150</v>
      </c>
    </row>
    <row r="527" spans="2:51" s="14" customFormat="1" ht="12">
      <c r="B527" s="231"/>
      <c r="C527" s="232"/>
      <c r="D527" s="233" t="s">
        <v>159</v>
      </c>
      <c r="E527" s="234" t="s">
        <v>36</v>
      </c>
      <c r="F527" s="235" t="s">
        <v>163</v>
      </c>
      <c r="G527" s="232"/>
      <c r="H527" s="236">
        <v>7.28</v>
      </c>
      <c r="I527" s="237"/>
      <c r="J527" s="232"/>
      <c r="K527" s="232"/>
      <c r="L527" s="238"/>
      <c r="M527" s="239"/>
      <c r="N527" s="240"/>
      <c r="O527" s="240"/>
      <c r="P527" s="240"/>
      <c r="Q527" s="240"/>
      <c r="R527" s="240"/>
      <c r="S527" s="240"/>
      <c r="T527" s="241"/>
      <c r="AT527" s="242" t="s">
        <v>159</v>
      </c>
      <c r="AU527" s="242" t="s">
        <v>88</v>
      </c>
      <c r="AV527" s="14" t="s">
        <v>157</v>
      </c>
      <c r="AW527" s="14" t="s">
        <v>44</v>
      </c>
      <c r="AX527" s="14" t="s">
        <v>23</v>
      </c>
      <c r="AY527" s="242" t="s">
        <v>150</v>
      </c>
    </row>
    <row r="528" spans="2:65" s="1" customFormat="1" ht="22.5" customHeight="1">
      <c r="B528" s="37"/>
      <c r="C528" s="196" t="s">
        <v>680</v>
      </c>
      <c r="D528" s="196" t="s">
        <v>152</v>
      </c>
      <c r="E528" s="197" t="s">
        <v>681</v>
      </c>
      <c r="F528" s="198" t="s">
        <v>682</v>
      </c>
      <c r="G528" s="199" t="s">
        <v>155</v>
      </c>
      <c r="H528" s="200">
        <v>246.555</v>
      </c>
      <c r="I528" s="201"/>
      <c r="J528" s="202">
        <f>ROUND(I528*H528,2)</f>
        <v>0</v>
      </c>
      <c r="K528" s="198" t="s">
        <v>322</v>
      </c>
      <c r="L528" s="57"/>
      <c r="M528" s="203" t="s">
        <v>36</v>
      </c>
      <c r="N528" s="204" t="s">
        <v>50</v>
      </c>
      <c r="O528" s="38"/>
      <c r="P528" s="205">
        <f>O528*H528</f>
        <v>0</v>
      </c>
      <c r="Q528" s="205">
        <v>0</v>
      </c>
      <c r="R528" s="205">
        <f>Q528*H528</f>
        <v>0</v>
      </c>
      <c r="S528" s="205">
        <v>0.046</v>
      </c>
      <c r="T528" s="206">
        <f>S528*H528</f>
        <v>11.34153</v>
      </c>
      <c r="AR528" s="19" t="s">
        <v>157</v>
      </c>
      <c r="AT528" s="19" t="s">
        <v>152</v>
      </c>
      <c r="AU528" s="19" t="s">
        <v>88</v>
      </c>
      <c r="AY528" s="19" t="s">
        <v>150</v>
      </c>
      <c r="BE528" s="207">
        <f>IF(N528="základní",J528,0)</f>
        <v>0</v>
      </c>
      <c r="BF528" s="207">
        <f>IF(N528="snížená",J528,0)</f>
        <v>0</v>
      </c>
      <c r="BG528" s="207">
        <f>IF(N528="zákl. přenesená",J528,0)</f>
        <v>0</v>
      </c>
      <c r="BH528" s="207">
        <f>IF(N528="sníž. přenesená",J528,0)</f>
        <v>0</v>
      </c>
      <c r="BI528" s="207">
        <f>IF(N528="nulová",J528,0)</f>
        <v>0</v>
      </c>
      <c r="BJ528" s="19" t="s">
        <v>23</v>
      </c>
      <c r="BK528" s="207">
        <f>ROUND(I528*H528,2)</f>
        <v>0</v>
      </c>
      <c r="BL528" s="19" t="s">
        <v>157</v>
      </c>
      <c r="BM528" s="19" t="s">
        <v>683</v>
      </c>
    </row>
    <row r="529" spans="2:51" s="12" customFormat="1" ht="12">
      <c r="B529" s="208"/>
      <c r="C529" s="209"/>
      <c r="D529" s="210" t="s">
        <v>159</v>
      </c>
      <c r="E529" s="211" t="s">
        <v>36</v>
      </c>
      <c r="F529" s="212" t="s">
        <v>338</v>
      </c>
      <c r="G529" s="209"/>
      <c r="H529" s="213" t="s">
        <v>36</v>
      </c>
      <c r="I529" s="214"/>
      <c r="J529" s="209"/>
      <c r="K529" s="209"/>
      <c r="L529" s="215"/>
      <c r="M529" s="216"/>
      <c r="N529" s="217"/>
      <c r="O529" s="217"/>
      <c r="P529" s="217"/>
      <c r="Q529" s="217"/>
      <c r="R529" s="217"/>
      <c r="S529" s="217"/>
      <c r="T529" s="218"/>
      <c r="AT529" s="219" t="s">
        <v>159</v>
      </c>
      <c r="AU529" s="219" t="s">
        <v>88</v>
      </c>
      <c r="AV529" s="12" t="s">
        <v>23</v>
      </c>
      <c r="AW529" s="12" t="s">
        <v>44</v>
      </c>
      <c r="AX529" s="12" t="s">
        <v>79</v>
      </c>
      <c r="AY529" s="219" t="s">
        <v>150</v>
      </c>
    </row>
    <row r="530" spans="2:51" s="13" customFormat="1" ht="12">
      <c r="B530" s="220"/>
      <c r="C530" s="221"/>
      <c r="D530" s="210" t="s">
        <v>159</v>
      </c>
      <c r="E530" s="222" t="s">
        <v>36</v>
      </c>
      <c r="F530" s="223" t="s">
        <v>339</v>
      </c>
      <c r="G530" s="221"/>
      <c r="H530" s="224">
        <v>79.9875</v>
      </c>
      <c r="I530" s="225"/>
      <c r="J530" s="221"/>
      <c r="K530" s="221"/>
      <c r="L530" s="226"/>
      <c r="M530" s="227"/>
      <c r="N530" s="228"/>
      <c r="O530" s="228"/>
      <c r="P530" s="228"/>
      <c r="Q530" s="228"/>
      <c r="R530" s="228"/>
      <c r="S530" s="228"/>
      <c r="T530" s="229"/>
      <c r="AT530" s="230" t="s">
        <v>159</v>
      </c>
      <c r="AU530" s="230" t="s">
        <v>88</v>
      </c>
      <c r="AV530" s="13" t="s">
        <v>88</v>
      </c>
      <c r="AW530" s="13" t="s">
        <v>44</v>
      </c>
      <c r="AX530" s="13" t="s">
        <v>79</v>
      </c>
      <c r="AY530" s="230" t="s">
        <v>150</v>
      </c>
    </row>
    <row r="531" spans="2:51" s="13" customFormat="1" ht="24">
      <c r="B531" s="220"/>
      <c r="C531" s="221"/>
      <c r="D531" s="210" t="s">
        <v>159</v>
      </c>
      <c r="E531" s="222" t="s">
        <v>36</v>
      </c>
      <c r="F531" s="223" t="s">
        <v>340</v>
      </c>
      <c r="G531" s="221"/>
      <c r="H531" s="224">
        <v>126.3525</v>
      </c>
      <c r="I531" s="225"/>
      <c r="J531" s="221"/>
      <c r="K531" s="221"/>
      <c r="L531" s="226"/>
      <c r="M531" s="227"/>
      <c r="N531" s="228"/>
      <c r="O531" s="228"/>
      <c r="P531" s="228"/>
      <c r="Q531" s="228"/>
      <c r="R531" s="228"/>
      <c r="S531" s="228"/>
      <c r="T531" s="229"/>
      <c r="AT531" s="230" t="s">
        <v>159</v>
      </c>
      <c r="AU531" s="230" t="s">
        <v>88</v>
      </c>
      <c r="AV531" s="13" t="s">
        <v>88</v>
      </c>
      <c r="AW531" s="13" t="s">
        <v>44</v>
      </c>
      <c r="AX531" s="13" t="s">
        <v>79</v>
      </c>
      <c r="AY531" s="230" t="s">
        <v>150</v>
      </c>
    </row>
    <row r="532" spans="2:51" s="13" customFormat="1" ht="12">
      <c r="B532" s="220"/>
      <c r="C532" s="221"/>
      <c r="D532" s="210" t="s">
        <v>159</v>
      </c>
      <c r="E532" s="222" t="s">
        <v>36</v>
      </c>
      <c r="F532" s="223" t="s">
        <v>341</v>
      </c>
      <c r="G532" s="221"/>
      <c r="H532" s="224">
        <v>40.215</v>
      </c>
      <c r="I532" s="225"/>
      <c r="J532" s="221"/>
      <c r="K532" s="221"/>
      <c r="L532" s="226"/>
      <c r="M532" s="227"/>
      <c r="N532" s="228"/>
      <c r="O532" s="228"/>
      <c r="P532" s="228"/>
      <c r="Q532" s="228"/>
      <c r="R532" s="228"/>
      <c r="S532" s="228"/>
      <c r="T532" s="229"/>
      <c r="AT532" s="230" t="s">
        <v>159</v>
      </c>
      <c r="AU532" s="230" t="s">
        <v>88</v>
      </c>
      <c r="AV532" s="13" t="s">
        <v>88</v>
      </c>
      <c r="AW532" s="13" t="s">
        <v>44</v>
      </c>
      <c r="AX532" s="13" t="s">
        <v>79</v>
      </c>
      <c r="AY532" s="230" t="s">
        <v>150</v>
      </c>
    </row>
    <row r="533" spans="2:51" s="14" customFormat="1" ht="12">
      <c r="B533" s="231"/>
      <c r="C533" s="232"/>
      <c r="D533" s="233" t="s">
        <v>159</v>
      </c>
      <c r="E533" s="234" t="s">
        <v>36</v>
      </c>
      <c r="F533" s="235" t="s">
        <v>163</v>
      </c>
      <c r="G533" s="232"/>
      <c r="H533" s="236">
        <v>246.555</v>
      </c>
      <c r="I533" s="237"/>
      <c r="J533" s="232"/>
      <c r="K533" s="232"/>
      <c r="L533" s="238"/>
      <c r="M533" s="239"/>
      <c r="N533" s="240"/>
      <c r="O533" s="240"/>
      <c r="P533" s="240"/>
      <c r="Q533" s="240"/>
      <c r="R533" s="240"/>
      <c r="S533" s="240"/>
      <c r="T533" s="241"/>
      <c r="AT533" s="242" t="s">
        <v>159</v>
      </c>
      <c r="AU533" s="242" t="s">
        <v>88</v>
      </c>
      <c r="AV533" s="14" t="s">
        <v>157</v>
      </c>
      <c r="AW533" s="14" t="s">
        <v>44</v>
      </c>
      <c r="AX533" s="14" t="s">
        <v>23</v>
      </c>
      <c r="AY533" s="242" t="s">
        <v>150</v>
      </c>
    </row>
    <row r="534" spans="2:65" s="1" customFormat="1" ht="31.5" customHeight="1">
      <c r="B534" s="37"/>
      <c r="C534" s="196" t="s">
        <v>684</v>
      </c>
      <c r="D534" s="196" t="s">
        <v>152</v>
      </c>
      <c r="E534" s="197" t="s">
        <v>685</v>
      </c>
      <c r="F534" s="198" t="s">
        <v>686</v>
      </c>
      <c r="G534" s="199" t="s">
        <v>155</v>
      </c>
      <c r="H534" s="200">
        <v>189</v>
      </c>
      <c r="I534" s="201"/>
      <c r="J534" s="202">
        <f>ROUND(I534*H534,2)</f>
        <v>0</v>
      </c>
      <c r="K534" s="198" t="s">
        <v>322</v>
      </c>
      <c r="L534" s="57"/>
      <c r="M534" s="203" t="s">
        <v>36</v>
      </c>
      <c r="N534" s="204" t="s">
        <v>50</v>
      </c>
      <c r="O534" s="38"/>
      <c r="P534" s="205">
        <f>O534*H534</f>
        <v>0</v>
      </c>
      <c r="Q534" s="205">
        <v>0</v>
      </c>
      <c r="R534" s="205">
        <f>Q534*H534</f>
        <v>0</v>
      </c>
      <c r="S534" s="205">
        <v>0.059</v>
      </c>
      <c r="T534" s="206">
        <f>S534*H534</f>
        <v>11.151</v>
      </c>
      <c r="AR534" s="19" t="s">
        <v>157</v>
      </c>
      <c r="AT534" s="19" t="s">
        <v>152</v>
      </c>
      <c r="AU534" s="19" t="s">
        <v>88</v>
      </c>
      <c r="AY534" s="19" t="s">
        <v>150</v>
      </c>
      <c r="BE534" s="207">
        <f>IF(N534="základní",J534,0)</f>
        <v>0</v>
      </c>
      <c r="BF534" s="207">
        <f>IF(N534="snížená",J534,0)</f>
        <v>0</v>
      </c>
      <c r="BG534" s="207">
        <f>IF(N534="zákl. přenesená",J534,0)</f>
        <v>0</v>
      </c>
      <c r="BH534" s="207">
        <f>IF(N534="sníž. přenesená",J534,0)</f>
        <v>0</v>
      </c>
      <c r="BI534" s="207">
        <f>IF(N534="nulová",J534,0)</f>
        <v>0</v>
      </c>
      <c r="BJ534" s="19" t="s">
        <v>23</v>
      </c>
      <c r="BK534" s="207">
        <f>ROUND(I534*H534,2)</f>
        <v>0</v>
      </c>
      <c r="BL534" s="19" t="s">
        <v>157</v>
      </c>
      <c r="BM534" s="19" t="s">
        <v>687</v>
      </c>
    </row>
    <row r="535" spans="2:51" s="13" customFormat="1" ht="12">
      <c r="B535" s="220"/>
      <c r="C535" s="221"/>
      <c r="D535" s="210" t="s">
        <v>159</v>
      </c>
      <c r="E535" s="222" t="s">
        <v>36</v>
      </c>
      <c r="F535" s="223" t="s">
        <v>688</v>
      </c>
      <c r="G535" s="221"/>
      <c r="H535" s="224">
        <v>189</v>
      </c>
      <c r="I535" s="225"/>
      <c r="J535" s="221"/>
      <c r="K535" s="221"/>
      <c r="L535" s="226"/>
      <c r="M535" s="227"/>
      <c r="N535" s="228"/>
      <c r="O535" s="228"/>
      <c r="P535" s="228"/>
      <c r="Q535" s="228"/>
      <c r="R535" s="228"/>
      <c r="S535" s="228"/>
      <c r="T535" s="229"/>
      <c r="AT535" s="230" t="s">
        <v>159</v>
      </c>
      <c r="AU535" s="230" t="s">
        <v>88</v>
      </c>
      <c r="AV535" s="13" t="s">
        <v>88</v>
      </c>
      <c r="AW535" s="13" t="s">
        <v>44</v>
      </c>
      <c r="AX535" s="13" t="s">
        <v>79</v>
      </c>
      <c r="AY535" s="230" t="s">
        <v>150</v>
      </c>
    </row>
    <row r="536" spans="2:51" s="14" customFormat="1" ht="12">
      <c r="B536" s="231"/>
      <c r="C536" s="232"/>
      <c r="D536" s="233" t="s">
        <v>159</v>
      </c>
      <c r="E536" s="234" t="s">
        <v>36</v>
      </c>
      <c r="F536" s="235" t="s">
        <v>163</v>
      </c>
      <c r="G536" s="232"/>
      <c r="H536" s="236">
        <v>189</v>
      </c>
      <c r="I536" s="237"/>
      <c r="J536" s="232"/>
      <c r="K536" s="232"/>
      <c r="L536" s="238"/>
      <c r="M536" s="239"/>
      <c r="N536" s="240"/>
      <c r="O536" s="240"/>
      <c r="P536" s="240"/>
      <c r="Q536" s="240"/>
      <c r="R536" s="240"/>
      <c r="S536" s="240"/>
      <c r="T536" s="241"/>
      <c r="AT536" s="242" t="s">
        <v>159</v>
      </c>
      <c r="AU536" s="242" t="s">
        <v>88</v>
      </c>
      <c r="AV536" s="14" t="s">
        <v>157</v>
      </c>
      <c r="AW536" s="14" t="s">
        <v>44</v>
      </c>
      <c r="AX536" s="14" t="s">
        <v>23</v>
      </c>
      <c r="AY536" s="242" t="s">
        <v>150</v>
      </c>
    </row>
    <row r="537" spans="2:65" s="1" customFormat="1" ht="22.5" customHeight="1">
      <c r="B537" s="37"/>
      <c r="C537" s="196" t="s">
        <v>689</v>
      </c>
      <c r="D537" s="196" t="s">
        <v>152</v>
      </c>
      <c r="E537" s="197" t="s">
        <v>690</v>
      </c>
      <c r="F537" s="198" t="s">
        <v>691</v>
      </c>
      <c r="G537" s="199" t="s">
        <v>155</v>
      </c>
      <c r="H537" s="200">
        <v>26.238</v>
      </c>
      <c r="I537" s="201"/>
      <c r="J537" s="202">
        <f>ROUND(I537*H537,2)</f>
        <v>0</v>
      </c>
      <c r="K537" s="198" t="s">
        <v>156</v>
      </c>
      <c r="L537" s="57"/>
      <c r="M537" s="203" t="s">
        <v>36</v>
      </c>
      <c r="N537" s="204" t="s">
        <v>50</v>
      </c>
      <c r="O537" s="38"/>
      <c r="P537" s="205">
        <f>O537*H537</f>
        <v>0</v>
      </c>
      <c r="Q537" s="205">
        <v>0</v>
      </c>
      <c r="R537" s="205">
        <f>Q537*H537</f>
        <v>0</v>
      </c>
      <c r="S537" s="205">
        <v>0</v>
      </c>
      <c r="T537" s="206">
        <f>S537*H537</f>
        <v>0</v>
      </c>
      <c r="AR537" s="19" t="s">
        <v>157</v>
      </c>
      <c r="AT537" s="19" t="s">
        <v>152</v>
      </c>
      <c r="AU537" s="19" t="s">
        <v>88</v>
      </c>
      <c r="AY537" s="19" t="s">
        <v>150</v>
      </c>
      <c r="BE537" s="207">
        <f>IF(N537="základní",J537,0)</f>
        <v>0</v>
      </c>
      <c r="BF537" s="207">
        <f>IF(N537="snížená",J537,0)</f>
        <v>0</v>
      </c>
      <c r="BG537" s="207">
        <f>IF(N537="zákl. přenesená",J537,0)</f>
        <v>0</v>
      </c>
      <c r="BH537" s="207">
        <f>IF(N537="sníž. přenesená",J537,0)</f>
        <v>0</v>
      </c>
      <c r="BI537" s="207">
        <f>IF(N537="nulová",J537,0)</f>
        <v>0</v>
      </c>
      <c r="BJ537" s="19" t="s">
        <v>23</v>
      </c>
      <c r="BK537" s="207">
        <f>ROUND(I537*H537,2)</f>
        <v>0</v>
      </c>
      <c r="BL537" s="19" t="s">
        <v>157</v>
      </c>
      <c r="BM537" s="19" t="s">
        <v>692</v>
      </c>
    </row>
    <row r="538" spans="2:51" s="12" customFormat="1" ht="12">
      <c r="B538" s="208"/>
      <c r="C538" s="209"/>
      <c r="D538" s="210" t="s">
        <v>159</v>
      </c>
      <c r="E538" s="211" t="s">
        <v>36</v>
      </c>
      <c r="F538" s="212" t="s">
        <v>160</v>
      </c>
      <c r="G538" s="209"/>
      <c r="H538" s="213" t="s">
        <v>36</v>
      </c>
      <c r="I538" s="214"/>
      <c r="J538" s="209"/>
      <c r="K538" s="209"/>
      <c r="L538" s="215"/>
      <c r="M538" s="216"/>
      <c r="N538" s="217"/>
      <c r="O538" s="217"/>
      <c r="P538" s="217"/>
      <c r="Q538" s="217"/>
      <c r="R538" s="217"/>
      <c r="S538" s="217"/>
      <c r="T538" s="218"/>
      <c r="AT538" s="219" t="s">
        <v>159</v>
      </c>
      <c r="AU538" s="219" t="s">
        <v>88</v>
      </c>
      <c r="AV538" s="12" t="s">
        <v>23</v>
      </c>
      <c r="AW538" s="12" t="s">
        <v>44</v>
      </c>
      <c r="AX538" s="12" t="s">
        <v>79</v>
      </c>
      <c r="AY538" s="219" t="s">
        <v>150</v>
      </c>
    </row>
    <row r="539" spans="2:51" s="12" customFormat="1" ht="12">
      <c r="B539" s="208"/>
      <c r="C539" s="209"/>
      <c r="D539" s="210" t="s">
        <v>159</v>
      </c>
      <c r="E539" s="211" t="s">
        <v>36</v>
      </c>
      <c r="F539" s="212" t="s">
        <v>161</v>
      </c>
      <c r="G539" s="209"/>
      <c r="H539" s="213" t="s">
        <v>36</v>
      </c>
      <c r="I539" s="214"/>
      <c r="J539" s="209"/>
      <c r="K539" s="209"/>
      <c r="L539" s="215"/>
      <c r="M539" s="216"/>
      <c r="N539" s="217"/>
      <c r="O539" s="217"/>
      <c r="P539" s="217"/>
      <c r="Q539" s="217"/>
      <c r="R539" s="217"/>
      <c r="S539" s="217"/>
      <c r="T539" s="218"/>
      <c r="AT539" s="219" t="s">
        <v>159</v>
      </c>
      <c r="AU539" s="219" t="s">
        <v>88</v>
      </c>
      <c r="AV539" s="12" t="s">
        <v>23</v>
      </c>
      <c r="AW539" s="12" t="s">
        <v>44</v>
      </c>
      <c r="AX539" s="12" t="s">
        <v>79</v>
      </c>
      <c r="AY539" s="219" t="s">
        <v>150</v>
      </c>
    </row>
    <row r="540" spans="2:51" s="13" customFormat="1" ht="12">
      <c r="B540" s="220"/>
      <c r="C540" s="221"/>
      <c r="D540" s="210" t="s">
        <v>159</v>
      </c>
      <c r="E540" s="222" t="s">
        <v>36</v>
      </c>
      <c r="F540" s="223" t="s">
        <v>162</v>
      </c>
      <c r="G540" s="221"/>
      <c r="H540" s="224">
        <v>26.2375</v>
      </c>
      <c r="I540" s="225"/>
      <c r="J540" s="221"/>
      <c r="K540" s="221"/>
      <c r="L540" s="226"/>
      <c r="M540" s="227"/>
      <c r="N540" s="228"/>
      <c r="O540" s="228"/>
      <c r="P540" s="228"/>
      <c r="Q540" s="228"/>
      <c r="R540" s="228"/>
      <c r="S540" s="228"/>
      <c r="T540" s="229"/>
      <c r="AT540" s="230" t="s">
        <v>159</v>
      </c>
      <c r="AU540" s="230" t="s">
        <v>88</v>
      </c>
      <c r="AV540" s="13" t="s">
        <v>88</v>
      </c>
      <c r="AW540" s="13" t="s">
        <v>44</v>
      </c>
      <c r="AX540" s="13" t="s">
        <v>79</v>
      </c>
      <c r="AY540" s="230" t="s">
        <v>150</v>
      </c>
    </row>
    <row r="541" spans="2:51" s="14" customFormat="1" ht="12">
      <c r="B541" s="231"/>
      <c r="C541" s="232"/>
      <c r="D541" s="233" t="s">
        <v>159</v>
      </c>
      <c r="E541" s="234" t="s">
        <v>36</v>
      </c>
      <c r="F541" s="235" t="s">
        <v>163</v>
      </c>
      <c r="G541" s="232"/>
      <c r="H541" s="236">
        <v>26.2375</v>
      </c>
      <c r="I541" s="237"/>
      <c r="J541" s="232"/>
      <c r="K541" s="232"/>
      <c r="L541" s="238"/>
      <c r="M541" s="239"/>
      <c r="N541" s="240"/>
      <c r="O541" s="240"/>
      <c r="P541" s="240"/>
      <c r="Q541" s="240"/>
      <c r="R541" s="240"/>
      <c r="S541" s="240"/>
      <c r="T541" s="241"/>
      <c r="AT541" s="242" t="s">
        <v>159</v>
      </c>
      <c r="AU541" s="242" t="s">
        <v>88</v>
      </c>
      <c r="AV541" s="14" t="s">
        <v>157</v>
      </c>
      <c r="AW541" s="14" t="s">
        <v>44</v>
      </c>
      <c r="AX541" s="14" t="s">
        <v>23</v>
      </c>
      <c r="AY541" s="242" t="s">
        <v>150</v>
      </c>
    </row>
    <row r="542" spans="2:65" s="1" customFormat="1" ht="31.5" customHeight="1">
      <c r="B542" s="37"/>
      <c r="C542" s="196" t="s">
        <v>693</v>
      </c>
      <c r="D542" s="196" t="s">
        <v>152</v>
      </c>
      <c r="E542" s="197" t="s">
        <v>694</v>
      </c>
      <c r="F542" s="198" t="s">
        <v>695</v>
      </c>
      <c r="G542" s="199" t="s">
        <v>174</v>
      </c>
      <c r="H542" s="200">
        <v>83.904</v>
      </c>
      <c r="I542" s="201"/>
      <c r="J542" s="202">
        <f>ROUND(I542*H542,2)</f>
        <v>0</v>
      </c>
      <c r="K542" s="198" t="s">
        <v>156</v>
      </c>
      <c r="L542" s="57"/>
      <c r="M542" s="203" t="s">
        <v>36</v>
      </c>
      <c r="N542" s="204" t="s">
        <v>50</v>
      </c>
      <c r="O542" s="38"/>
      <c r="P542" s="205">
        <f>O542*H542</f>
        <v>0</v>
      </c>
      <c r="Q542" s="205">
        <v>0</v>
      </c>
      <c r="R542" s="205">
        <f>Q542*H542</f>
        <v>0</v>
      </c>
      <c r="S542" s="205">
        <v>0.222</v>
      </c>
      <c r="T542" s="206">
        <f>S542*H542</f>
        <v>18.626687999999998</v>
      </c>
      <c r="AR542" s="19" t="s">
        <v>157</v>
      </c>
      <c r="AT542" s="19" t="s">
        <v>152</v>
      </c>
      <c r="AU542" s="19" t="s">
        <v>88</v>
      </c>
      <c r="AY542" s="19" t="s">
        <v>150</v>
      </c>
      <c r="BE542" s="207">
        <f>IF(N542="základní",J542,0)</f>
        <v>0</v>
      </c>
      <c r="BF542" s="207">
        <f>IF(N542="snížená",J542,0)</f>
        <v>0</v>
      </c>
      <c r="BG542" s="207">
        <f>IF(N542="zákl. přenesená",J542,0)</f>
        <v>0</v>
      </c>
      <c r="BH542" s="207">
        <f>IF(N542="sníž. přenesená",J542,0)</f>
        <v>0</v>
      </c>
      <c r="BI542" s="207">
        <f>IF(N542="nulová",J542,0)</f>
        <v>0</v>
      </c>
      <c r="BJ542" s="19" t="s">
        <v>23</v>
      </c>
      <c r="BK542" s="207">
        <f>ROUND(I542*H542,2)</f>
        <v>0</v>
      </c>
      <c r="BL542" s="19" t="s">
        <v>157</v>
      </c>
      <c r="BM542" s="19" t="s">
        <v>696</v>
      </c>
    </row>
    <row r="543" spans="2:51" s="13" customFormat="1" ht="12">
      <c r="B543" s="220"/>
      <c r="C543" s="221"/>
      <c r="D543" s="210" t="s">
        <v>159</v>
      </c>
      <c r="E543" s="222" t="s">
        <v>36</v>
      </c>
      <c r="F543" s="223" t="s">
        <v>697</v>
      </c>
      <c r="G543" s="221"/>
      <c r="H543" s="224">
        <v>83.904</v>
      </c>
      <c r="I543" s="225"/>
      <c r="J543" s="221"/>
      <c r="K543" s="221"/>
      <c r="L543" s="226"/>
      <c r="M543" s="227"/>
      <c r="N543" s="228"/>
      <c r="O543" s="228"/>
      <c r="P543" s="228"/>
      <c r="Q543" s="228"/>
      <c r="R543" s="228"/>
      <c r="S543" s="228"/>
      <c r="T543" s="229"/>
      <c r="AT543" s="230" t="s">
        <v>159</v>
      </c>
      <c r="AU543" s="230" t="s">
        <v>88</v>
      </c>
      <c r="AV543" s="13" t="s">
        <v>88</v>
      </c>
      <c r="AW543" s="13" t="s">
        <v>44</v>
      </c>
      <c r="AX543" s="13" t="s">
        <v>79</v>
      </c>
      <c r="AY543" s="230" t="s">
        <v>150</v>
      </c>
    </row>
    <row r="544" spans="2:51" s="14" customFormat="1" ht="12">
      <c r="B544" s="231"/>
      <c r="C544" s="232"/>
      <c r="D544" s="233" t="s">
        <v>159</v>
      </c>
      <c r="E544" s="234" t="s">
        <v>36</v>
      </c>
      <c r="F544" s="235" t="s">
        <v>163</v>
      </c>
      <c r="G544" s="232"/>
      <c r="H544" s="236">
        <v>83.904</v>
      </c>
      <c r="I544" s="237"/>
      <c r="J544" s="232"/>
      <c r="K544" s="232"/>
      <c r="L544" s="238"/>
      <c r="M544" s="239"/>
      <c r="N544" s="240"/>
      <c r="O544" s="240"/>
      <c r="P544" s="240"/>
      <c r="Q544" s="240"/>
      <c r="R544" s="240"/>
      <c r="S544" s="240"/>
      <c r="T544" s="241"/>
      <c r="AT544" s="242" t="s">
        <v>159</v>
      </c>
      <c r="AU544" s="242" t="s">
        <v>88</v>
      </c>
      <c r="AV544" s="14" t="s">
        <v>157</v>
      </c>
      <c r="AW544" s="14" t="s">
        <v>44</v>
      </c>
      <c r="AX544" s="14" t="s">
        <v>23</v>
      </c>
      <c r="AY544" s="242" t="s">
        <v>150</v>
      </c>
    </row>
    <row r="545" spans="2:65" s="1" customFormat="1" ht="22.5" customHeight="1">
      <c r="B545" s="37"/>
      <c r="C545" s="196" t="s">
        <v>698</v>
      </c>
      <c r="D545" s="196" t="s">
        <v>152</v>
      </c>
      <c r="E545" s="197" t="s">
        <v>699</v>
      </c>
      <c r="F545" s="198" t="s">
        <v>700</v>
      </c>
      <c r="G545" s="199" t="s">
        <v>155</v>
      </c>
      <c r="H545" s="200">
        <v>168.475</v>
      </c>
      <c r="I545" s="201"/>
      <c r="J545" s="202">
        <f>ROUND(I545*H545,2)</f>
        <v>0</v>
      </c>
      <c r="K545" s="198" t="s">
        <v>322</v>
      </c>
      <c r="L545" s="57"/>
      <c r="M545" s="203" t="s">
        <v>36</v>
      </c>
      <c r="N545" s="204" t="s">
        <v>50</v>
      </c>
      <c r="O545" s="38"/>
      <c r="P545" s="205">
        <f>O545*H545</f>
        <v>0</v>
      </c>
      <c r="Q545" s="205">
        <v>0</v>
      </c>
      <c r="R545" s="205">
        <f>Q545*H545</f>
        <v>0</v>
      </c>
      <c r="S545" s="205">
        <v>0</v>
      </c>
      <c r="T545" s="206">
        <f>S545*H545</f>
        <v>0</v>
      </c>
      <c r="AR545" s="19" t="s">
        <v>157</v>
      </c>
      <c r="AT545" s="19" t="s">
        <v>152</v>
      </c>
      <c r="AU545" s="19" t="s">
        <v>88</v>
      </c>
      <c r="AY545" s="19" t="s">
        <v>150</v>
      </c>
      <c r="BE545" s="207">
        <f>IF(N545="základní",J545,0)</f>
        <v>0</v>
      </c>
      <c r="BF545" s="207">
        <f>IF(N545="snížená",J545,0)</f>
        <v>0</v>
      </c>
      <c r="BG545" s="207">
        <f>IF(N545="zákl. přenesená",J545,0)</f>
        <v>0</v>
      </c>
      <c r="BH545" s="207">
        <f>IF(N545="sníž. přenesená",J545,0)</f>
        <v>0</v>
      </c>
      <c r="BI545" s="207">
        <f>IF(N545="nulová",J545,0)</f>
        <v>0</v>
      </c>
      <c r="BJ545" s="19" t="s">
        <v>23</v>
      </c>
      <c r="BK545" s="207">
        <f>ROUND(I545*H545,2)</f>
        <v>0</v>
      </c>
      <c r="BL545" s="19" t="s">
        <v>157</v>
      </c>
      <c r="BM545" s="19" t="s">
        <v>701</v>
      </c>
    </row>
    <row r="546" spans="2:51" s="12" customFormat="1" ht="12">
      <c r="B546" s="208"/>
      <c r="C546" s="209"/>
      <c r="D546" s="210" t="s">
        <v>159</v>
      </c>
      <c r="E546" s="211" t="s">
        <v>36</v>
      </c>
      <c r="F546" s="212" t="s">
        <v>160</v>
      </c>
      <c r="G546" s="209"/>
      <c r="H546" s="213" t="s">
        <v>36</v>
      </c>
      <c r="I546" s="214"/>
      <c r="J546" s="209"/>
      <c r="K546" s="209"/>
      <c r="L546" s="215"/>
      <c r="M546" s="216"/>
      <c r="N546" s="217"/>
      <c r="O546" s="217"/>
      <c r="P546" s="217"/>
      <c r="Q546" s="217"/>
      <c r="R546" s="217"/>
      <c r="S546" s="217"/>
      <c r="T546" s="218"/>
      <c r="AT546" s="219" t="s">
        <v>159</v>
      </c>
      <c r="AU546" s="219" t="s">
        <v>88</v>
      </c>
      <c r="AV546" s="12" t="s">
        <v>23</v>
      </c>
      <c r="AW546" s="12" t="s">
        <v>44</v>
      </c>
      <c r="AX546" s="12" t="s">
        <v>79</v>
      </c>
      <c r="AY546" s="219" t="s">
        <v>150</v>
      </c>
    </row>
    <row r="547" spans="2:51" s="12" customFormat="1" ht="12">
      <c r="B547" s="208"/>
      <c r="C547" s="209"/>
      <c r="D547" s="210" t="s">
        <v>159</v>
      </c>
      <c r="E547" s="211" t="s">
        <v>36</v>
      </c>
      <c r="F547" s="212" t="s">
        <v>161</v>
      </c>
      <c r="G547" s="209"/>
      <c r="H547" s="213" t="s">
        <v>36</v>
      </c>
      <c r="I547" s="214"/>
      <c r="J547" s="209"/>
      <c r="K547" s="209"/>
      <c r="L547" s="215"/>
      <c r="M547" s="216"/>
      <c r="N547" s="217"/>
      <c r="O547" s="217"/>
      <c r="P547" s="217"/>
      <c r="Q547" s="217"/>
      <c r="R547" s="217"/>
      <c r="S547" s="217"/>
      <c r="T547" s="218"/>
      <c r="AT547" s="219" t="s">
        <v>159</v>
      </c>
      <c r="AU547" s="219" t="s">
        <v>88</v>
      </c>
      <c r="AV547" s="12" t="s">
        <v>23</v>
      </c>
      <c r="AW547" s="12" t="s">
        <v>44</v>
      </c>
      <c r="AX547" s="12" t="s">
        <v>79</v>
      </c>
      <c r="AY547" s="219" t="s">
        <v>150</v>
      </c>
    </row>
    <row r="548" spans="2:51" s="13" customFormat="1" ht="12">
      <c r="B548" s="220"/>
      <c r="C548" s="221"/>
      <c r="D548" s="210" t="s">
        <v>159</v>
      </c>
      <c r="E548" s="222" t="s">
        <v>36</v>
      </c>
      <c r="F548" s="223" t="s">
        <v>532</v>
      </c>
      <c r="G548" s="221"/>
      <c r="H548" s="224">
        <v>56.5</v>
      </c>
      <c r="I548" s="225"/>
      <c r="J548" s="221"/>
      <c r="K548" s="221"/>
      <c r="L548" s="226"/>
      <c r="M548" s="227"/>
      <c r="N548" s="228"/>
      <c r="O548" s="228"/>
      <c r="P548" s="228"/>
      <c r="Q548" s="228"/>
      <c r="R548" s="228"/>
      <c r="S548" s="228"/>
      <c r="T548" s="229"/>
      <c r="AT548" s="230" t="s">
        <v>159</v>
      </c>
      <c r="AU548" s="230" t="s">
        <v>88</v>
      </c>
      <c r="AV548" s="13" t="s">
        <v>88</v>
      </c>
      <c r="AW548" s="13" t="s">
        <v>44</v>
      </c>
      <c r="AX548" s="13" t="s">
        <v>79</v>
      </c>
      <c r="AY548" s="230" t="s">
        <v>150</v>
      </c>
    </row>
    <row r="549" spans="2:51" s="13" customFormat="1" ht="12">
      <c r="B549" s="220"/>
      <c r="C549" s="221"/>
      <c r="D549" s="210" t="s">
        <v>159</v>
      </c>
      <c r="E549" s="222" t="s">
        <v>36</v>
      </c>
      <c r="F549" s="223" t="s">
        <v>533</v>
      </c>
      <c r="G549" s="221"/>
      <c r="H549" s="224">
        <v>16.8</v>
      </c>
      <c r="I549" s="225"/>
      <c r="J549" s="221"/>
      <c r="K549" s="221"/>
      <c r="L549" s="226"/>
      <c r="M549" s="227"/>
      <c r="N549" s="228"/>
      <c r="O549" s="228"/>
      <c r="P549" s="228"/>
      <c r="Q549" s="228"/>
      <c r="R549" s="228"/>
      <c r="S549" s="228"/>
      <c r="T549" s="229"/>
      <c r="AT549" s="230" t="s">
        <v>159</v>
      </c>
      <c r="AU549" s="230" t="s">
        <v>88</v>
      </c>
      <c r="AV549" s="13" t="s">
        <v>88</v>
      </c>
      <c r="AW549" s="13" t="s">
        <v>44</v>
      </c>
      <c r="AX549" s="13" t="s">
        <v>79</v>
      </c>
      <c r="AY549" s="230" t="s">
        <v>150</v>
      </c>
    </row>
    <row r="550" spans="2:51" s="13" customFormat="1" ht="12">
      <c r="B550" s="220"/>
      <c r="C550" s="221"/>
      <c r="D550" s="210" t="s">
        <v>159</v>
      </c>
      <c r="E550" s="222" t="s">
        <v>36</v>
      </c>
      <c r="F550" s="223" t="s">
        <v>534</v>
      </c>
      <c r="G550" s="221"/>
      <c r="H550" s="224">
        <v>51.518</v>
      </c>
      <c r="I550" s="225"/>
      <c r="J550" s="221"/>
      <c r="K550" s="221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159</v>
      </c>
      <c r="AU550" s="230" t="s">
        <v>88</v>
      </c>
      <c r="AV550" s="13" t="s">
        <v>88</v>
      </c>
      <c r="AW550" s="13" t="s">
        <v>44</v>
      </c>
      <c r="AX550" s="13" t="s">
        <v>79</v>
      </c>
      <c r="AY550" s="230" t="s">
        <v>150</v>
      </c>
    </row>
    <row r="551" spans="2:51" s="13" customFormat="1" ht="12">
      <c r="B551" s="220"/>
      <c r="C551" s="221"/>
      <c r="D551" s="210" t="s">
        <v>159</v>
      </c>
      <c r="E551" s="222" t="s">
        <v>36</v>
      </c>
      <c r="F551" s="223" t="s">
        <v>181</v>
      </c>
      <c r="G551" s="221"/>
      <c r="H551" s="224">
        <v>13.65</v>
      </c>
      <c r="I551" s="225"/>
      <c r="J551" s="221"/>
      <c r="K551" s="221"/>
      <c r="L551" s="226"/>
      <c r="M551" s="227"/>
      <c r="N551" s="228"/>
      <c r="O551" s="228"/>
      <c r="P551" s="228"/>
      <c r="Q551" s="228"/>
      <c r="R551" s="228"/>
      <c r="S551" s="228"/>
      <c r="T551" s="229"/>
      <c r="AT551" s="230" t="s">
        <v>159</v>
      </c>
      <c r="AU551" s="230" t="s">
        <v>88</v>
      </c>
      <c r="AV551" s="13" t="s">
        <v>88</v>
      </c>
      <c r="AW551" s="13" t="s">
        <v>44</v>
      </c>
      <c r="AX551" s="13" t="s">
        <v>79</v>
      </c>
      <c r="AY551" s="230" t="s">
        <v>150</v>
      </c>
    </row>
    <row r="552" spans="2:51" s="13" customFormat="1" ht="12">
      <c r="B552" s="220"/>
      <c r="C552" s="221"/>
      <c r="D552" s="210" t="s">
        <v>159</v>
      </c>
      <c r="E552" s="222" t="s">
        <v>36</v>
      </c>
      <c r="F552" s="223" t="s">
        <v>182</v>
      </c>
      <c r="G552" s="221"/>
      <c r="H552" s="224">
        <v>11.583</v>
      </c>
      <c r="I552" s="225"/>
      <c r="J552" s="221"/>
      <c r="K552" s="221"/>
      <c r="L552" s="226"/>
      <c r="M552" s="227"/>
      <c r="N552" s="228"/>
      <c r="O552" s="228"/>
      <c r="P552" s="228"/>
      <c r="Q552" s="228"/>
      <c r="R552" s="228"/>
      <c r="S552" s="228"/>
      <c r="T552" s="229"/>
      <c r="AT552" s="230" t="s">
        <v>159</v>
      </c>
      <c r="AU552" s="230" t="s">
        <v>88</v>
      </c>
      <c r="AV552" s="13" t="s">
        <v>88</v>
      </c>
      <c r="AW552" s="13" t="s">
        <v>44</v>
      </c>
      <c r="AX552" s="13" t="s">
        <v>79</v>
      </c>
      <c r="AY552" s="230" t="s">
        <v>150</v>
      </c>
    </row>
    <row r="553" spans="2:51" s="13" customFormat="1" ht="12">
      <c r="B553" s="220"/>
      <c r="C553" s="221"/>
      <c r="D553" s="210" t="s">
        <v>159</v>
      </c>
      <c r="E553" s="222" t="s">
        <v>36</v>
      </c>
      <c r="F553" s="223" t="s">
        <v>183</v>
      </c>
      <c r="G553" s="221"/>
      <c r="H553" s="224">
        <v>11.29875</v>
      </c>
      <c r="I553" s="225"/>
      <c r="J553" s="221"/>
      <c r="K553" s="221"/>
      <c r="L553" s="226"/>
      <c r="M553" s="227"/>
      <c r="N553" s="228"/>
      <c r="O553" s="228"/>
      <c r="P553" s="228"/>
      <c r="Q553" s="228"/>
      <c r="R553" s="228"/>
      <c r="S553" s="228"/>
      <c r="T553" s="229"/>
      <c r="AT553" s="230" t="s">
        <v>159</v>
      </c>
      <c r="AU553" s="230" t="s">
        <v>88</v>
      </c>
      <c r="AV553" s="13" t="s">
        <v>88</v>
      </c>
      <c r="AW553" s="13" t="s">
        <v>44</v>
      </c>
      <c r="AX553" s="13" t="s">
        <v>79</v>
      </c>
      <c r="AY553" s="230" t="s">
        <v>150</v>
      </c>
    </row>
    <row r="554" spans="2:51" s="13" customFormat="1" ht="12">
      <c r="B554" s="220"/>
      <c r="C554" s="221"/>
      <c r="D554" s="210" t="s">
        <v>159</v>
      </c>
      <c r="E554" s="222" t="s">
        <v>36</v>
      </c>
      <c r="F554" s="223" t="s">
        <v>184</v>
      </c>
      <c r="G554" s="221"/>
      <c r="H554" s="224">
        <v>7.125</v>
      </c>
      <c r="I554" s="225"/>
      <c r="J554" s="221"/>
      <c r="K554" s="221"/>
      <c r="L554" s="226"/>
      <c r="M554" s="227"/>
      <c r="N554" s="228"/>
      <c r="O554" s="228"/>
      <c r="P554" s="228"/>
      <c r="Q554" s="228"/>
      <c r="R554" s="228"/>
      <c r="S554" s="228"/>
      <c r="T554" s="229"/>
      <c r="AT554" s="230" t="s">
        <v>159</v>
      </c>
      <c r="AU554" s="230" t="s">
        <v>88</v>
      </c>
      <c r="AV554" s="13" t="s">
        <v>88</v>
      </c>
      <c r="AW554" s="13" t="s">
        <v>44</v>
      </c>
      <c r="AX554" s="13" t="s">
        <v>79</v>
      </c>
      <c r="AY554" s="230" t="s">
        <v>150</v>
      </c>
    </row>
    <row r="555" spans="2:51" s="14" customFormat="1" ht="12">
      <c r="B555" s="231"/>
      <c r="C555" s="232"/>
      <c r="D555" s="210" t="s">
        <v>159</v>
      </c>
      <c r="E555" s="243" t="s">
        <v>36</v>
      </c>
      <c r="F555" s="244" t="s">
        <v>163</v>
      </c>
      <c r="G555" s="232"/>
      <c r="H555" s="245">
        <v>168.47475</v>
      </c>
      <c r="I555" s="237"/>
      <c r="J555" s="232"/>
      <c r="K555" s="232"/>
      <c r="L555" s="238"/>
      <c r="M555" s="239"/>
      <c r="N555" s="240"/>
      <c r="O555" s="240"/>
      <c r="P555" s="240"/>
      <c r="Q555" s="240"/>
      <c r="R555" s="240"/>
      <c r="S555" s="240"/>
      <c r="T555" s="241"/>
      <c r="AT555" s="242" t="s">
        <v>159</v>
      </c>
      <c r="AU555" s="242" t="s">
        <v>88</v>
      </c>
      <c r="AV555" s="14" t="s">
        <v>157</v>
      </c>
      <c r="AW555" s="14" t="s">
        <v>44</v>
      </c>
      <c r="AX555" s="14" t="s">
        <v>23</v>
      </c>
      <c r="AY555" s="242" t="s">
        <v>150</v>
      </c>
    </row>
    <row r="556" spans="2:63" s="11" customFormat="1" ht="29.85" customHeight="1">
      <c r="B556" s="179"/>
      <c r="C556" s="180"/>
      <c r="D556" s="193" t="s">
        <v>78</v>
      </c>
      <c r="E556" s="194" t="s">
        <v>702</v>
      </c>
      <c r="F556" s="194" t="s">
        <v>703</v>
      </c>
      <c r="G556" s="180"/>
      <c r="H556" s="180"/>
      <c r="I556" s="183"/>
      <c r="J556" s="195">
        <f>BK556</f>
        <v>0</v>
      </c>
      <c r="K556" s="180"/>
      <c r="L556" s="185"/>
      <c r="M556" s="186"/>
      <c r="N556" s="187"/>
      <c r="O556" s="187"/>
      <c r="P556" s="188">
        <f>SUM(P557:P561)</f>
        <v>0</v>
      </c>
      <c r="Q556" s="187"/>
      <c r="R556" s="188">
        <f>SUM(R557:R561)</f>
        <v>0</v>
      </c>
      <c r="S556" s="187"/>
      <c r="T556" s="189">
        <f>SUM(T557:T561)</f>
        <v>0</v>
      </c>
      <c r="AR556" s="190" t="s">
        <v>23</v>
      </c>
      <c r="AT556" s="191" t="s">
        <v>78</v>
      </c>
      <c r="AU556" s="191" t="s">
        <v>23</v>
      </c>
      <c r="AY556" s="190" t="s">
        <v>150</v>
      </c>
      <c r="BK556" s="192">
        <f>SUM(BK557:BK561)</f>
        <v>0</v>
      </c>
    </row>
    <row r="557" spans="2:65" s="1" customFormat="1" ht="22.5" customHeight="1">
      <c r="B557" s="37"/>
      <c r="C557" s="196" t="s">
        <v>704</v>
      </c>
      <c r="D557" s="196" t="s">
        <v>152</v>
      </c>
      <c r="E557" s="197" t="s">
        <v>705</v>
      </c>
      <c r="F557" s="198" t="s">
        <v>706</v>
      </c>
      <c r="G557" s="199" t="s">
        <v>236</v>
      </c>
      <c r="H557" s="200">
        <v>58.285</v>
      </c>
      <c r="I557" s="201"/>
      <c r="J557" s="202">
        <f>ROUND(I557*H557,2)</f>
        <v>0</v>
      </c>
      <c r="K557" s="198" t="s">
        <v>156</v>
      </c>
      <c r="L557" s="57"/>
      <c r="M557" s="203" t="s">
        <v>36</v>
      </c>
      <c r="N557" s="204" t="s">
        <v>50</v>
      </c>
      <c r="O557" s="38"/>
      <c r="P557" s="205">
        <f>O557*H557</f>
        <v>0</v>
      </c>
      <c r="Q557" s="205">
        <v>0</v>
      </c>
      <c r="R557" s="205">
        <f>Q557*H557</f>
        <v>0</v>
      </c>
      <c r="S557" s="205">
        <v>0</v>
      </c>
      <c r="T557" s="206">
        <f>S557*H557</f>
        <v>0</v>
      </c>
      <c r="AR557" s="19" t="s">
        <v>157</v>
      </c>
      <c r="AT557" s="19" t="s">
        <v>152</v>
      </c>
      <c r="AU557" s="19" t="s">
        <v>88</v>
      </c>
      <c r="AY557" s="19" t="s">
        <v>150</v>
      </c>
      <c r="BE557" s="207">
        <f>IF(N557="základní",J557,0)</f>
        <v>0</v>
      </c>
      <c r="BF557" s="207">
        <f>IF(N557="snížená",J557,0)</f>
        <v>0</v>
      </c>
      <c r="BG557" s="207">
        <f>IF(N557="zákl. přenesená",J557,0)</f>
        <v>0</v>
      </c>
      <c r="BH557" s="207">
        <f>IF(N557="sníž. přenesená",J557,0)</f>
        <v>0</v>
      </c>
      <c r="BI557" s="207">
        <f>IF(N557="nulová",J557,0)</f>
        <v>0</v>
      </c>
      <c r="BJ557" s="19" t="s">
        <v>23</v>
      </c>
      <c r="BK557" s="207">
        <f>ROUND(I557*H557,2)</f>
        <v>0</v>
      </c>
      <c r="BL557" s="19" t="s">
        <v>157</v>
      </c>
      <c r="BM557" s="19" t="s">
        <v>707</v>
      </c>
    </row>
    <row r="558" spans="2:65" s="1" customFormat="1" ht="22.5" customHeight="1">
      <c r="B558" s="37"/>
      <c r="C558" s="196" t="s">
        <v>708</v>
      </c>
      <c r="D558" s="196" t="s">
        <v>152</v>
      </c>
      <c r="E558" s="197" t="s">
        <v>709</v>
      </c>
      <c r="F558" s="198" t="s">
        <v>710</v>
      </c>
      <c r="G558" s="199" t="s">
        <v>236</v>
      </c>
      <c r="H558" s="200">
        <v>58.285</v>
      </c>
      <c r="I558" s="201"/>
      <c r="J558" s="202">
        <f>ROUND(I558*H558,2)</f>
        <v>0</v>
      </c>
      <c r="K558" s="198" t="s">
        <v>156</v>
      </c>
      <c r="L558" s="57"/>
      <c r="M558" s="203" t="s">
        <v>36</v>
      </c>
      <c r="N558" s="204" t="s">
        <v>50</v>
      </c>
      <c r="O558" s="38"/>
      <c r="P558" s="205">
        <f>O558*H558</f>
        <v>0</v>
      </c>
      <c r="Q558" s="205">
        <v>0</v>
      </c>
      <c r="R558" s="205">
        <f>Q558*H558</f>
        <v>0</v>
      </c>
      <c r="S558" s="205">
        <v>0</v>
      </c>
      <c r="T558" s="206">
        <f>S558*H558</f>
        <v>0</v>
      </c>
      <c r="AR558" s="19" t="s">
        <v>157</v>
      </c>
      <c r="AT558" s="19" t="s">
        <v>152</v>
      </c>
      <c r="AU558" s="19" t="s">
        <v>88</v>
      </c>
      <c r="AY558" s="19" t="s">
        <v>150</v>
      </c>
      <c r="BE558" s="207">
        <f>IF(N558="základní",J558,0)</f>
        <v>0</v>
      </c>
      <c r="BF558" s="207">
        <f>IF(N558="snížená",J558,0)</f>
        <v>0</v>
      </c>
      <c r="BG558" s="207">
        <f>IF(N558="zákl. přenesená",J558,0)</f>
        <v>0</v>
      </c>
      <c r="BH558" s="207">
        <f>IF(N558="sníž. přenesená",J558,0)</f>
        <v>0</v>
      </c>
      <c r="BI558" s="207">
        <f>IF(N558="nulová",J558,0)</f>
        <v>0</v>
      </c>
      <c r="BJ558" s="19" t="s">
        <v>23</v>
      </c>
      <c r="BK558" s="207">
        <f>ROUND(I558*H558,2)</f>
        <v>0</v>
      </c>
      <c r="BL558" s="19" t="s">
        <v>157</v>
      </c>
      <c r="BM558" s="19" t="s">
        <v>711</v>
      </c>
    </row>
    <row r="559" spans="2:65" s="1" customFormat="1" ht="22.5" customHeight="1">
      <c r="B559" s="37"/>
      <c r="C559" s="196" t="s">
        <v>712</v>
      </c>
      <c r="D559" s="196" t="s">
        <v>152</v>
      </c>
      <c r="E559" s="197" t="s">
        <v>713</v>
      </c>
      <c r="F559" s="198" t="s">
        <v>714</v>
      </c>
      <c r="G559" s="199" t="s">
        <v>236</v>
      </c>
      <c r="H559" s="200">
        <v>582.85</v>
      </c>
      <c r="I559" s="201"/>
      <c r="J559" s="202">
        <f>ROUND(I559*H559,2)</f>
        <v>0</v>
      </c>
      <c r="K559" s="198" t="s">
        <v>156</v>
      </c>
      <c r="L559" s="57"/>
      <c r="M559" s="203" t="s">
        <v>36</v>
      </c>
      <c r="N559" s="204" t="s">
        <v>50</v>
      </c>
      <c r="O559" s="38"/>
      <c r="P559" s="205">
        <f>O559*H559</f>
        <v>0</v>
      </c>
      <c r="Q559" s="205">
        <v>0</v>
      </c>
      <c r="R559" s="205">
        <f>Q559*H559</f>
        <v>0</v>
      </c>
      <c r="S559" s="205">
        <v>0</v>
      </c>
      <c r="T559" s="206">
        <f>S559*H559</f>
        <v>0</v>
      </c>
      <c r="AR559" s="19" t="s">
        <v>157</v>
      </c>
      <c r="AT559" s="19" t="s">
        <v>152</v>
      </c>
      <c r="AU559" s="19" t="s">
        <v>88</v>
      </c>
      <c r="AY559" s="19" t="s">
        <v>150</v>
      </c>
      <c r="BE559" s="207">
        <f>IF(N559="základní",J559,0)</f>
        <v>0</v>
      </c>
      <c r="BF559" s="207">
        <f>IF(N559="snížená",J559,0)</f>
        <v>0</v>
      </c>
      <c r="BG559" s="207">
        <f>IF(N559="zákl. přenesená",J559,0)</f>
        <v>0</v>
      </c>
      <c r="BH559" s="207">
        <f>IF(N559="sníž. přenesená",J559,0)</f>
        <v>0</v>
      </c>
      <c r="BI559" s="207">
        <f>IF(N559="nulová",J559,0)</f>
        <v>0</v>
      </c>
      <c r="BJ559" s="19" t="s">
        <v>23</v>
      </c>
      <c r="BK559" s="207">
        <f>ROUND(I559*H559,2)</f>
        <v>0</v>
      </c>
      <c r="BL559" s="19" t="s">
        <v>157</v>
      </c>
      <c r="BM559" s="19" t="s">
        <v>715</v>
      </c>
    </row>
    <row r="560" spans="2:51" s="13" customFormat="1" ht="12">
      <c r="B560" s="220"/>
      <c r="C560" s="221"/>
      <c r="D560" s="233" t="s">
        <v>159</v>
      </c>
      <c r="E560" s="256" t="s">
        <v>36</v>
      </c>
      <c r="F560" s="257" t="s">
        <v>716</v>
      </c>
      <c r="G560" s="221"/>
      <c r="H560" s="258">
        <v>582.85</v>
      </c>
      <c r="I560" s="225"/>
      <c r="J560" s="221"/>
      <c r="K560" s="221"/>
      <c r="L560" s="226"/>
      <c r="M560" s="227"/>
      <c r="N560" s="228"/>
      <c r="O560" s="228"/>
      <c r="P560" s="228"/>
      <c r="Q560" s="228"/>
      <c r="R560" s="228"/>
      <c r="S560" s="228"/>
      <c r="T560" s="229"/>
      <c r="AT560" s="230" t="s">
        <v>159</v>
      </c>
      <c r="AU560" s="230" t="s">
        <v>88</v>
      </c>
      <c r="AV560" s="13" t="s">
        <v>88</v>
      </c>
      <c r="AW560" s="13" t="s">
        <v>44</v>
      </c>
      <c r="AX560" s="13" t="s">
        <v>23</v>
      </c>
      <c r="AY560" s="230" t="s">
        <v>150</v>
      </c>
    </row>
    <row r="561" spans="2:65" s="1" customFormat="1" ht="22.5" customHeight="1">
      <c r="B561" s="37"/>
      <c r="C561" s="196" t="s">
        <v>33</v>
      </c>
      <c r="D561" s="196" t="s">
        <v>152</v>
      </c>
      <c r="E561" s="197" t="s">
        <v>717</v>
      </c>
      <c r="F561" s="198" t="s">
        <v>718</v>
      </c>
      <c r="G561" s="199" t="s">
        <v>236</v>
      </c>
      <c r="H561" s="200">
        <v>58.285</v>
      </c>
      <c r="I561" s="201"/>
      <c r="J561" s="202">
        <f>ROUND(I561*H561,2)</f>
        <v>0</v>
      </c>
      <c r="K561" s="198" t="s">
        <v>156</v>
      </c>
      <c r="L561" s="57"/>
      <c r="M561" s="203" t="s">
        <v>36</v>
      </c>
      <c r="N561" s="204" t="s">
        <v>50</v>
      </c>
      <c r="O561" s="38"/>
      <c r="P561" s="205">
        <f>O561*H561</f>
        <v>0</v>
      </c>
      <c r="Q561" s="205">
        <v>0</v>
      </c>
      <c r="R561" s="205">
        <f>Q561*H561</f>
        <v>0</v>
      </c>
      <c r="S561" s="205">
        <v>0</v>
      </c>
      <c r="T561" s="206">
        <f>S561*H561</f>
        <v>0</v>
      </c>
      <c r="AR561" s="19" t="s">
        <v>157</v>
      </c>
      <c r="AT561" s="19" t="s">
        <v>152</v>
      </c>
      <c r="AU561" s="19" t="s">
        <v>88</v>
      </c>
      <c r="AY561" s="19" t="s">
        <v>150</v>
      </c>
      <c r="BE561" s="207">
        <f>IF(N561="základní",J561,0)</f>
        <v>0</v>
      </c>
      <c r="BF561" s="207">
        <f>IF(N561="snížená",J561,0)</f>
        <v>0</v>
      </c>
      <c r="BG561" s="207">
        <f>IF(N561="zákl. přenesená",J561,0)</f>
        <v>0</v>
      </c>
      <c r="BH561" s="207">
        <f>IF(N561="sníž. přenesená",J561,0)</f>
        <v>0</v>
      </c>
      <c r="BI561" s="207">
        <f>IF(N561="nulová",J561,0)</f>
        <v>0</v>
      </c>
      <c r="BJ561" s="19" t="s">
        <v>23</v>
      </c>
      <c r="BK561" s="207">
        <f>ROUND(I561*H561,2)</f>
        <v>0</v>
      </c>
      <c r="BL561" s="19" t="s">
        <v>157</v>
      </c>
      <c r="BM561" s="19" t="s">
        <v>719</v>
      </c>
    </row>
    <row r="562" spans="2:63" s="11" customFormat="1" ht="29.85" customHeight="1">
      <c r="B562" s="179"/>
      <c r="C562" s="180"/>
      <c r="D562" s="193" t="s">
        <v>78</v>
      </c>
      <c r="E562" s="194" t="s">
        <v>720</v>
      </c>
      <c r="F562" s="194" t="s">
        <v>721</v>
      </c>
      <c r="G562" s="180"/>
      <c r="H562" s="180"/>
      <c r="I562" s="183"/>
      <c r="J562" s="195">
        <f>BK562</f>
        <v>0</v>
      </c>
      <c r="K562" s="180"/>
      <c r="L562" s="185"/>
      <c r="M562" s="186"/>
      <c r="N562" s="187"/>
      <c r="O562" s="187"/>
      <c r="P562" s="188">
        <f>P563</f>
        <v>0</v>
      </c>
      <c r="Q562" s="187"/>
      <c r="R562" s="188">
        <f>R563</f>
        <v>0</v>
      </c>
      <c r="S562" s="187"/>
      <c r="T562" s="189">
        <f>T563</f>
        <v>0</v>
      </c>
      <c r="AR562" s="190" t="s">
        <v>23</v>
      </c>
      <c r="AT562" s="191" t="s">
        <v>78</v>
      </c>
      <c r="AU562" s="191" t="s">
        <v>23</v>
      </c>
      <c r="AY562" s="190" t="s">
        <v>150</v>
      </c>
      <c r="BK562" s="192">
        <f>BK563</f>
        <v>0</v>
      </c>
    </row>
    <row r="563" spans="2:65" s="1" customFormat="1" ht="22.5" customHeight="1">
      <c r="B563" s="37"/>
      <c r="C563" s="196" t="s">
        <v>722</v>
      </c>
      <c r="D563" s="196" t="s">
        <v>152</v>
      </c>
      <c r="E563" s="197" t="s">
        <v>723</v>
      </c>
      <c r="F563" s="198" t="s">
        <v>724</v>
      </c>
      <c r="G563" s="199" t="s">
        <v>236</v>
      </c>
      <c r="H563" s="200">
        <v>54.456</v>
      </c>
      <c r="I563" s="201"/>
      <c r="J563" s="202">
        <f>ROUND(I563*H563,2)</f>
        <v>0</v>
      </c>
      <c r="K563" s="198" t="s">
        <v>156</v>
      </c>
      <c r="L563" s="57"/>
      <c r="M563" s="203" t="s">
        <v>36</v>
      </c>
      <c r="N563" s="204" t="s">
        <v>50</v>
      </c>
      <c r="O563" s="38"/>
      <c r="P563" s="205">
        <f>O563*H563</f>
        <v>0</v>
      </c>
      <c r="Q563" s="205">
        <v>0</v>
      </c>
      <c r="R563" s="205">
        <f>Q563*H563</f>
        <v>0</v>
      </c>
      <c r="S563" s="205">
        <v>0</v>
      </c>
      <c r="T563" s="206">
        <f>S563*H563</f>
        <v>0</v>
      </c>
      <c r="AR563" s="19" t="s">
        <v>157</v>
      </c>
      <c r="AT563" s="19" t="s">
        <v>152</v>
      </c>
      <c r="AU563" s="19" t="s">
        <v>88</v>
      </c>
      <c r="AY563" s="19" t="s">
        <v>150</v>
      </c>
      <c r="BE563" s="207">
        <f>IF(N563="základní",J563,0)</f>
        <v>0</v>
      </c>
      <c r="BF563" s="207">
        <f>IF(N563="snížená",J563,0)</f>
        <v>0</v>
      </c>
      <c r="BG563" s="207">
        <f>IF(N563="zákl. přenesená",J563,0)</f>
        <v>0</v>
      </c>
      <c r="BH563" s="207">
        <f>IF(N563="sníž. přenesená",J563,0)</f>
        <v>0</v>
      </c>
      <c r="BI563" s="207">
        <f>IF(N563="nulová",J563,0)</f>
        <v>0</v>
      </c>
      <c r="BJ563" s="19" t="s">
        <v>23</v>
      </c>
      <c r="BK563" s="207">
        <f>ROUND(I563*H563,2)</f>
        <v>0</v>
      </c>
      <c r="BL563" s="19" t="s">
        <v>157</v>
      </c>
      <c r="BM563" s="19" t="s">
        <v>725</v>
      </c>
    </row>
    <row r="564" spans="2:63" s="11" customFormat="1" ht="37.35" customHeight="1">
      <c r="B564" s="179"/>
      <c r="C564" s="180"/>
      <c r="D564" s="181" t="s">
        <v>78</v>
      </c>
      <c r="E564" s="182" t="s">
        <v>726</v>
      </c>
      <c r="F564" s="182" t="s">
        <v>727</v>
      </c>
      <c r="G564" s="180"/>
      <c r="H564" s="180"/>
      <c r="I564" s="183"/>
      <c r="J564" s="184">
        <f>BK564</f>
        <v>0</v>
      </c>
      <c r="K564" s="180"/>
      <c r="L564" s="185"/>
      <c r="M564" s="186"/>
      <c r="N564" s="187"/>
      <c r="O564" s="187"/>
      <c r="P564" s="188">
        <f>P565+P598+P626+P659+P673+P675+P697+P703+P745+P749+P847+P919+P946+P975</f>
        <v>0</v>
      </c>
      <c r="Q564" s="187"/>
      <c r="R564" s="188">
        <f>R565+R598+R626+R659+R673+R675+R697+R703+R745+R749+R847+R919+R946+R975</f>
        <v>40.70455396000001</v>
      </c>
      <c r="S564" s="187"/>
      <c r="T564" s="189">
        <f>T565+T598+T626+T659+T673+T675+T697+T703+T745+T749+T847+T919+T946+T975</f>
        <v>7.3343398</v>
      </c>
      <c r="AR564" s="190" t="s">
        <v>88</v>
      </c>
      <c r="AT564" s="191" t="s">
        <v>78</v>
      </c>
      <c r="AU564" s="191" t="s">
        <v>79</v>
      </c>
      <c r="AY564" s="190" t="s">
        <v>150</v>
      </c>
      <c r="BK564" s="192">
        <f>BK565+BK598+BK626+BK659+BK673+BK675+BK697+BK703+BK745+BK749+BK847+BK919+BK946+BK975</f>
        <v>0</v>
      </c>
    </row>
    <row r="565" spans="2:63" s="11" customFormat="1" ht="19.95" customHeight="1">
      <c r="B565" s="179"/>
      <c r="C565" s="180"/>
      <c r="D565" s="193" t="s">
        <v>78</v>
      </c>
      <c r="E565" s="194" t="s">
        <v>728</v>
      </c>
      <c r="F565" s="194" t="s">
        <v>729</v>
      </c>
      <c r="G565" s="180"/>
      <c r="H565" s="180"/>
      <c r="I565" s="183"/>
      <c r="J565" s="195">
        <f>BK565</f>
        <v>0</v>
      </c>
      <c r="K565" s="180"/>
      <c r="L565" s="185"/>
      <c r="M565" s="186"/>
      <c r="N565" s="187"/>
      <c r="O565" s="187"/>
      <c r="P565" s="188">
        <f>SUM(P566:P597)</f>
        <v>0</v>
      </c>
      <c r="Q565" s="187"/>
      <c r="R565" s="188">
        <f>SUM(R566:R597)</f>
        <v>1.04940985</v>
      </c>
      <c r="S565" s="187"/>
      <c r="T565" s="189">
        <f>SUM(T566:T597)</f>
        <v>0</v>
      </c>
      <c r="AR565" s="190" t="s">
        <v>88</v>
      </c>
      <c r="AT565" s="191" t="s">
        <v>78</v>
      </c>
      <c r="AU565" s="191" t="s">
        <v>23</v>
      </c>
      <c r="AY565" s="190" t="s">
        <v>150</v>
      </c>
      <c r="BK565" s="192">
        <f>SUM(BK566:BK597)</f>
        <v>0</v>
      </c>
    </row>
    <row r="566" spans="2:65" s="1" customFormat="1" ht="22.5" customHeight="1">
      <c r="B566" s="37"/>
      <c r="C566" s="196" t="s">
        <v>730</v>
      </c>
      <c r="D566" s="196" t="s">
        <v>152</v>
      </c>
      <c r="E566" s="197" t="s">
        <v>731</v>
      </c>
      <c r="F566" s="198" t="s">
        <v>732</v>
      </c>
      <c r="G566" s="199" t="s">
        <v>155</v>
      </c>
      <c r="H566" s="200">
        <v>168.475</v>
      </c>
      <c r="I566" s="201"/>
      <c r="J566" s="202">
        <f>ROUND(I566*H566,2)</f>
        <v>0</v>
      </c>
      <c r="K566" s="198" t="s">
        <v>156</v>
      </c>
      <c r="L566" s="57"/>
      <c r="M566" s="203" t="s">
        <v>36</v>
      </c>
      <c r="N566" s="204" t="s">
        <v>50</v>
      </c>
      <c r="O566" s="38"/>
      <c r="P566" s="205">
        <f>O566*H566</f>
        <v>0</v>
      </c>
      <c r="Q566" s="205">
        <v>0</v>
      </c>
      <c r="R566" s="205">
        <f>Q566*H566</f>
        <v>0</v>
      </c>
      <c r="S566" s="205">
        <v>0</v>
      </c>
      <c r="T566" s="206">
        <f>S566*H566</f>
        <v>0</v>
      </c>
      <c r="AR566" s="19" t="s">
        <v>233</v>
      </c>
      <c r="AT566" s="19" t="s">
        <v>152</v>
      </c>
      <c r="AU566" s="19" t="s">
        <v>88</v>
      </c>
      <c r="AY566" s="19" t="s">
        <v>150</v>
      </c>
      <c r="BE566" s="207">
        <f>IF(N566="základní",J566,0)</f>
        <v>0</v>
      </c>
      <c r="BF566" s="207">
        <f>IF(N566="snížená",J566,0)</f>
        <v>0</v>
      </c>
      <c r="BG566" s="207">
        <f>IF(N566="zákl. přenesená",J566,0)</f>
        <v>0</v>
      </c>
      <c r="BH566" s="207">
        <f>IF(N566="sníž. přenesená",J566,0)</f>
        <v>0</v>
      </c>
      <c r="BI566" s="207">
        <f>IF(N566="nulová",J566,0)</f>
        <v>0</v>
      </c>
      <c r="BJ566" s="19" t="s">
        <v>23</v>
      </c>
      <c r="BK566" s="207">
        <f>ROUND(I566*H566,2)</f>
        <v>0</v>
      </c>
      <c r="BL566" s="19" t="s">
        <v>233</v>
      </c>
      <c r="BM566" s="19" t="s">
        <v>733</v>
      </c>
    </row>
    <row r="567" spans="2:51" s="12" customFormat="1" ht="12">
      <c r="B567" s="208"/>
      <c r="C567" s="209"/>
      <c r="D567" s="210" t="s">
        <v>159</v>
      </c>
      <c r="E567" s="211" t="s">
        <v>36</v>
      </c>
      <c r="F567" s="212" t="s">
        <v>160</v>
      </c>
      <c r="G567" s="209"/>
      <c r="H567" s="213" t="s">
        <v>36</v>
      </c>
      <c r="I567" s="214"/>
      <c r="J567" s="209"/>
      <c r="K567" s="209"/>
      <c r="L567" s="215"/>
      <c r="M567" s="216"/>
      <c r="N567" s="217"/>
      <c r="O567" s="217"/>
      <c r="P567" s="217"/>
      <c r="Q567" s="217"/>
      <c r="R567" s="217"/>
      <c r="S567" s="217"/>
      <c r="T567" s="218"/>
      <c r="AT567" s="219" t="s">
        <v>159</v>
      </c>
      <c r="AU567" s="219" t="s">
        <v>88</v>
      </c>
      <c r="AV567" s="12" t="s">
        <v>23</v>
      </c>
      <c r="AW567" s="12" t="s">
        <v>44</v>
      </c>
      <c r="AX567" s="12" t="s">
        <v>79</v>
      </c>
      <c r="AY567" s="219" t="s">
        <v>150</v>
      </c>
    </row>
    <row r="568" spans="2:51" s="12" customFormat="1" ht="12">
      <c r="B568" s="208"/>
      <c r="C568" s="209"/>
      <c r="D568" s="210" t="s">
        <v>159</v>
      </c>
      <c r="E568" s="211" t="s">
        <v>36</v>
      </c>
      <c r="F568" s="212" t="s">
        <v>161</v>
      </c>
      <c r="G568" s="209"/>
      <c r="H568" s="213" t="s">
        <v>36</v>
      </c>
      <c r="I568" s="214"/>
      <c r="J568" s="209"/>
      <c r="K568" s="209"/>
      <c r="L568" s="215"/>
      <c r="M568" s="216"/>
      <c r="N568" s="217"/>
      <c r="O568" s="217"/>
      <c r="P568" s="217"/>
      <c r="Q568" s="217"/>
      <c r="R568" s="217"/>
      <c r="S568" s="217"/>
      <c r="T568" s="218"/>
      <c r="AT568" s="219" t="s">
        <v>159</v>
      </c>
      <c r="AU568" s="219" t="s">
        <v>88</v>
      </c>
      <c r="AV568" s="12" t="s">
        <v>23</v>
      </c>
      <c r="AW568" s="12" t="s">
        <v>44</v>
      </c>
      <c r="AX568" s="12" t="s">
        <v>79</v>
      </c>
      <c r="AY568" s="219" t="s">
        <v>150</v>
      </c>
    </row>
    <row r="569" spans="2:51" s="13" customFormat="1" ht="12">
      <c r="B569" s="220"/>
      <c r="C569" s="221"/>
      <c r="D569" s="210" t="s">
        <v>159</v>
      </c>
      <c r="E569" s="222" t="s">
        <v>36</v>
      </c>
      <c r="F569" s="223" t="s">
        <v>532</v>
      </c>
      <c r="G569" s="221"/>
      <c r="H569" s="224">
        <v>56.5</v>
      </c>
      <c r="I569" s="225"/>
      <c r="J569" s="221"/>
      <c r="K569" s="221"/>
      <c r="L569" s="226"/>
      <c r="M569" s="227"/>
      <c r="N569" s="228"/>
      <c r="O569" s="228"/>
      <c r="P569" s="228"/>
      <c r="Q569" s="228"/>
      <c r="R569" s="228"/>
      <c r="S569" s="228"/>
      <c r="T569" s="229"/>
      <c r="AT569" s="230" t="s">
        <v>159</v>
      </c>
      <c r="AU569" s="230" t="s">
        <v>88</v>
      </c>
      <c r="AV569" s="13" t="s">
        <v>88</v>
      </c>
      <c r="AW569" s="13" t="s">
        <v>44</v>
      </c>
      <c r="AX569" s="13" t="s">
        <v>79</v>
      </c>
      <c r="AY569" s="230" t="s">
        <v>150</v>
      </c>
    </row>
    <row r="570" spans="2:51" s="13" customFormat="1" ht="12">
      <c r="B570" s="220"/>
      <c r="C570" s="221"/>
      <c r="D570" s="210" t="s">
        <v>159</v>
      </c>
      <c r="E570" s="222" t="s">
        <v>36</v>
      </c>
      <c r="F570" s="223" t="s">
        <v>533</v>
      </c>
      <c r="G570" s="221"/>
      <c r="H570" s="224">
        <v>16.8</v>
      </c>
      <c r="I570" s="225"/>
      <c r="J570" s="221"/>
      <c r="K570" s="221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159</v>
      </c>
      <c r="AU570" s="230" t="s">
        <v>88</v>
      </c>
      <c r="AV570" s="13" t="s">
        <v>88</v>
      </c>
      <c r="AW570" s="13" t="s">
        <v>44</v>
      </c>
      <c r="AX570" s="13" t="s">
        <v>79</v>
      </c>
      <c r="AY570" s="230" t="s">
        <v>150</v>
      </c>
    </row>
    <row r="571" spans="2:51" s="13" customFormat="1" ht="12">
      <c r="B571" s="220"/>
      <c r="C571" s="221"/>
      <c r="D571" s="210" t="s">
        <v>159</v>
      </c>
      <c r="E571" s="222" t="s">
        <v>36</v>
      </c>
      <c r="F571" s="223" t="s">
        <v>534</v>
      </c>
      <c r="G571" s="221"/>
      <c r="H571" s="224">
        <v>51.518</v>
      </c>
      <c r="I571" s="225"/>
      <c r="J571" s="221"/>
      <c r="K571" s="221"/>
      <c r="L571" s="226"/>
      <c r="M571" s="227"/>
      <c r="N571" s="228"/>
      <c r="O571" s="228"/>
      <c r="P571" s="228"/>
      <c r="Q571" s="228"/>
      <c r="R571" s="228"/>
      <c r="S571" s="228"/>
      <c r="T571" s="229"/>
      <c r="AT571" s="230" t="s">
        <v>159</v>
      </c>
      <c r="AU571" s="230" t="s">
        <v>88</v>
      </c>
      <c r="AV571" s="13" t="s">
        <v>88</v>
      </c>
      <c r="AW571" s="13" t="s">
        <v>44</v>
      </c>
      <c r="AX571" s="13" t="s">
        <v>79</v>
      </c>
      <c r="AY571" s="230" t="s">
        <v>150</v>
      </c>
    </row>
    <row r="572" spans="2:51" s="13" customFormat="1" ht="12">
      <c r="B572" s="220"/>
      <c r="C572" s="221"/>
      <c r="D572" s="210" t="s">
        <v>159</v>
      </c>
      <c r="E572" s="222" t="s">
        <v>36</v>
      </c>
      <c r="F572" s="223" t="s">
        <v>181</v>
      </c>
      <c r="G572" s="221"/>
      <c r="H572" s="224">
        <v>13.65</v>
      </c>
      <c r="I572" s="225"/>
      <c r="J572" s="221"/>
      <c r="K572" s="221"/>
      <c r="L572" s="226"/>
      <c r="M572" s="227"/>
      <c r="N572" s="228"/>
      <c r="O572" s="228"/>
      <c r="P572" s="228"/>
      <c r="Q572" s="228"/>
      <c r="R572" s="228"/>
      <c r="S572" s="228"/>
      <c r="T572" s="229"/>
      <c r="AT572" s="230" t="s">
        <v>159</v>
      </c>
      <c r="AU572" s="230" t="s">
        <v>88</v>
      </c>
      <c r="AV572" s="13" t="s">
        <v>88</v>
      </c>
      <c r="AW572" s="13" t="s">
        <v>44</v>
      </c>
      <c r="AX572" s="13" t="s">
        <v>79</v>
      </c>
      <c r="AY572" s="230" t="s">
        <v>150</v>
      </c>
    </row>
    <row r="573" spans="2:51" s="13" customFormat="1" ht="12">
      <c r="B573" s="220"/>
      <c r="C573" s="221"/>
      <c r="D573" s="210" t="s">
        <v>159</v>
      </c>
      <c r="E573" s="222" t="s">
        <v>36</v>
      </c>
      <c r="F573" s="223" t="s">
        <v>182</v>
      </c>
      <c r="G573" s="221"/>
      <c r="H573" s="224">
        <v>11.583</v>
      </c>
      <c r="I573" s="225"/>
      <c r="J573" s="221"/>
      <c r="K573" s="221"/>
      <c r="L573" s="226"/>
      <c r="M573" s="227"/>
      <c r="N573" s="228"/>
      <c r="O573" s="228"/>
      <c r="P573" s="228"/>
      <c r="Q573" s="228"/>
      <c r="R573" s="228"/>
      <c r="S573" s="228"/>
      <c r="T573" s="229"/>
      <c r="AT573" s="230" t="s">
        <v>159</v>
      </c>
      <c r="AU573" s="230" t="s">
        <v>88</v>
      </c>
      <c r="AV573" s="13" t="s">
        <v>88</v>
      </c>
      <c r="AW573" s="13" t="s">
        <v>44</v>
      </c>
      <c r="AX573" s="13" t="s">
        <v>79</v>
      </c>
      <c r="AY573" s="230" t="s">
        <v>150</v>
      </c>
    </row>
    <row r="574" spans="2:51" s="13" customFormat="1" ht="12">
      <c r="B574" s="220"/>
      <c r="C574" s="221"/>
      <c r="D574" s="210" t="s">
        <v>159</v>
      </c>
      <c r="E574" s="222" t="s">
        <v>36</v>
      </c>
      <c r="F574" s="223" t="s">
        <v>183</v>
      </c>
      <c r="G574" s="221"/>
      <c r="H574" s="224">
        <v>11.29875</v>
      </c>
      <c r="I574" s="225"/>
      <c r="J574" s="221"/>
      <c r="K574" s="221"/>
      <c r="L574" s="226"/>
      <c r="M574" s="227"/>
      <c r="N574" s="228"/>
      <c r="O574" s="228"/>
      <c r="P574" s="228"/>
      <c r="Q574" s="228"/>
      <c r="R574" s="228"/>
      <c r="S574" s="228"/>
      <c r="T574" s="229"/>
      <c r="AT574" s="230" t="s">
        <v>159</v>
      </c>
      <c r="AU574" s="230" t="s">
        <v>88</v>
      </c>
      <c r="AV574" s="13" t="s">
        <v>88</v>
      </c>
      <c r="AW574" s="13" t="s">
        <v>44</v>
      </c>
      <c r="AX574" s="13" t="s">
        <v>79</v>
      </c>
      <c r="AY574" s="230" t="s">
        <v>150</v>
      </c>
    </row>
    <row r="575" spans="2:51" s="13" customFormat="1" ht="12">
      <c r="B575" s="220"/>
      <c r="C575" s="221"/>
      <c r="D575" s="210" t="s">
        <v>159</v>
      </c>
      <c r="E575" s="222" t="s">
        <v>36</v>
      </c>
      <c r="F575" s="223" t="s">
        <v>184</v>
      </c>
      <c r="G575" s="221"/>
      <c r="H575" s="224">
        <v>7.125</v>
      </c>
      <c r="I575" s="225"/>
      <c r="J575" s="221"/>
      <c r="K575" s="221"/>
      <c r="L575" s="226"/>
      <c r="M575" s="227"/>
      <c r="N575" s="228"/>
      <c r="O575" s="228"/>
      <c r="P575" s="228"/>
      <c r="Q575" s="228"/>
      <c r="R575" s="228"/>
      <c r="S575" s="228"/>
      <c r="T575" s="229"/>
      <c r="AT575" s="230" t="s">
        <v>159</v>
      </c>
      <c r="AU575" s="230" t="s">
        <v>88</v>
      </c>
      <c r="AV575" s="13" t="s">
        <v>88</v>
      </c>
      <c r="AW575" s="13" t="s">
        <v>44</v>
      </c>
      <c r="AX575" s="13" t="s">
        <v>79</v>
      </c>
      <c r="AY575" s="230" t="s">
        <v>150</v>
      </c>
    </row>
    <row r="576" spans="2:51" s="14" customFormat="1" ht="12">
      <c r="B576" s="231"/>
      <c r="C576" s="232"/>
      <c r="D576" s="233" t="s">
        <v>159</v>
      </c>
      <c r="E576" s="234" t="s">
        <v>36</v>
      </c>
      <c r="F576" s="235" t="s">
        <v>163</v>
      </c>
      <c r="G576" s="232"/>
      <c r="H576" s="236">
        <v>168.47475</v>
      </c>
      <c r="I576" s="237"/>
      <c r="J576" s="232"/>
      <c r="K576" s="232"/>
      <c r="L576" s="238"/>
      <c r="M576" s="239"/>
      <c r="N576" s="240"/>
      <c r="O576" s="240"/>
      <c r="P576" s="240"/>
      <c r="Q576" s="240"/>
      <c r="R576" s="240"/>
      <c r="S576" s="240"/>
      <c r="T576" s="241"/>
      <c r="AT576" s="242" t="s">
        <v>159</v>
      </c>
      <c r="AU576" s="242" t="s">
        <v>88</v>
      </c>
      <c r="AV576" s="14" t="s">
        <v>157</v>
      </c>
      <c r="AW576" s="14" t="s">
        <v>44</v>
      </c>
      <c r="AX576" s="14" t="s">
        <v>23</v>
      </c>
      <c r="AY576" s="242" t="s">
        <v>150</v>
      </c>
    </row>
    <row r="577" spans="2:65" s="1" customFormat="1" ht="22.5" customHeight="1">
      <c r="B577" s="37"/>
      <c r="C577" s="246" t="s">
        <v>734</v>
      </c>
      <c r="D577" s="246" t="s">
        <v>262</v>
      </c>
      <c r="E577" s="247" t="s">
        <v>735</v>
      </c>
      <c r="F577" s="248" t="s">
        <v>736</v>
      </c>
      <c r="G577" s="249" t="s">
        <v>236</v>
      </c>
      <c r="H577" s="250">
        <v>0.059</v>
      </c>
      <c r="I577" s="251"/>
      <c r="J577" s="252">
        <f>ROUND(I577*H577,2)</f>
        <v>0</v>
      </c>
      <c r="K577" s="248" t="s">
        <v>156</v>
      </c>
      <c r="L577" s="253"/>
      <c r="M577" s="254" t="s">
        <v>36</v>
      </c>
      <c r="N577" s="255" t="s">
        <v>50</v>
      </c>
      <c r="O577" s="38"/>
      <c r="P577" s="205">
        <f>O577*H577</f>
        <v>0</v>
      </c>
      <c r="Q577" s="205">
        <v>1</v>
      </c>
      <c r="R577" s="205">
        <f>Q577*H577</f>
        <v>0.059</v>
      </c>
      <c r="S577" s="205">
        <v>0</v>
      </c>
      <c r="T577" s="206">
        <f>S577*H577</f>
        <v>0</v>
      </c>
      <c r="AR577" s="19" t="s">
        <v>310</v>
      </c>
      <c r="AT577" s="19" t="s">
        <v>262</v>
      </c>
      <c r="AU577" s="19" t="s">
        <v>88</v>
      </c>
      <c r="AY577" s="19" t="s">
        <v>150</v>
      </c>
      <c r="BE577" s="207">
        <f>IF(N577="základní",J577,0)</f>
        <v>0</v>
      </c>
      <c r="BF577" s="207">
        <f>IF(N577="snížená",J577,0)</f>
        <v>0</v>
      </c>
      <c r="BG577" s="207">
        <f>IF(N577="zákl. přenesená",J577,0)</f>
        <v>0</v>
      </c>
      <c r="BH577" s="207">
        <f>IF(N577="sníž. přenesená",J577,0)</f>
        <v>0</v>
      </c>
      <c r="BI577" s="207">
        <f>IF(N577="nulová",J577,0)</f>
        <v>0</v>
      </c>
      <c r="BJ577" s="19" t="s">
        <v>23</v>
      </c>
      <c r="BK577" s="207">
        <f>ROUND(I577*H577,2)</f>
        <v>0</v>
      </c>
      <c r="BL577" s="19" t="s">
        <v>233</v>
      </c>
      <c r="BM577" s="19" t="s">
        <v>737</v>
      </c>
    </row>
    <row r="578" spans="2:51" s="13" customFormat="1" ht="12">
      <c r="B578" s="220"/>
      <c r="C578" s="221"/>
      <c r="D578" s="233" t="s">
        <v>159</v>
      </c>
      <c r="E578" s="256" t="s">
        <v>36</v>
      </c>
      <c r="F578" s="257" t="s">
        <v>738</v>
      </c>
      <c r="G578" s="221"/>
      <c r="H578" s="258">
        <v>0.0589661625</v>
      </c>
      <c r="I578" s="225"/>
      <c r="J578" s="221"/>
      <c r="K578" s="221"/>
      <c r="L578" s="226"/>
      <c r="M578" s="227"/>
      <c r="N578" s="228"/>
      <c r="O578" s="228"/>
      <c r="P578" s="228"/>
      <c r="Q578" s="228"/>
      <c r="R578" s="228"/>
      <c r="S578" s="228"/>
      <c r="T578" s="229"/>
      <c r="AT578" s="230" t="s">
        <v>159</v>
      </c>
      <c r="AU578" s="230" t="s">
        <v>88</v>
      </c>
      <c r="AV578" s="13" t="s">
        <v>88</v>
      </c>
      <c r="AW578" s="13" t="s">
        <v>44</v>
      </c>
      <c r="AX578" s="13" t="s">
        <v>23</v>
      </c>
      <c r="AY578" s="230" t="s">
        <v>150</v>
      </c>
    </row>
    <row r="579" spans="2:65" s="1" customFormat="1" ht="22.5" customHeight="1">
      <c r="B579" s="37"/>
      <c r="C579" s="196" t="s">
        <v>739</v>
      </c>
      <c r="D579" s="196" t="s">
        <v>152</v>
      </c>
      <c r="E579" s="197" t="s">
        <v>740</v>
      </c>
      <c r="F579" s="198" t="s">
        <v>741</v>
      </c>
      <c r="G579" s="199" t="s">
        <v>155</v>
      </c>
      <c r="H579" s="200">
        <v>168.475</v>
      </c>
      <c r="I579" s="201"/>
      <c r="J579" s="202">
        <f>ROUND(I579*H579,2)</f>
        <v>0</v>
      </c>
      <c r="K579" s="198" t="s">
        <v>156</v>
      </c>
      <c r="L579" s="57"/>
      <c r="M579" s="203" t="s">
        <v>36</v>
      </c>
      <c r="N579" s="204" t="s">
        <v>50</v>
      </c>
      <c r="O579" s="38"/>
      <c r="P579" s="205">
        <f>O579*H579</f>
        <v>0</v>
      </c>
      <c r="Q579" s="205">
        <v>0.0004</v>
      </c>
      <c r="R579" s="205">
        <f>Q579*H579</f>
        <v>0.06739</v>
      </c>
      <c r="S579" s="205">
        <v>0</v>
      </c>
      <c r="T579" s="206">
        <f>S579*H579</f>
        <v>0</v>
      </c>
      <c r="AR579" s="19" t="s">
        <v>233</v>
      </c>
      <c r="AT579" s="19" t="s">
        <v>152</v>
      </c>
      <c r="AU579" s="19" t="s">
        <v>88</v>
      </c>
      <c r="AY579" s="19" t="s">
        <v>150</v>
      </c>
      <c r="BE579" s="207">
        <f>IF(N579="základní",J579,0)</f>
        <v>0</v>
      </c>
      <c r="BF579" s="207">
        <f>IF(N579="snížená",J579,0)</f>
        <v>0</v>
      </c>
      <c r="BG579" s="207">
        <f>IF(N579="zákl. přenesená",J579,0)</f>
        <v>0</v>
      </c>
      <c r="BH579" s="207">
        <f>IF(N579="sníž. přenesená",J579,0)</f>
        <v>0</v>
      </c>
      <c r="BI579" s="207">
        <f>IF(N579="nulová",J579,0)</f>
        <v>0</v>
      </c>
      <c r="BJ579" s="19" t="s">
        <v>23</v>
      </c>
      <c r="BK579" s="207">
        <f>ROUND(I579*H579,2)</f>
        <v>0</v>
      </c>
      <c r="BL579" s="19" t="s">
        <v>233</v>
      </c>
      <c r="BM579" s="19" t="s">
        <v>742</v>
      </c>
    </row>
    <row r="580" spans="2:51" s="12" customFormat="1" ht="12">
      <c r="B580" s="208"/>
      <c r="C580" s="209"/>
      <c r="D580" s="210" t="s">
        <v>159</v>
      </c>
      <c r="E580" s="211" t="s">
        <v>36</v>
      </c>
      <c r="F580" s="212" t="s">
        <v>160</v>
      </c>
      <c r="G580" s="209"/>
      <c r="H580" s="213" t="s">
        <v>36</v>
      </c>
      <c r="I580" s="214"/>
      <c r="J580" s="209"/>
      <c r="K580" s="209"/>
      <c r="L580" s="215"/>
      <c r="M580" s="216"/>
      <c r="N580" s="217"/>
      <c r="O580" s="217"/>
      <c r="P580" s="217"/>
      <c r="Q580" s="217"/>
      <c r="R580" s="217"/>
      <c r="S580" s="217"/>
      <c r="T580" s="218"/>
      <c r="AT580" s="219" t="s">
        <v>159</v>
      </c>
      <c r="AU580" s="219" t="s">
        <v>88</v>
      </c>
      <c r="AV580" s="12" t="s">
        <v>23</v>
      </c>
      <c r="AW580" s="12" t="s">
        <v>44</v>
      </c>
      <c r="AX580" s="12" t="s">
        <v>79</v>
      </c>
      <c r="AY580" s="219" t="s">
        <v>150</v>
      </c>
    </row>
    <row r="581" spans="2:51" s="12" customFormat="1" ht="12">
      <c r="B581" s="208"/>
      <c r="C581" s="209"/>
      <c r="D581" s="210" t="s">
        <v>159</v>
      </c>
      <c r="E581" s="211" t="s">
        <v>36</v>
      </c>
      <c r="F581" s="212" t="s">
        <v>161</v>
      </c>
      <c r="G581" s="209"/>
      <c r="H581" s="213" t="s">
        <v>36</v>
      </c>
      <c r="I581" s="214"/>
      <c r="J581" s="209"/>
      <c r="K581" s="209"/>
      <c r="L581" s="215"/>
      <c r="M581" s="216"/>
      <c r="N581" s="217"/>
      <c r="O581" s="217"/>
      <c r="P581" s="217"/>
      <c r="Q581" s="217"/>
      <c r="R581" s="217"/>
      <c r="S581" s="217"/>
      <c r="T581" s="218"/>
      <c r="AT581" s="219" t="s">
        <v>159</v>
      </c>
      <c r="AU581" s="219" t="s">
        <v>88</v>
      </c>
      <c r="AV581" s="12" t="s">
        <v>23</v>
      </c>
      <c r="AW581" s="12" t="s">
        <v>44</v>
      </c>
      <c r="AX581" s="12" t="s">
        <v>79</v>
      </c>
      <c r="AY581" s="219" t="s">
        <v>150</v>
      </c>
    </row>
    <row r="582" spans="2:51" s="13" customFormat="1" ht="12">
      <c r="B582" s="220"/>
      <c r="C582" s="221"/>
      <c r="D582" s="210" t="s">
        <v>159</v>
      </c>
      <c r="E582" s="222" t="s">
        <v>36</v>
      </c>
      <c r="F582" s="223" t="s">
        <v>532</v>
      </c>
      <c r="G582" s="221"/>
      <c r="H582" s="224">
        <v>56.5</v>
      </c>
      <c r="I582" s="225"/>
      <c r="J582" s="221"/>
      <c r="K582" s="221"/>
      <c r="L582" s="226"/>
      <c r="M582" s="227"/>
      <c r="N582" s="228"/>
      <c r="O582" s="228"/>
      <c r="P582" s="228"/>
      <c r="Q582" s="228"/>
      <c r="R582" s="228"/>
      <c r="S582" s="228"/>
      <c r="T582" s="229"/>
      <c r="AT582" s="230" t="s">
        <v>159</v>
      </c>
      <c r="AU582" s="230" t="s">
        <v>88</v>
      </c>
      <c r="AV582" s="13" t="s">
        <v>88</v>
      </c>
      <c r="AW582" s="13" t="s">
        <v>44</v>
      </c>
      <c r="AX582" s="13" t="s">
        <v>79</v>
      </c>
      <c r="AY582" s="230" t="s">
        <v>150</v>
      </c>
    </row>
    <row r="583" spans="2:51" s="13" customFormat="1" ht="12">
      <c r="B583" s="220"/>
      <c r="C583" s="221"/>
      <c r="D583" s="210" t="s">
        <v>159</v>
      </c>
      <c r="E583" s="222" t="s">
        <v>36</v>
      </c>
      <c r="F583" s="223" t="s">
        <v>533</v>
      </c>
      <c r="G583" s="221"/>
      <c r="H583" s="224">
        <v>16.8</v>
      </c>
      <c r="I583" s="225"/>
      <c r="J583" s="221"/>
      <c r="K583" s="221"/>
      <c r="L583" s="226"/>
      <c r="M583" s="227"/>
      <c r="N583" s="228"/>
      <c r="O583" s="228"/>
      <c r="P583" s="228"/>
      <c r="Q583" s="228"/>
      <c r="R583" s="228"/>
      <c r="S583" s="228"/>
      <c r="T583" s="229"/>
      <c r="AT583" s="230" t="s">
        <v>159</v>
      </c>
      <c r="AU583" s="230" t="s">
        <v>88</v>
      </c>
      <c r="AV583" s="13" t="s">
        <v>88</v>
      </c>
      <c r="AW583" s="13" t="s">
        <v>44</v>
      </c>
      <c r="AX583" s="13" t="s">
        <v>79</v>
      </c>
      <c r="AY583" s="230" t="s">
        <v>150</v>
      </c>
    </row>
    <row r="584" spans="2:51" s="13" customFormat="1" ht="12">
      <c r="B584" s="220"/>
      <c r="C584" s="221"/>
      <c r="D584" s="210" t="s">
        <v>159</v>
      </c>
      <c r="E584" s="222" t="s">
        <v>36</v>
      </c>
      <c r="F584" s="223" t="s">
        <v>534</v>
      </c>
      <c r="G584" s="221"/>
      <c r="H584" s="224">
        <v>51.518</v>
      </c>
      <c r="I584" s="225"/>
      <c r="J584" s="221"/>
      <c r="K584" s="221"/>
      <c r="L584" s="226"/>
      <c r="M584" s="227"/>
      <c r="N584" s="228"/>
      <c r="O584" s="228"/>
      <c r="P584" s="228"/>
      <c r="Q584" s="228"/>
      <c r="R584" s="228"/>
      <c r="S584" s="228"/>
      <c r="T584" s="229"/>
      <c r="AT584" s="230" t="s">
        <v>159</v>
      </c>
      <c r="AU584" s="230" t="s">
        <v>88</v>
      </c>
      <c r="AV584" s="13" t="s">
        <v>88</v>
      </c>
      <c r="AW584" s="13" t="s">
        <v>44</v>
      </c>
      <c r="AX584" s="13" t="s">
        <v>79</v>
      </c>
      <c r="AY584" s="230" t="s">
        <v>150</v>
      </c>
    </row>
    <row r="585" spans="2:51" s="13" customFormat="1" ht="12">
      <c r="B585" s="220"/>
      <c r="C585" s="221"/>
      <c r="D585" s="210" t="s">
        <v>159</v>
      </c>
      <c r="E585" s="222" t="s">
        <v>36</v>
      </c>
      <c r="F585" s="223" t="s">
        <v>181</v>
      </c>
      <c r="G585" s="221"/>
      <c r="H585" s="224">
        <v>13.65</v>
      </c>
      <c r="I585" s="225"/>
      <c r="J585" s="221"/>
      <c r="K585" s="221"/>
      <c r="L585" s="226"/>
      <c r="M585" s="227"/>
      <c r="N585" s="228"/>
      <c r="O585" s="228"/>
      <c r="P585" s="228"/>
      <c r="Q585" s="228"/>
      <c r="R585" s="228"/>
      <c r="S585" s="228"/>
      <c r="T585" s="229"/>
      <c r="AT585" s="230" t="s">
        <v>159</v>
      </c>
      <c r="AU585" s="230" t="s">
        <v>88</v>
      </c>
      <c r="AV585" s="13" t="s">
        <v>88</v>
      </c>
      <c r="AW585" s="13" t="s">
        <v>44</v>
      </c>
      <c r="AX585" s="13" t="s">
        <v>79</v>
      </c>
      <c r="AY585" s="230" t="s">
        <v>150</v>
      </c>
    </row>
    <row r="586" spans="2:51" s="13" customFormat="1" ht="12">
      <c r="B586" s="220"/>
      <c r="C586" s="221"/>
      <c r="D586" s="210" t="s">
        <v>159</v>
      </c>
      <c r="E586" s="222" t="s">
        <v>36</v>
      </c>
      <c r="F586" s="223" t="s">
        <v>182</v>
      </c>
      <c r="G586" s="221"/>
      <c r="H586" s="224">
        <v>11.583</v>
      </c>
      <c r="I586" s="225"/>
      <c r="J586" s="221"/>
      <c r="K586" s="221"/>
      <c r="L586" s="226"/>
      <c r="M586" s="227"/>
      <c r="N586" s="228"/>
      <c r="O586" s="228"/>
      <c r="P586" s="228"/>
      <c r="Q586" s="228"/>
      <c r="R586" s="228"/>
      <c r="S586" s="228"/>
      <c r="T586" s="229"/>
      <c r="AT586" s="230" t="s">
        <v>159</v>
      </c>
      <c r="AU586" s="230" t="s">
        <v>88</v>
      </c>
      <c r="AV586" s="13" t="s">
        <v>88</v>
      </c>
      <c r="AW586" s="13" t="s">
        <v>44</v>
      </c>
      <c r="AX586" s="13" t="s">
        <v>79</v>
      </c>
      <c r="AY586" s="230" t="s">
        <v>150</v>
      </c>
    </row>
    <row r="587" spans="2:51" s="13" customFormat="1" ht="12">
      <c r="B587" s="220"/>
      <c r="C587" s="221"/>
      <c r="D587" s="210" t="s">
        <v>159</v>
      </c>
      <c r="E587" s="222" t="s">
        <v>36</v>
      </c>
      <c r="F587" s="223" t="s">
        <v>183</v>
      </c>
      <c r="G587" s="221"/>
      <c r="H587" s="224">
        <v>11.29875</v>
      </c>
      <c r="I587" s="225"/>
      <c r="J587" s="221"/>
      <c r="K587" s="221"/>
      <c r="L587" s="226"/>
      <c r="M587" s="227"/>
      <c r="N587" s="228"/>
      <c r="O587" s="228"/>
      <c r="P587" s="228"/>
      <c r="Q587" s="228"/>
      <c r="R587" s="228"/>
      <c r="S587" s="228"/>
      <c r="T587" s="229"/>
      <c r="AT587" s="230" t="s">
        <v>159</v>
      </c>
      <c r="AU587" s="230" t="s">
        <v>88</v>
      </c>
      <c r="AV587" s="13" t="s">
        <v>88</v>
      </c>
      <c r="AW587" s="13" t="s">
        <v>44</v>
      </c>
      <c r="AX587" s="13" t="s">
        <v>79</v>
      </c>
      <c r="AY587" s="230" t="s">
        <v>150</v>
      </c>
    </row>
    <row r="588" spans="2:51" s="13" customFormat="1" ht="12">
      <c r="B588" s="220"/>
      <c r="C588" s="221"/>
      <c r="D588" s="210" t="s">
        <v>159</v>
      </c>
      <c r="E588" s="222" t="s">
        <v>36</v>
      </c>
      <c r="F588" s="223" t="s">
        <v>184</v>
      </c>
      <c r="G588" s="221"/>
      <c r="H588" s="224">
        <v>7.125</v>
      </c>
      <c r="I588" s="225"/>
      <c r="J588" s="221"/>
      <c r="K588" s="221"/>
      <c r="L588" s="226"/>
      <c r="M588" s="227"/>
      <c r="N588" s="228"/>
      <c r="O588" s="228"/>
      <c r="P588" s="228"/>
      <c r="Q588" s="228"/>
      <c r="R588" s="228"/>
      <c r="S588" s="228"/>
      <c r="T588" s="229"/>
      <c r="AT588" s="230" t="s">
        <v>159</v>
      </c>
      <c r="AU588" s="230" t="s">
        <v>88</v>
      </c>
      <c r="AV588" s="13" t="s">
        <v>88</v>
      </c>
      <c r="AW588" s="13" t="s">
        <v>44</v>
      </c>
      <c r="AX588" s="13" t="s">
        <v>79</v>
      </c>
      <c r="AY588" s="230" t="s">
        <v>150</v>
      </c>
    </row>
    <row r="589" spans="2:51" s="14" customFormat="1" ht="12">
      <c r="B589" s="231"/>
      <c r="C589" s="232"/>
      <c r="D589" s="233" t="s">
        <v>159</v>
      </c>
      <c r="E589" s="234" t="s">
        <v>36</v>
      </c>
      <c r="F589" s="235" t="s">
        <v>163</v>
      </c>
      <c r="G589" s="232"/>
      <c r="H589" s="236">
        <v>168.47475</v>
      </c>
      <c r="I589" s="237"/>
      <c r="J589" s="232"/>
      <c r="K589" s="232"/>
      <c r="L589" s="238"/>
      <c r="M589" s="239"/>
      <c r="N589" s="240"/>
      <c r="O589" s="240"/>
      <c r="P589" s="240"/>
      <c r="Q589" s="240"/>
      <c r="R589" s="240"/>
      <c r="S589" s="240"/>
      <c r="T589" s="241"/>
      <c r="AT589" s="242" t="s">
        <v>159</v>
      </c>
      <c r="AU589" s="242" t="s">
        <v>88</v>
      </c>
      <c r="AV589" s="14" t="s">
        <v>157</v>
      </c>
      <c r="AW589" s="14" t="s">
        <v>44</v>
      </c>
      <c r="AX589" s="14" t="s">
        <v>23</v>
      </c>
      <c r="AY589" s="242" t="s">
        <v>150</v>
      </c>
    </row>
    <row r="590" spans="2:65" s="1" customFormat="1" ht="22.5" customHeight="1">
      <c r="B590" s="37"/>
      <c r="C590" s="246" t="s">
        <v>743</v>
      </c>
      <c r="D590" s="246" t="s">
        <v>262</v>
      </c>
      <c r="E590" s="247" t="s">
        <v>744</v>
      </c>
      <c r="F590" s="248" t="s">
        <v>745</v>
      </c>
      <c r="G590" s="249" t="s">
        <v>155</v>
      </c>
      <c r="H590" s="250">
        <v>202.17</v>
      </c>
      <c r="I590" s="251"/>
      <c r="J590" s="252">
        <f>ROUND(I590*H590,2)</f>
        <v>0</v>
      </c>
      <c r="K590" s="248" t="s">
        <v>156</v>
      </c>
      <c r="L590" s="253"/>
      <c r="M590" s="254" t="s">
        <v>36</v>
      </c>
      <c r="N590" s="255" t="s">
        <v>50</v>
      </c>
      <c r="O590" s="38"/>
      <c r="P590" s="205">
        <f>O590*H590</f>
        <v>0</v>
      </c>
      <c r="Q590" s="205">
        <v>0.00388</v>
      </c>
      <c r="R590" s="205">
        <f>Q590*H590</f>
        <v>0.7844196</v>
      </c>
      <c r="S590" s="205">
        <v>0</v>
      </c>
      <c r="T590" s="206">
        <f>S590*H590</f>
        <v>0</v>
      </c>
      <c r="AR590" s="19" t="s">
        <v>310</v>
      </c>
      <c r="AT590" s="19" t="s">
        <v>262</v>
      </c>
      <c r="AU590" s="19" t="s">
        <v>88</v>
      </c>
      <c r="AY590" s="19" t="s">
        <v>150</v>
      </c>
      <c r="BE590" s="207">
        <f>IF(N590="základní",J590,0)</f>
        <v>0</v>
      </c>
      <c r="BF590" s="207">
        <f>IF(N590="snížená",J590,0)</f>
        <v>0</v>
      </c>
      <c r="BG590" s="207">
        <f>IF(N590="zákl. přenesená",J590,0)</f>
        <v>0</v>
      </c>
      <c r="BH590" s="207">
        <f>IF(N590="sníž. přenesená",J590,0)</f>
        <v>0</v>
      </c>
      <c r="BI590" s="207">
        <f>IF(N590="nulová",J590,0)</f>
        <v>0</v>
      </c>
      <c r="BJ590" s="19" t="s">
        <v>23</v>
      </c>
      <c r="BK590" s="207">
        <f>ROUND(I590*H590,2)</f>
        <v>0</v>
      </c>
      <c r="BL590" s="19" t="s">
        <v>233</v>
      </c>
      <c r="BM590" s="19" t="s">
        <v>746</v>
      </c>
    </row>
    <row r="591" spans="2:51" s="13" customFormat="1" ht="12">
      <c r="B591" s="220"/>
      <c r="C591" s="221"/>
      <c r="D591" s="233" t="s">
        <v>159</v>
      </c>
      <c r="E591" s="256" t="s">
        <v>36</v>
      </c>
      <c r="F591" s="257" t="s">
        <v>747</v>
      </c>
      <c r="G591" s="221"/>
      <c r="H591" s="258">
        <v>202.1697</v>
      </c>
      <c r="I591" s="225"/>
      <c r="J591" s="221"/>
      <c r="K591" s="221"/>
      <c r="L591" s="226"/>
      <c r="M591" s="227"/>
      <c r="N591" s="228"/>
      <c r="O591" s="228"/>
      <c r="P591" s="228"/>
      <c r="Q591" s="228"/>
      <c r="R591" s="228"/>
      <c r="S591" s="228"/>
      <c r="T591" s="229"/>
      <c r="AT591" s="230" t="s">
        <v>159</v>
      </c>
      <c r="AU591" s="230" t="s">
        <v>88</v>
      </c>
      <c r="AV591" s="13" t="s">
        <v>88</v>
      </c>
      <c r="AW591" s="13" t="s">
        <v>44</v>
      </c>
      <c r="AX591" s="13" t="s">
        <v>23</v>
      </c>
      <c r="AY591" s="230" t="s">
        <v>150</v>
      </c>
    </row>
    <row r="592" spans="2:65" s="1" customFormat="1" ht="31.5" customHeight="1">
      <c r="B592" s="37"/>
      <c r="C592" s="196" t="s">
        <v>748</v>
      </c>
      <c r="D592" s="196" t="s">
        <v>152</v>
      </c>
      <c r="E592" s="197" t="s">
        <v>749</v>
      </c>
      <c r="F592" s="198" t="s">
        <v>750</v>
      </c>
      <c r="G592" s="199" t="s">
        <v>155</v>
      </c>
      <c r="H592" s="200">
        <v>168.475</v>
      </c>
      <c r="I592" s="201"/>
      <c r="J592" s="202">
        <f>ROUND(I592*H592,2)</f>
        <v>0</v>
      </c>
      <c r="K592" s="198" t="s">
        <v>156</v>
      </c>
      <c r="L592" s="57"/>
      <c r="M592" s="203" t="s">
        <v>36</v>
      </c>
      <c r="N592" s="204" t="s">
        <v>50</v>
      </c>
      <c r="O592" s="38"/>
      <c r="P592" s="205">
        <f>O592*H592</f>
        <v>0</v>
      </c>
      <c r="Q592" s="205">
        <v>0.00059</v>
      </c>
      <c r="R592" s="205">
        <f>Q592*H592</f>
        <v>0.09940025</v>
      </c>
      <c r="S592" s="205">
        <v>0</v>
      </c>
      <c r="T592" s="206">
        <f>S592*H592</f>
        <v>0</v>
      </c>
      <c r="AR592" s="19" t="s">
        <v>233</v>
      </c>
      <c r="AT592" s="19" t="s">
        <v>152</v>
      </c>
      <c r="AU592" s="19" t="s">
        <v>88</v>
      </c>
      <c r="AY592" s="19" t="s">
        <v>150</v>
      </c>
      <c r="BE592" s="207">
        <f>IF(N592="základní",J592,0)</f>
        <v>0</v>
      </c>
      <c r="BF592" s="207">
        <f>IF(N592="snížená",J592,0)</f>
        <v>0</v>
      </c>
      <c r="BG592" s="207">
        <f>IF(N592="zákl. přenesená",J592,0)</f>
        <v>0</v>
      </c>
      <c r="BH592" s="207">
        <f>IF(N592="sníž. přenesená",J592,0)</f>
        <v>0</v>
      </c>
      <c r="BI592" s="207">
        <f>IF(N592="nulová",J592,0)</f>
        <v>0</v>
      </c>
      <c r="BJ592" s="19" t="s">
        <v>23</v>
      </c>
      <c r="BK592" s="207">
        <f>ROUND(I592*H592,2)</f>
        <v>0</v>
      </c>
      <c r="BL592" s="19" t="s">
        <v>233</v>
      </c>
      <c r="BM592" s="19" t="s">
        <v>751</v>
      </c>
    </row>
    <row r="593" spans="2:65" s="1" customFormat="1" ht="22.5" customHeight="1">
      <c r="B593" s="37"/>
      <c r="C593" s="196" t="s">
        <v>752</v>
      </c>
      <c r="D593" s="196" t="s">
        <v>152</v>
      </c>
      <c r="E593" s="197" t="s">
        <v>753</v>
      </c>
      <c r="F593" s="198" t="s">
        <v>754</v>
      </c>
      <c r="G593" s="199" t="s">
        <v>295</v>
      </c>
      <c r="H593" s="200">
        <v>140</v>
      </c>
      <c r="I593" s="201"/>
      <c r="J593" s="202">
        <f>ROUND(I593*H593,2)</f>
        <v>0</v>
      </c>
      <c r="K593" s="198" t="s">
        <v>156</v>
      </c>
      <c r="L593" s="57"/>
      <c r="M593" s="203" t="s">
        <v>36</v>
      </c>
      <c r="N593" s="204" t="s">
        <v>50</v>
      </c>
      <c r="O593" s="38"/>
      <c r="P593" s="205">
        <f>O593*H593</f>
        <v>0</v>
      </c>
      <c r="Q593" s="205">
        <v>0.00028</v>
      </c>
      <c r="R593" s="205">
        <f>Q593*H593</f>
        <v>0.0392</v>
      </c>
      <c r="S593" s="205">
        <v>0</v>
      </c>
      <c r="T593" s="206">
        <f>S593*H593</f>
        <v>0</v>
      </c>
      <c r="AR593" s="19" t="s">
        <v>233</v>
      </c>
      <c r="AT593" s="19" t="s">
        <v>152</v>
      </c>
      <c r="AU593" s="19" t="s">
        <v>88</v>
      </c>
      <c r="AY593" s="19" t="s">
        <v>150</v>
      </c>
      <c r="BE593" s="207">
        <f>IF(N593="základní",J593,0)</f>
        <v>0</v>
      </c>
      <c r="BF593" s="207">
        <f>IF(N593="snížená",J593,0)</f>
        <v>0</v>
      </c>
      <c r="BG593" s="207">
        <f>IF(N593="zákl. přenesená",J593,0)</f>
        <v>0</v>
      </c>
      <c r="BH593" s="207">
        <f>IF(N593="sníž. přenesená",J593,0)</f>
        <v>0</v>
      </c>
      <c r="BI593" s="207">
        <f>IF(N593="nulová",J593,0)</f>
        <v>0</v>
      </c>
      <c r="BJ593" s="19" t="s">
        <v>23</v>
      </c>
      <c r="BK593" s="207">
        <f>ROUND(I593*H593,2)</f>
        <v>0</v>
      </c>
      <c r="BL593" s="19" t="s">
        <v>233</v>
      </c>
      <c r="BM593" s="19" t="s">
        <v>755</v>
      </c>
    </row>
    <row r="594" spans="2:51" s="12" customFormat="1" ht="12">
      <c r="B594" s="208"/>
      <c r="C594" s="209"/>
      <c r="D594" s="210" t="s">
        <v>159</v>
      </c>
      <c r="E594" s="211" t="s">
        <v>36</v>
      </c>
      <c r="F594" s="212" t="s">
        <v>756</v>
      </c>
      <c r="G594" s="209"/>
      <c r="H594" s="213" t="s">
        <v>36</v>
      </c>
      <c r="I594" s="214"/>
      <c r="J594" s="209"/>
      <c r="K594" s="209"/>
      <c r="L594" s="215"/>
      <c r="M594" s="216"/>
      <c r="N594" s="217"/>
      <c r="O594" s="217"/>
      <c r="P594" s="217"/>
      <c r="Q594" s="217"/>
      <c r="R594" s="217"/>
      <c r="S594" s="217"/>
      <c r="T594" s="218"/>
      <c r="AT594" s="219" t="s">
        <v>159</v>
      </c>
      <c r="AU594" s="219" t="s">
        <v>88</v>
      </c>
      <c r="AV594" s="12" t="s">
        <v>23</v>
      </c>
      <c r="AW594" s="12" t="s">
        <v>44</v>
      </c>
      <c r="AX594" s="12" t="s">
        <v>79</v>
      </c>
      <c r="AY594" s="219" t="s">
        <v>150</v>
      </c>
    </row>
    <row r="595" spans="2:51" s="13" customFormat="1" ht="12">
      <c r="B595" s="220"/>
      <c r="C595" s="221"/>
      <c r="D595" s="210" t="s">
        <v>159</v>
      </c>
      <c r="E595" s="222" t="s">
        <v>36</v>
      </c>
      <c r="F595" s="223" t="s">
        <v>757</v>
      </c>
      <c r="G595" s="221"/>
      <c r="H595" s="224">
        <v>140</v>
      </c>
      <c r="I595" s="225"/>
      <c r="J595" s="221"/>
      <c r="K595" s="221"/>
      <c r="L595" s="226"/>
      <c r="M595" s="227"/>
      <c r="N595" s="228"/>
      <c r="O595" s="228"/>
      <c r="P595" s="228"/>
      <c r="Q595" s="228"/>
      <c r="R595" s="228"/>
      <c r="S595" s="228"/>
      <c r="T595" s="229"/>
      <c r="AT595" s="230" t="s">
        <v>159</v>
      </c>
      <c r="AU595" s="230" t="s">
        <v>88</v>
      </c>
      <c r="AV595" s="13" t="s">
        <v>88</v>
      </c>
      <c r="AW595" s="13" t="s">
        <v>44</v>
      </c>
      <c r="AX595" s="13" t="s">
        <v>79</v>
      </c>
      <c r="AY595" s="230" t="s">
        <v>150</v>
      </c>
    </row>
    <row r="596" spans="2:51" s="14" customFormat="1" ht="12">
      <c r="B596" s="231"/>
      <c r="C596" s="232"/>
      <c r="D596" s="233" t="s">
        <v>159</v>
      </c>
      <c r="E596" s="234" t="s">
        <v>36</v>
      </c>
      <c r="F596" s="235" t="s">
        <v>163</v>
      </c>
      <c r="G596" s="232"/>
      <c r="H596" s="236">
        <v>140</v>
      </c>
      <c r="I596" s="237"/>
      <c r="J596" s="232"/>
      <c r="K596" s="232"/>
      <c r="L596" s="238"/>
      <c r="M596" s="239"/>
      <c r="N596" s="240"/>
      <c r="O596" s="240"/>
      <c r="P596" s="240"/>
      <c r="Q596" s="240"/>
      <c r="R596" s="240"/>
      <c r="S596" s="240"/>
      <c r="T596" s="241"/>
      <c r="AT596" s="242" t="s">
        <v>159</v>
      </c>
      <c r="AU596" s="242" t="s">
        <v>88</v>
      </c>
      <c r="AV596" s="14" t="s">
        <v>157</v>
      </c>
      <c r="AW596" s="14" t="s">
        <v>44</v>
      </c>
      <c r="AX596" s="14" t="s">
        <v>23</v>
      </c>
      <c r="AY596" s="242" t="s">
        <v>150</v>
      </c>
    </row>
    <row r="597" spans="2:65" s="1" customFormat="1" ht="22.5" customHeight="1">
      <c r="B597" s="37"/>
      <c r="C597" s="196" t="s">
        <v>758</v>
      </c>
      <c r="D597" s="196" t="s">
        <v>152</v>
      </c>
      <c r="E597" s="197" t="s">
        <v>759</v>
      </c>
      <c r="F597" s="198" t="s">
        <v>760</v>
      </c>
      <c r="G597" s="199" t="s">
        <v>761</v>
      </c>
      <c r="H597" s="270"/>
      <c r="I597" s="201"/>
      <c r="J597" s="202">
        <f>ROUND(I597*H597,2)</f>
        <v>0</v>
      </c>
      <c r="K597" s="198" t="s">
        <v>156</v>
      </c>
      <c r="L597" s="57"/>
      <c r="M597" s="203" t="s">
        <v>36</v>
      </c>
      <c r="N597" s="204" t="s">
        <v>50</v>
      </c>
      <c r="O597" s="38"/>
      <c r="P597" s="205">
        <f>O597*H597</f>
        <v>0</v>
      </c>
      <c r="Q597" s="205">
        <v>0</v>
      </c>
      <c r="R597" s="205">
        <f>Q597*H597</f>
        <v>0</v>
      </c>
      <c r="S597" s="205">
        <v>0</v>
      </c>
      <c r="T597" s="206">
        <f>S597*H597</f>
        <v>0</v>
      </c>
      <c r="AR597" s="19" t="s">
        <v>233</v>
      </c>
      <c r="AT597" s="19" t="s">
        <v>152</v>
      </c>
      <c r="AU597" s="19" t="s">
        <v>88</v>
      </c>
      <c r="AY597" s="19" t="s">
        <v>150</v>
      </c>
      <c r="BE597" s="207">
        <f>IF(N597="základní",J597,0)</f>
        <v>0</v>
      </c>
      <c r="BF597" s="207">
        <f>IF(N597="snížená",J597,0)</f>
        <v>0</v>
      </c>
      <c r="BG597" s="207">
        <f>IF(N597="zákl. přenesená",J597,0)</f>
        <v>0</v>
      </c>
      <c r="BH597" s="207">
        <f>IF(N597="sníž. přenesená",J597,0)</f>
        <v>0</v>
      </c>
      <c r="BI597" s="207">
        <f>IF(N597="nulová",J597,0)</f>
        <v>0</v>
      </c>
      <c r="BJ597" s="19" t="s">
        <v>23</v>
      </c>
      <c r="BK597" s="207">
        <f>ROUND(I597*H597,2)</f>
        <v>0</v>
      </c>
      <c r="BL597" s="19" t="s">
        <v>233</v>
      </c>
      <c r="BM597" s="19" t="s">
        <v>762</v>
      </c>
    </row>
    <row r="598" spans="2:63" s="11" customFormat="1" ht="29.85" customHeight="1">
      <c r="B598" s="179"/>
      <c r="C598" s="180"/>
      <c r="D598" s="193" t="s">
        <v>78</v>
      </c>
      <c r="E598" s="194" t="s">
        <v>763</v>
      </c>
      <c r="F598" s="194" t="s">
        <v>764</v>
      </c>
      <c r="G598" s="180"/>
      <c r="H598" s="180"/>
      <c r="I598" s="183"/>
      <c r="J598" s="195">
        <f>BK598</f>
        <v>0</v>
      </c>
      <c r="K598" s="180"/>
      <c r="L598" s="185"/>
      <c r="M598" s="186"/>
      <c r="N598" s="187"/>
      <c r="O598" s="187"/>
      <c r="P598" s="188">
        <f>SUM(P599:P625)</f>
        <v>0</v>
      </c>
      <c r="Q598" s="187"/>
      <c r="R598" s="188">
        <f>SUM(R599:R625)</f>
        <v>0.8746137700000002</v>
      </c>
      <c r="S598" s="187"/>
      <c r="T598" s="189">
        <f>SUM(T599:T625)</f>
        <v>1.677</v>
      </c>
      <c r="AR598" s="190" t="s">
        <v>88</v>
      </c>
      <c r="AT598" s="191" t="s">
        <v>78</v>
      </c>
      <c r="AU598" s="191" t="s">
        <v>23</v>
      </c>
      <c r="AY598" s="190" t="s">
        <v>150</v>
      </c>
      <c r="BK598" s="192">
        <f>SUM(BK599:BK625)</f>
        <v>0</v>
      </c>
    </row>
    <row r="599" spans="2:65" s="1" customFormat="1" ht="22.5" customHeight="1">
      <c r="B599" s="37"/>
      <c r="C599" s="196" t="s">
        <v>765</v>
      </c>
      <c r="D599" s="196" t="s">
        <v>152</v>
      </c>
      <c r="E599" s="197" t="s">
        <v>766</v>
      </c>
      <c r="F599" s="198" t="s">
        <v>767</v>
      </c>
      <c r="G599" s="199" t="s">
        <v>155</v>
      </c>
      <c r="H599" s="200">
        <v>279.5</v>
      </c>
      <c r="I599" s="201"/>
      <c r="J599" s="202">
        <f>ROUND(I599*H599,2)</f>
        <v>0</v>
      </c>
      <c r="K599" s="198" t="s">
        <v>322</v>
      </c>
      <c r="L599" s="57"/>
      <c r="M599" s="203" t="s">
        <v>36</v>
      </c>
      <c r="N599" s="204" t="s">
        <v>50</v>
      </c>
      <c r="O599" s="38"/>
      <c r="P599" s="205">
        <f>O599*H599</f>
        <v>0</v>
      </c>
      <c r="Q599" s="205">
        <v>0</v>
      </c>
      <c r="R599" s="205">
        <f>Q599*H599</f>
        <v>0</v>
      </c>
      <c r="S599" s="205">
        <v>0.006</v>
      </c>
      <c r="T599" s="206">
        <f>S599*H599</f>
        <v>1.677</v>
      </c>
      <c r="AR599" s="19" t="s">
        <v>233</v>
      </c>
      <c r="AT599" s="19" t="s">
        <v>152</v>
      </c>
      <c r="AU599" s="19" t="s">
        <v>88</v>
      </c>
      <c r="AY599" s="19" t="s">
        <v>150</v>
      </c>
      <c r="BE599" s="207">
        <f>IF(N599="základní",J599,0)</f>
        <v>0</v>
      </c>
      <c r="BF599" s="207">
        <f>IF(N599="snížená",J599,0)</f>
        <v>0</v>
      </c>
      <c r="BG599" s="207">
        <f>IF(N599="zákl. přenesená",J599,0)</f>
        <v>0</v>
      </c>
      <c r="BH599" s="207">
        <f>IF(N599="sníž. přenesená",J599,0)</f>
        <v>0</v>
      </c>
      <c r="BI599" s="207">
        <f>IF(N599="nulová",J599,0)</f>
        <v>0</v>
      </c>
      <c r="BJ599" s="19" t="s">
        <v>23</v>
      </c>
      <c r="BK599" s="207">
        <f>ROUND(I599*H599,2)</f>
        <v>0</v>
      </c>
      <c r="BL599" s="19" t="s">
        <v>233</v>
      </c>
      <c r="BM599" s="19" t="s">
        <v>768</v>
      </c>
    </row>
    <row r="600" spans="2:51" s="12" customFormat="1" ht="12">
      <c r="B600" s="208"/>
      <c r="C600" s="209"/>
      <c r="D600" s="210" t="s">
        <v>159</v>
      </c>
      <c r="E600" s="211" t="s">
        <v>36</v>
      </c>
      <c r="F600" s="212" t="s">
        <v>160</v>
      </c>
      <c r="G600" s="209"/>
      <c r="H600" s="213" t="s">
        <v>36</v>
      </c>
      <c r="I600" s="214"/>
      <c r="J600" s="209"/>
      <c r="K600" s="209"/>
      <c r="L600" s="215"/>
      <c r="M600" s="216"/>
      <c r="N600" s="217"/>
      <c r="O600" s="217"/>
      <c r="P600" s="217"/>
      <c r="Q600" s="217"/>
      <c r="R600" s="217"/>
      <c r="S600" s="217"/>
      <c r="T600" s="218"/>
      <c r="AT600" s="219" t="s">
        <v>159</v>
      </c>
      <c r="AU600" s="219" t="s">
        <v>88</v>
      </c>
      <c r="AV600" s="12" t="s">
        <v>23</v>
      </c>
      <c r="AW600" s="12" t="s">
        <v>44</v>
      </c>
      <c r="AX600" s="12" t="s">
        <v>79</v>
      </c>
      <c r="AY600" s="219" t="s">
        <v>150</v>
      </c>
    </row>
    <row r="601" spans="2:51" s="13" customFormat="1" ht="12">
      <c r="B601" s="220"/>
      <c r="C601" s="221"/>
      <c r="D601" s="210" t="s">
        <v>159</v>
      </c>
      <c r="E601" s="222" t="s">
        <v>36</v>
      </c>
      <c r="F601" s="223" t="s">
        <v>769</v>
      </c>
      <c r="G601" s="221"/>
      <c r="H601" s="224">
        <v>279.5</v>
      </c>
      <c r="I601" s="225"/>
      <c r="J601" s="221"/>
      <c r="K601" s="221"/>
      <c r="L601" s="226"/>
      <c r="M601" s="227"/>
      <c r="N601" s="228"/>
      <c r="O601" s="228"/>
      <c r="P601" s="228"/>
      <c r="Q601" s="228"/>
      <c r="R601" s="228"/>
      <c r="S601" s="228"/>
      <c r="T601" s="229"/>
      <c r="AT601" s="230" t="s">
        <v>159</v>
      </c>
      <c r="AU601" s="230" t="s">
        <v>88</v>
      </c>
      <c r="AV601" s="13" t="s">
        <v>88</v>
      </c>
      <c r="AW601" s="13" t="s">
        <v>44</v>
      </c>
      <c r="AX601" s="13" t="s">
        <v>79</v>
      </c>
      <c r="AY601" s="230" t="s">
        <v>150</v>
      </c>
    </row>
    <row r="602" spans="2:51" s="14" customFormat="1" ht="12">
      <c r="B602" s="231"/>
      <c r="C602" s="232"/>
      <c r="D602" s="233" t="s">
        <v>159</v>
      </c>
      <c r="E602" s="234" t="s">
        <v>36</v>
      </c>
      <c r="F602" s="235" t="s">
        <v>163</v>
      </c>
      <c r="G602" s="232"/>
      <c r="H602" s="236">
        <v>279.5</v>
      </c>
      <c r="I602" s="237"/>
      <c r="J602" s="232"/>
      <c r="K602" s="232"/>
      <c r="L602" s="238"/>
      <c r="M602" s="239"/>
      <c r="N602" s="240"/>
      <c r="O602" s="240"/>
      <c r="P602" s="240"/>
      <c r="Q602" s="240"/>
      <c r="R602" s="240"/>
      <c r="S602" s="240"/>
      <c r="T602" s="241"/>
      <c r="AT602" s="242" t="s">
        <v>159</v>
      </c>
      <c r="AU602" s="242" t="s">
        <v>88</v>
      </c>
      <c r="AV602" s="14" t="s">
        <v>157</v>
      </c>
      <c r="AW602" s="14" t="s">
        <v>44</v>
      </c>
      <c r="AX602" s="14" t="s">
        <v>23</v>
      </c>
      <c r="AY602" s="242" t="s">
        <v>150</v>
      </c>
    </row>
    <row r="603" spans="2:65" s="1" customFormat="1" ht="22.5" customHeight="1">
      <c r="B603" s="37"/>
      <c r="C603" s="196" t="s">
        <v>770</v>
      </c>
      <c r="D603" s="196" t="s">
        <v>152</v>
      </c>
      <c r="E603" s="197" t="s">
        <v>771</v>
      </c>
      <c r="F603" s="198" t="s">
        <v>772</v>
      </c>
      <c r="G603" s="199" t="s">
        <v>155</v>
      </c>
      <c r="H603" s="200">
        <v>111.995</v>
      </c>
      <c r="I603" s="201"/>
      <c r="J603" s="202">
        <f>ROUND(I603*H603,2)</f>
        <v>0</v>
      </c>
      <c r="K603" s="198" t="s">
        <v>156</v>
      </c>
      <c r="L603" s="57"/>
      <c r="M603" s="203" t="s">
        <v>36</v>
      </c>
      <c r="N603" s="204" t="s">
        <v>50</v>
      </c>
      <c r="O603" s="38"/>
      <c r="P603" s="205">
        <f>O603*H603</f>
        <v>0</v>
      </c>
      <c r="Q603" s="205">
        <v>0</v>
      </c>
      <c r="R603" s="205">
        <f>Q603*H603</f>
        <v>0</v>
      </c>
      <c r="S603" s="205">
        <v>0</v>
      </c>
      <c r="T603" s="206">
        <f>S603*H603</f>
        <v>0</v>
      </c>
      <c r="AR603" s="19" t="s">
        <v>233</v>
      </c>
      <c r="AT603" s="19" t="s">
        <v>152</v>
      </c>
      <c r="AU603" s="19" t="s">
        <v>88</v>
      </c>
      <c r="AY603" s="19" t="s">
        <v>150</v>
      </c>
      <c r="BE603" s="207">
        <f>IF(N603="základní",J603,0)</f>
        <v>0</v>
      </c>
      <c r="BF603" s="207">
        <f>IF(N603="snížená",J603,0)</f>
        <v>0</v>
      </c>
      <c r="BG603" s="207">
        <f>IF(N603="zákl. přenesená",J603,0)</f>
        <v>0</v>
      </c>
      <c r="BH603" s="207">
        <f>IF(N603="sníž. přenesená",J603,0)</f>
        <v>0</v>
      </c>
      <c r="BI603" s="207">
        <f>IF(N603="nulová",J603,0)</f>
        <v>0</v>
      </c>
      <c r="BJ603" s="19" t="s">
        <v>23</v>
      </c>
      <c r="BK603" s="207">
        <f>ROUND(I603*H603,2)</f>
        <v>0</v>
      </c>
      <c r="BL603" s="19" t="s">
        <v>233</v>
      </c>
      <c r="BM603" s="19" t="s">
        <v>773</v>
      </c>
    </row>
    <row r="604" spans="2:51" s="12" customFormat="1" ht="12">
      <c r="B604" s="208"/>
      <c r="C604" s="209"/>
      <c r="D604" s="210" t="s">
        <v>159</v>
      </c>
      <c r="E604" s="211" t="s">
        <v>36</v>
      </c>
      <c r="F604" s="212" t="s">
        <v>161</v>
      </c>
      <c r="G604" s="209"/>
      <c r="H604" s="213" t="s">
        <v>36</v>
      </c>
      <c r="I604" s="214"/>
      <c r="J604" s="209"/>
      <c r="K604" s="209"/>
      <c r="L604" s="215"/>
      <c r="M604" s="216"/>
      <c r="N604" s="217"/>
      <c r="O604" s="217"/>
      <c r="P604" s="217"/>
      <c r="Q604" s="217"/>
      <c r="R604" s="217"/>
      <c r="S604" s="217"/>
      <c r="T604" s="218"/>
      <c r="AT604" s="219" t="s">
        <v>159</v>
      </c>
      <c r="AU604" s="219" t="s">
        <v>88</v>
      </c>
      <c r="AV604" s="12" t="s">
        <v>23</v>
      </c>
      <c r="AW604" s="12" t="s">
        <v>44</v>
      </c>
      <c r="AX604" s="12" t="s">
        <v>79</v>
      </c>
      <c r="AY604" s="219" t="s">
        <v>150</v>
      </c>
    </row>
    <row r="605" spans="2:51" s="13" customFormat="1" ht="12">
      <c r="B605" s="220"/>
      <c r="C605" s="221"/>
      <c r="D605" s="210" t="s">
        <v>159</v>
      </c>
      <c r="E605" s="222" t="s">
        <v>36</v>
      </c>
      <c r="F605" s="223" t="s">
        <v>774</v>
      </c>
      <c r="G605" s="221"/>
      <c r="H605" s="224">
        <v>111.995</v>
      </c>
      <c r="I605" s="225"/>
      <c r="J605" s="221"/>
      <c r="K605" s="221"/>
      <c r="L605" s="226"/>
      <c r="M605" s="227"/>
      <c r="N605" s="228"/>
      <c r="O605" s="228"/>
      <c r="P605" s="228"/>
      <c r="Q605" s="228"/>
      <c r="R605" s="228"/>
      <c r="S605" s="228"/>
      <c r="T605" s="229"/>
      <c r="AT605" s="230" t="s">
        <v>159</v>
      </c>
      <c r="AU605" s="230" t="s">
        <v>88</v>
      </c>
      <c r="AV605" s="13" t="s">
        <v>88</v>
      </c>
      <c r="AW605" s="13" t="s">
        <v>44</v>
      </c>
      <c r="AX605" s="13" t="s">
        <v>79</v>
      </c>
      <c r="AY605" s="230" t="s">
        <v>150</v>
      </c>
    </row>
    <row r="606" spans="2:51" s="14" customFormat="1" ht="12">
      <c r="B606" s="231"/>
      <c r="C606" s="232"/>
      <c r="D606" s="233" t="s">
        <v>159</v>
      </c>
      <c r="E606" s="234" t="s">
        <v>36</v>
      </c>
      <c r="F606" s="235" t="s">
        <v>163</v>
      </c>
      <c r="G606" s="232"/>
      <c r="H606" s="236">
        <v>111.995</v>
      </c>
      <c r="I606" s="237"/>
      <c r="J606" s="232"/>
      <c r="K606" s="232"/>
      <c r="L606" s="238"/>
      <c r="M606" s="239"/>
      <c r="N606" s="240"/>
      <c r="O606" s="240"/>
      <c r="P606" s="240"/>
      <c r="Q606" s="240"/>
      <c r="R606" s="240"/>
      <c r="S606" s="240"/>
      <c r="T606" s="241"/>
      <c r="AT606" s="242" t="s">
        <v>159</v>
      </c>
      <c r="AU606" s="242" t="s">
        <v>88</v>
      </c>
      <c r="AV606" s="14" t="s">
        <v>157</v>
      </c>
      <c r="AW606" s="14" t="s">
        <v>44</v>
      </c>
      <c r="AX606" s="14" t="s">
        <v>23</v>
      </c>
      <c r="AY606" s="242" t="s">
        <v>150</v>
      </c>
    </row>
    <row r="607" spans="2:65" s="1" customFormat="1" ht="22.5" customHeight="1">
      <c r="B607" s="37"/>
      <c r="C607" s="246" t="s">
        <v>775</v>
      </c>
      <c r="D607" s="246" t="s">
        <v>262</v>
      </c>
      <c r="E607" s="247" t="s">
        <v>776</v>
      </c>
      <c r="F607" s="248" t="s">
        <v>777</v>
      </c>
      <c r="G607" s="249" t="s">
        <v>155</v>
      </c>
      <c r="H607" s="250">
        <v>132.934</v>
      </c>
      <c r="I607" s="251"/>
      <c r="J607" s="252">
        <f>ROUND(I607*H607,2)</f>
        <v>0</v>
      </c>
      <c r="K607" s="248" t="s">
        <v>156</v>
      </c>
      <c r="L607" s="253"/>
      <c r="M607" s="254" t="s">
        <v>36</v>
      </c>
      <c r="N607" s="255" t="s">
        <v>50</v>
      </c>
      <c r="O607" s="38"/>
      <c r="P607" s="205">
        <f>O607*H607</f>
        <v>0</v>
      </c>
      <c r="Q607" s="205">
        <v>0.004</v>
      </c>
      <c r="R607" s="205">
        <f>Q607*H607</f>
        <v>0.531736</v>
      </c>
      <c r="S607" s="205">
        <v>0</v>
      </c>
      <c r="T607" s="206">
        <f>S607*H607</f>
        <v>0</v>
      </c>
      <c r="AR607" s="19" t="s">
        <v>310</v>
      </c>
      <c r="AT607" s="19" t="s">
        <v>262</v>
      </c>
      <c r="AU607" s="19" t="s">
        <v>88</v>
      </c>
      <c r="AY607" s="19" t="s">
        <v>150</v>
      </c>
      <c r="BE607" s="207">
        <f>IF(N607="základní",J607,0)</f>
        <v>0</v>
      </c>
      <c r="BF607" s="207">
        <f>IF(N607="snížená",J607,0)</f>
        <v>0</v>
      </c>
      <c r="BG607" s="207">
        <f>IF(N607="zákl. přenesená",J607,0)</f>
        <v>0</v>
      </c>
      <c r="BH607" s="207">
        <f>IF(N607="sníž. přenesená",J607,0)</f>
        <v>0</v>
      </c>
      <c r="BI607" s="207">
        <f>IF(N607="nulová",J607,0)</f>
        <v>0</v>
      </c>
      <c r="BJ607" s="19" t="s">
        <v>23</v>
      </c>
      <c r="BK607" s="207">
        <f>ROUND(I607*H607,2)</f>
        <v>0</v>
      </c>
      <c r="BL607" s="19" t="s">
        <v>233</v>
      </c>
      <c r="BM607" s="19" t="s">
        <v>778</v>
      </c>
    </row>
    <row r="608" spans="2:51" s="13" customFormat="1" ht="12">
      <c r="B608" s="220"/>
      <c r="C608" s="221"/>
      <c r="D608" s="233" t="s">
        <v>159</v>
      </c>
      <c r="E608" s="256" t="s">
        <v>36</v>
      </c>
      <c r="F608" s="257" t="s">
        <v>779</v>
      </c>
      <c r="G608" s="221"/>
      <c r="H608" s="258">
        <v>132.93425</v>
      </c>
      <c r="I608" s="225"/>
      <c r="J608" s="221"/>
      <c r="K608" s="221"/>
      <c r="L608" s="226"/>
      <c r="M608" s="227"/>
      <c r="N608" s="228"/>
      <c r="O608" s="228"/>
      <c r="P608" s="228"/>
      <c r="Q608" s="228"/>
      <c r="R608" s="228"/>
      <c r="S608" s="228"/>
      <c r="T608" s="229"/>
      <c r="AT608" s="230" t="s">
        <v>159</v>
      </c>
      <c r="AU608" s="230" t="s">
        <v>88</v>
      </c>
      <c r="AV608" s="13" t="s">
        <v>88</v>
      </c>
      <c r="AW608" s="13" t="s">
        <v>44</v>
      </c>
      <c r="AX608" s="13" t="s">
        <v>23</v>
      </c>
      <c r="AY608" s="230" t="s">
        <v>150</v>
      </c>
    </row>
    <row r="609" spans="2:65" s="1" customFormat="1" ht="22.5" customHeight="1">
      <c r="B609" s="37"/>
      <c r="C609" s="196" t="s">
        <v>780</v>
      </c>
      <c r="D609" s="196" t="s">
        <v>152</v>
      </c>
      <c r="E609" s="197" t="s">
        <v>781</v>
      </c>
      <c r="F609" s="198" t="s">
        <v>782</v>
      </c>
      <c r="G609" s="199" t="s">
        <v>155</v>
      </c>
      <c r="H609" s="200">
        <v>115.595</v>
      </c>
      <c r="I609" s="201"/>
      <c r="J609" s="202">
        <f>ROUND(I609*H609,2)</f>
        <v>0</v>
      </c>
      <c r="K609" s="198" t="s">
        <v>156</v>
      </c>
      <c r="L609" s="57"/>
      <c r="M609" s="203" t="s">
        <v>36</v>
      </c>
      <c r="N609" s="204" t="s">
        <v>50</v>
      </c>
      <c r="O609" s="38"/>
      <c r="P609" s="205">
        <f>O609*H609</f>
        <v>0</v>
      </c>
      <c r="Q609" s="205">
        <v>3E-05</v>
      </c>
      <c r="R609" s="205">
        <f>Q609*H609</f>
        <v>0.00346785</v>
      </c>
      <c r="S609" s="205">
        <v>0</v>
      </c>
      <c r="T609" s="206">
        <f>S609*H609</f>
        <v>0</v>
      </c>
      <c r="AR609" s="19" t="s">
        <v>233</v>
      </c>
      <c r="AT609" s="19" t="s">
        <v>152</v>
      </c>
      <c r="AU609" s="19" t="s">
        <v>88</v>
      </c>
      <c r="AY609" s="19" t="s">
        <v>150</v>
      </c>
      <c r="BE609" s="207">
        <f>IF(N609="základní",J609,0)</f>
        <v>0</v>
      </c>
      <c r="BF609" s="207">
        <f>IF(N609="snížená",J609,0)</f>
        <v>0</v>
      </c>
      <c r="BG609" s="207">
        <f>IF(N609="zákl. přenesená",J609,0)</f>
        <v>0</v>
      </c>
      <c r="BH609" s="207">
        <f>IF(N609="sníž. přenesená",J609,0)</f>
        <v>0</v>
      </c>
      <c r="BI609" s="207">
        <f>IF(N609="nulová",J609,0)</f>
        <v>0</v>
      </c>
      <c r="BJ609" s="19" t="s">
        <v>23</v>
      </c>
      <c r="BK609" s="207">
        <f>ROUND(I609*H609,2)</f>
        <v>0</v>
      </c>
      <c r="BL609" s="19" t="s">
        <v>233</v>
      </c>
      <c r="BM609" s="19" t="s">
        <v>783</v>
      </c>
    </row>
    <row r="610" spans="2:51" s="12" customFormat="1" ht="12">
      <c r="B610" s="208"/>
      <c r="C610" s="209"/>
      <c r="D610" s="210" t="s">
        <v>159</v>
      </c>
      <c r="E610" s="211" t="s">
        <v>36</v>
      </c>
      <c r="F610" s="212" t="s">
        <v>161</v>
      </c>
      <c r="G610" s="209"/>
      <c r="H610" s="213" t="s">
        <v>36</v>
      </c>
      <c r="I610" s="214"/>
      <c r="J610" s="209"/>
      <c r="K610" s="209"/>
      <c r="L610" s="215"/>
      <c r="M610" s="216"/>
      <c r="N610" s="217"/>
      <c r="O610" s="217"/>
      <c r="P610" s="217"/>
      <c r="Q610" s="217"/>
      <c r="R610" s="217"/>
      <c r="S610" s="217"/>
      <c r="T610" s="218"/>
      <c r="AT610" s="219" t="s">
        <v>159</v>
      </c>
      <c r="AU610" s="219" t="s">
        <v>88</v>
      </c>
      <c r="AV610" s="12" t="s">
        <v>23</v>
      </c>
      <c r="AW610" s="12" t="s">
        <v>44</v>
      </c>
      <c r="AX610" s="12" t="s">
        <v>79</v>
      </c>
      <c r="AY610" s="219" t="s">
        <v>150</v>
      </c>
    </row>
    <row r="611" spans="2:51" s="13" customFormat="1" ht="12">
      <c r="B611" s="220"/>
      <c r="C611" s="221"/>
      <c r="D611" s="210" t="s">
        <v>159</v>
      </c>
      <c r="E611" s="222" t="s">
        <v>36</v>
      </c>
      <c r="F611" s="223" t="s">
        <v>784</v>
      </c>
      <c r="G611" s="221"/>
      <c r="H611" s="224">
        <v>115.595</v>
      </c>
      <c r="I611" s="225"/>
      <c r="J611" s="221"/>
      <c r="K611" s="221"/>
      <c r="L611" s="226"/>
      <c r="M611" s="227"/>
      <c r="N611" s="228"/>
      <c r="O611" s="228"/>
      <c r="P611" s="228"/>
      <c r="Q611" s="228"/>
      <c r="R611" s="228"/>
      <c r="S611" s="228"/>
      <c r="T611" s="229"/>
      <c r="AT611" s="230" t="s">
        <v>159</v>
      </c>
      <c r="AU611" s="230" t="s">
        <v>88</v>
      </c>
      <c r="AV611" s="13" t="s">
        <v>88</v>
      </c>
      <c r="AW611" s="13" t="s">
        <v>44</v>
      </c>
      <c r="AX611" s="13" t="s">
        <v>79</v>
      </c>
      <c r="AY611" s="230" t="s">
        <v>150</v>
      </c>
    </row>
    <row r="612" spans="2:51" s="14" customFormat="1" ht="12">
      <c r="B612" s="231"/>
      <c r="C612" s="232"/>
      <c r="D612" s="233" t="s">
        <v>159</v>
      </c>
      <c r="E612" s="234" t="s">
        <v>36</v>
      </c>
      <c r="F612" s="235" t="s">
        <v>163</v>
      </c>
      <c r="G612" s="232"/>
      <c r="H612" s="236">
        <v>115.595</v>
      </c>
      <c r="I612" s="237"/>
      <c r="J612" s="232"/>
      <c r="K612" s="232"/>
      <c r="L612" s="238"/>
      <c r="M612" s="239"/>
      <c r="N612" s="240"/>
      <c r="O612" s="240"/>
      <c r="P612" s="240"/>
      <c r="Q612" s="240"/>
      <c r="R612" s="240"/>
      <c r="S612" s="240"/>
      <c r="T612" s="241"/>
      <c r="AT612" s="242" t="s">
        <v>159</v>
      </c>
      <c r="AU612" s="242" t="s">
        <v>88</v>
      </c>
      <c r="AV612" s="14" t="s">
        <v>157</v>
      </c>
      <c r="AW612" s="14" t="s">
        <v>44</v>
      </c>
      <c r="AX612" s="14" t="s">
        <v>23</v>
      </c>
      <c r="AY612" s="242" t="s">
        <v>150</v>
      </c>
    </row>
    <row r="613" spans="2:65" s="1" customFormat="1" ht="22.5" customHeight="1">
      <c r="B613" s="37"/>
      <c r="C613" s="246" t="s">
        <v>785</v>
      </c>
      <c r="D613" s="246" t="s">
        <v>262</v>
      </c>
      <c r="E613" s="247" t="s">
        <v>786</v>
      </c>
      <c r="F613" s="248" t="s">
        <v>787</v>
      </c>
      <c r="G613" s="249" t="s">
        <v>155</v>
      </c>
      <c r="H613" s="250">
        <v>117.907</v>
      </c>
      <c r="I613" s="251"/>
      <c r="J613" s="252">
        <f>ROUND(I613*H613,2)</f>
        <v>0</v>
      </c>
      <c r="K613" s="248" t="s">
        <v>156</v>
      </c>
      <c r="L613" s="253"/>
      <c r="M613" s="254" t="s">
        <v>36</v>
      </c>
      <c r="N613" s="255" t="s">
        <v>50</v>
      </c>
      <c r="O613" s="38"/>
      <c r="P613" s="205">
        <f>O613*H613</f>
        <v>0</v>
      </c>
      <c r="Q613" s="205">
        <v>0.00254</v>
      </c>
      <c r="R613" s="205">
        <f>Q613*H613</f>
        <v>0.29948378000000003</v>
      </c>
      <c r="S613" s="205">
        <v>0</v>
      </c>
      <c r="T613" s="206">
        <f>S613*H613</f>
        <v>0</v>
      </c>
      <c r="AR613" s="19" t="s">
        <v>310</v>
      </c>
      <c r="AT613" s="19" t="s">
        <v>262</v>
      </c>
      <c r="AU613" s="19" t="s">
        <v>88</v>
      </c>
      <c r="AY613" s="19" t="s">
        <v>150</v>
      </c>
      <c r="BE613" s="207">
        <f>IF(N613="základní",J613,0)</f>
        <v>0</v>
      </c>
      <c r="BF613" s="207">
        <f>IF(N613="snížená",J613,0)</f>
        <v>0</v>
      </c>
      <c r="BG613" s="207">
        <f>IF(N613="zákl. přenesená",J613,0)</f>
        <v>0</v>
      </c>
      <c r="BH613" s="207">
        <f>IF(N613="sníž. přenesená",J613,0)</f>
        <v>0</v>
      </c>
      <c r="BI613" s="207">
        <f>IF(N613="nulová",J613,0)</f>
        <v>0</v>
      </c>
      <c r="BJ613" s="19" t="s">
        <v>23</v>
      </c>
      <c r="BK613" s="207">
        <f>ROUND(I613*H613,2)</f>
        <v>0</v>
      </c>
      <c r="BL613" s="19" t="s">
        <v>233</v>
      </c>
      <c r="BM613" s="19" t="s">
        <v>788</v>
      </c>
    </row>
    <row r="614" spans="2:51" s="13" customFormat="1" ht="12">
      <c r="B614" s="220"/>
      <c r="C614" s="221"/>
      <c r="D614" s="233" t="s">
        <v>159</v>
      </c>
      <c r="E614" s="256" t="s">
        <v>36</v>
      </c>
      <c r="F614" s="257" t="s">
        <v>789</v>
      </c>
      <c r="G614" s="221"/>
      <c r="H614" s="258">
        <v>117.9069</v>
      </c>
      <c r="I614" s="225"/>
      <c r="J614" s="221"/>
      <c r="K614" s="221"/>
      <c r="L614" s="226"/>
      <c r="M614" s="227"/>
      <c r="N614" s="228"/>
      <c r="O614" s="228"/>
      <c r="P614" s="228"/>
      <c r="Q614" s="228"/>
      <c r="R614" s="228"/>
      <c r="S614" s="228"/>
      <c r="T614" s="229"/>
      <c r="AT614" s="230" t="s">
        <v>159</v>
      </c>
      <c r="AU614" s="230" t="s">
        <v>88</v>
      </c>
      <c r="AV614" s="13" t="s">
        <v>88</v>
      </c>
      <c r="AW614" s="13" t="s">
        <v>44</v>
      </c>
      <c r="AX614" s="13" t="s">
        <v>23</v>
      </c>
      <c r="AY614" s="230" t="s">
        <v>150</v>
      </c>
    </row>
    <row r="615" spans="2:65" s="1" customFormat="1" ht="22.5" customHeight="1">
      <c r="B615" s="37"/>
      <c r="C615" s="196" t="s">
        <v>790</v>
      </c>
      <c r="D615" s="196" t="s">
        <v>152</v>
      </c>
      <c r="E615" s="197" t="s">
        <v>791</v>
      </c>
      <c r="F615" s="198" t="s">
        <v>792</v>
      </c>
      <c r="G615" s="199" t="s">
        <v>295</v>
      </c>
      <c r="H615" s="200">
        <v>18</v>
      </c>
      <c r="I615" s="201"/>
      <c r="J615" s="202">
        <f>ROUND(I615*H615,2)</f>
        <v>0</v>
      </c>
      <c r="K615" s="198" t="s">
        <v>156</v>
      </c>
      <c r="L615" s="57"/>
      <c r="M615" s="203" t="s">
        <v>36</v>
      </c>
      <c r="N615" s="204" t="s">
        <v>50</v>
      </c>
      <c r="O615" s="38"/>
      <c r="P615" s="205">
        <f>O615*H615</f>
        <v>0</v>
      </c>
      <c r="Q615" s="205">
        <v>0</v>
      </c>
      <c r="R615" s="205">
        <f>Q615*H615</f>
        <v>0</v>
      </c>
      <c r="S615" s="205">
        <v>0</v>
      </c>
      <c r="T615" s="206">
        <f>S615*H615</f>
        <v>0</v>
      </c>
      <c r="AR615" s="19" t="s">
        <v>233</v>
      </c>
      <c r="AT615" s="19" t="s">
        <v>152</v>
      </c>
      <c r="AU615" s="19" t="s">
        <v>88</v>
      </c>
      <c r="AY615" s="19" t="s">
        <v>150</v>
      </c>
      <c r="BE615" s="207">
        <f>IF(N615="základní",J615,0)</f>
        <v>0</v>
      </c>
      <c r="BF615" s="207">
        <f>IF(N615="snížená",J615,0)</f>
        <v>0</v>
      </c>
      <c r="BG615" s="207">
        <f>IF(N615="zákl. přenesená",J615,0)</f>
        <v>0</v>
      </c>
      <c r="BH615" s="207">
        <f>IF(N615="sníž. přenesená",J615,0)</f>
        <v>0</v>
      </c>
      <c r="BI615" s="207">
        <f>IF(N615="nulová",J615,0)</f>
        <v>0</v>
      </c>
      <c r="BJ615" s="19" t="s">
        <v>23</v>
      </c>
      <c r="BK615" s="207">
        <f>ROUND(I615*H615,2)</f>
        <v>0</v>
      </c>
      <c r="BL615" s="19" t="s">
        <v>233</v>
      </c>
      <c r="BM615" s="19" t="s">
        <v>793</v>
      </c>
    </row>
    <row r="616" spans="2:51" s="12" customFormat="1" ht="12">
      <c r="B616" s="208"/>
      <c r="C616" s="209"/>
      <c r="D616" s="210" t="s">
        <v>159</v>
      </c>
      <c r="E616" s="211" t="s">
        <v>36</v>
      </c>
      <c r="F616" s="212" t="s">
        <v>161</v>
      </c>
      <c r="G616" s="209"/>
      <c r="H616" s="213" t="s">
        <v>36</v>
      </c>
      <c r="I616" s="214"/>
      <c r="J616" s="209"/>
      <c r="K616" s="209"/>
      <c r="L616" s="215"/>
      <c r="M616" s="216"/>
      <c r="N616" s="217"/>
      <c r="O616" s="217"/>
      <c r="P616" s="217"/>
      <c r="Q616" s="217"/>
      <c r="R616" s="217"/>
      <c r="S616" s="217"/>
      <c r="T616" s="218"/>
      <c r="AT616" s="219" t="s">
        <v>159</v>
      </c>
      <c r="AU616" s="219" t="s">
        <v>88</v>
      </c>
      <c r="AV616" s="12" t="s">
        <v>23</v>
      </c>
      <c r="AW616" s="12" t="s">
        <v>44</v>
      </c>
      <c r="AX616" s="12" t="s">
        <v>79</v>
      </c>
      <c r="AY616" s="219" t="s">
        <v>150</v>
      </c>
    </row>
    <row r="617" spans="2:51" s="13" customFormat="1" ht="12">
      <c r="B617" s="220"/>
      <c r="C617" s="221"/>
      <c r="D617" s="210" t="s">
        <v>159</v>
      </c>
      <c r="E617" s="222" t="s">
        <v>36</v>
      </c>
      <c r="F617" s="223" t="s">
        <v>246</v>
      </c>
      <c r="G617" s="221"/>
      <c r="H617" s="224">
        <v>18</v>
      </c>
      <c r="I617" s="225"/>
      <c r="J617" s="221"/>
      <c r="K617" s="221"/>
      <c r="L617" s="226"/>
      <c r="M617" s="227"/>
      <c r="N617" s="228"/>
      <c r="O617" s="228"/>
      <c r="P617" s="228"/>
      <c r="Q617" s="228"/>
      <c r="R617" s="228"/>
      <c r="S617" s="228"/>
      <c r="T617" s="229"/>
      <c r="AT617" s="230" t="s">
        <v>159</v>
      </c>
      <c r="AU617" s="230" t="s">
        <v>88</v>
      </c>
      <c r="AV617" s="13" t="s">
        <v>88</v>
      </c>
      <c r="AW617" s="13" t="s">
        <v>44</v>
      </c>
      <c r="AX617" s="13" t="s">
        <v>79</v>
      </c>
      <c r="AY617" s="230" t="s">
        <v>150</v>
      </c>
    </row>
    <row r="618" spans="2:51" s="14" customFormat="1" ht="12">
      <c r="B618" s="231"/>
      <c r="C618" s="232"/>
      <c r="D618" s="233" t="s">
        <v>159</v>
      </c>
      <c r="E618" s="234" t="s">
        <v>36</v>
      </c>
      <c r="F618" s="235" t="s">
        <v>163</v>
      </c>
      <c r="G618" s="232"/>
      <c r="H618" s="236">
        <v>18</v>
      </c>
      <c r="I618" s="237"/>
      <c r="J618" s="232"/>
      <c r="K618" s="232"/>
      <c r="L618" s="238"/>
      <c r="M618" s="239"/>
      <c r="N618" s="240"/>
      <c r="O618" s="240"/>
      <c r="P618" s="240"/>
      <c r="Q618" s="240"/>
      <c r="R618" s="240"/>
      <c r="S618" s="240"/>
      <c r="T618" s="241"/>
      <c r="AT618" s="242" t="s">
        <v>159</v>
      </c>
      <c r="AU618" s="242" t="s">
        <v>88</v>
      </c>
      <c r="AV618" s="14" t="s">
        <v>157</v>
      </c>
      <c r="AW618" s="14" t="s">
        <v>44</v>
      </c>
      <c r="AX618" s="14" t="s">
        <v>23</v>
      </c>
      <c r="AY618" s="242" t="s">
        <v>150</v>
      </c>
    </row>
    <row r="619" spans="2:65" s="1" customFormat="1" ht="22.5" customHeight="1">
      <c r="B619" s="37"/>
      <c r="C619" s="196" t="s">
        <v>794</v>
      </c>
      <c r="D619" s="196" t="s">
        <v>152</v>
      </c>
      <c r="E619" s="197" t="s">
        <v>795</v>
      </c>
      <c r="F619" s="198" t="s">
        <v>796</v>
      </c>
      <c r="G619" s="199" t="s">
        <v>155</v>
      </c>
      <c r="H619" s="200">
        <v>111.995</v>
      </c>
      <c r="I619" s="201"/>
      <c r="J619" s="202">
        <f>ROUND(I619*H619,2)</f>
        <v>0</v>
      </c>
      <c r="K619" s="198" t="s">
        <v>156</v>
      </c>
      <c r="L619" s="57"/>
      <c r="M619" s="203" t="s">
        <v>36</v>
      </c>
      <c r="N619" s="204" t="s">
        <v>50</v>
      </c>
      <c r="O619" s="38"/>
      <c r="P619" s="205">
        <f>O619*H619</f>
        <v>0</v>
      </c>
      <c r="Q619" s="205">
        <v>0</v>
      </c>
      <c r="R619" s="205">
        <f>Q619*H619</f>
        <v>0</v>
      </c>
      <c r="S619" s="205">
        <v>0</v>
      </c>
      <c r="T619" s="206">
        <f>S619*H619</f>
        <v>0</v>
      </c>
      <c r="AR619" s="19" t="s">
        <v>233</v>
      </c>
      <c r="AT619" s="19" t="s">
        <v>152</v>
      </c>
      <c r="AU619" s="19" t="s">
        <v>88</v>
      </c>
      <c r="AY619" s="19" t="s">
        <v>150</v>
      </c>
      <c r="BE619" s="207">
        <f>IF(N619="základní",J619,0)</f>
        <v>0</v>
      </c>
      <c r="BF619" s="207">
        <f>IF(N619="snížená",J619,0)</f>
        <v>0</v>
      </c>
      <c r="BG619" s="207">
        <f>IF(N619="zákl. přenesená",J619,0)</f>
        <v>0</v>
      </c>
      <c r="BH619" s="207">
        <f>IF(N619="sníž. přenesená",J619,0)</f>
        <v>0</v>
      </c>
      <c r="BI619" s="207">
        <f>IF(N619="nulová",J619,0)</f>
        <v>0</v>
      </c>
      <c r="BJ619" s="19" t="s">
        <v>23</v>
      </c>
      <c r="BK619" s="207">
        <f>ROUND(I619*H619,2)</f>
        <v>0</v>
      </c>
      <c r="BL619" s="19" t="s">
        <v>233</v>
      </c>
      <c r="BM619" s="19" t="s">
        <v>797</v>
      </c>
    </row>
    <row r="620" spans="2:51" s="12" customFormat="1" ht="12">
      <c r="B620" s="208"/>
      <c r="C620" s="209"/>
      <c r="D620" s="210" t="s">
        <v>159</v>
      </c>
      <c r="E620" s="211" t="s">
        <v>36</v>
      </c>
      <c r="F620" s="212" t="s">
        <v>161</v>
      </c>
      <c r="G620" s="209"/>
      <c r="H620" s="213" t="s">
        <v>36</v>
      </c>
      <c r="I620" s="214"/>
      <c r="J620" s="209"/>
      <c r="K620" s="209"/>
      <c r="L620" s="215"/>
      <c r="M620" s="216"/>
      <c r="N620" s="217"/>
      <c r="O620" s="217"/>
      <c r="P620" s="217"/>
      <c r="Q620" s="217"/>
      <c r="R620" s="217"/>
      <c r="S620" s="217"/>
      <c r="T620" s="218"/>
      <c r="AT620" s="219" t="s">
        <v>159</v>
      </c>
      <c r="AU620" s="219" t="s">
        <v>88</v>
      </c>
      <c r="AV620" s="12" t="s">
        <v>23</v>
      </c>
      <c r="AW620" s="12" t="s">
        <v>44</v>
      </c>
      <c r="AX620" s="12" t="s">
        <v>79</v>
      </c>
      <c r="AY620" s="219" t="s">
        <v>150</v>
      </c>
    </row>
    <row r="621" spans="2:51" s="13" customFormat="1" ht="12">
      <c r="B621" s="220"/>
      <c r="C621" s="221"/>
      <c r="D621" s="210" t="s">
        <v>159</v>
      </c>
      <c r="E621" s="222" t="s">
        <v>36</v>
      </c>
      <c r="F621" s="223" t="s">
        <v>774</v>
      </c>
      <c r="G621" s="221"/>
      <c r="H621" s="224">
        <v>111.995</v>
      </c>
      <c r="I621" s="225"/>
      <c r="J621" s="221"/>
      <c r="K621" s="221"/>
      <c r="L621" s="226"/>
      <c r="M621" s="227"/>
      <c r="N621" s="228"/>
      <c r="O621" s="228"/>
      <c r="P621" s="228"/>
      <c r="Q621" s="228"/>
      <c r="R621" s="228"/>
      <c r="S621" s="228"/>
      <c r="T621" s="229"/>
      <c r="AT621" s="230" t="s">
        <v>159</v>
      </c>
      <c r="AU621" s="230" t="s">
        <v>88</v>
      </c>
      <c r="AV621" s="13" t="s">
        <v>88</v>
      </c>
      <c r="AW621" s="13" t="s">
        <v>44</v>
      </c>
      <c r="AX621" s="13" t="s">
        <v>79</v>
      </c>
      <c r="AY621" s="230" t="s">
        <v>150</v>
      </c>
    </row>
    <row r="622" spans="2:51" s="14" customFormat="1" ht="12">
      <c r="B622" s="231"/>
      <c r="C622" s="232"/>
      <c r="D622" s="233" t="s">
        <v>159</v>
      </c>
      <c r="E622" s="234" t="s">
        <v>36</v>
      </c>
      <c r="F622" s="235" t="s">
        <v>163</v>
      </c>
      <c r="G622" s="232"/>
      <c r="H622" s="236">
        <v>111.995</v>
      </c>
      <c r="I622" s="237"/>
      <c r="J622" s="232"/>
      <c r="K622" s="232"/>
      <c r="L622" s="238"/>
      <c r="M622" s="239"/>
      <c r="N622" s="240"/>
      <c r="O622" s="240"/>
      <c r="P622" s="240"/>
      <c r="Q622" s="240"/>
      <c r="R622" s="240"/>
      <c r="S622" s="240"/>
      <c r="T622" s="241"/>
      <c r="AT622" s="242" t="s">
        <v>159</v>
      </c>
      <c r="AU622" s="242" t="s">
        <v>88</v>
      </c>
      <c r="AV622" s="14" t="s">
        <v>157</v>
      </c>
      <c r="AW622" s="14" t="s">
        <v>44</v>
      </c>
      <c r="AX622" s="14" t="s">
        <v>23</v>
      </c>
      <c r="AY622" s="242" t="s">
        <v>150</v>
      </c>
    </row>
    <row r="623" spans="2:65" s="1" customFormat="1" ht="22.5" customHeight="1">
      <c r="B623" s="37"/>
      <c r="C623" s="246" t="s">
        <v>798</v>
      </c>
      <c r="D623" s="246" t="s">
        <v>262</v>
      </c>
      <c r="E623" s="247" t="s">
        <v>799</v>
      </c>
      <c r="F623" s="248" t="s">
        <v>800</v>
      </c>
      <c r="G623" s="249" t="s">
        <v>155</v>
      </c>
      <c r="H623" s="250">
        <v>128.794</v>
      </c>
      <c r="I623" s="251"/>
      <c r="J623" s="252">
        <f>ROUND(I623*H623,2)</f>
        <v>0</v>
      </c>
      <c r="K623" s="248" t="s">
        <v>156</v>
      </c>
      <c r="L623" s="253"/>
      <c r="M623" s="254" t="s">
        <v>36</v>
      </c>
      <c r="N623" s="255" t="s">
        <v>50</v>
      </c>
      <c r="O623" s="38"/>
      <c r="P623" s="205">
        <f>O623*H623</f>
        <v>0</v>
      </c>
      <c r="Q623" s="205">
        <v>0.00031</v>
      </c>
      <c r="R623" s="205">
        <f>Q623*H623</f>
        <v>0.039926140000000006</v>
      </c>
      <c r="S623" s="205">
        <v>0</v>
      </c>
      <c r="T623" s="206">
        <f>S623*H623</f>
        <v>0</v>
      </c>
      <c r="AR623" s="19" t="s">
        <v>310</v>
      </c>
      <c r="AT623" s="19" t="s">
        <v>262</v>
      </c>
      <c r="AU623" s="19" t="s">
        <v>88</v>
      </c>
      <c r="AY623" s="19" t="s">
        <v>150</v>
      </c>
      <c r="BE623" s="207">
        <f>IF(N623="základní",J623,0)</f>
        <v>0</v>
      </c>
      <c r="BF623" s="207">
        <f>IF(N623="snížená",J623,0)</f>
        <v>0</v>
      </c>
      <c r="BG623" s="207">
        <f>IF(N623="zákl. přenesená",J623,0)</f>
        <v>0</v>
      </c>
      <c r="BH623" s="207">
        <f>IF(N623="sníž. přenesená",J623,0)</f>
        <v>0</v>
      </c>
      <c r="BI623" s="207">
        <f>IF(N623="nulová",J623,0)</f>
        <v>0</v>
      </c>
      <c r="BJ623" s="19" t="s">
        <v>23</v>
      </c>
      <c r="BK623" s="207">
        <f>ROUND(I623*H623,2)</f>
        <v>0</v>
      </c>
      <c r="BL623" s="19" t="s">
        <v>233</v>
      </c>
      <c r="BM623" s="19" t="s">
        <v>801</v>
      </c>
    </row>
    <row r="624" spans="2:51" s="13" customFormat="1" ht="12">
      <c r="B624" s="220"/>
      <c r="C624" s="221"/>
      <c r="D624" s="233" t="s">
        <v>159</v>
      </c>
      <c r="E624" s="256" t="s">
        <v>36</v>
      </c>
      <c r="F624" s="257" t="s">
        <v>802</v>
      </c>
      <c r="G624" s="221"/>
      <c r="H624" s="258">
        <v>128.79425</v>
      </c>
      <c r="I624" s="225"/>
      <c r="J624" s="221"/>
      <c r="K624" s="221"/>
      <c r="L624" s="226"/>
      <c r="M624" s="227"/>
      <c r="N624" s="228"/>
      <c r="O624" s="228"/>
      <c r="P624" s="228"/>
      <c r="Q624" s="228"/>
      <c r="R624" s="228"/>
      <c r="S624" s="228"/>
      <c r="T624" s="229"/>
      <c r="AT624" s="230" t="s">
        <v>159</v>
      </c>
      <c r="AU624" s="230" t="s">
        <v>88</v>
      </c>
      <c r="AV624" s="13" t="s">
        <v>88</v>
      </c>
      <c r="AW624" s="13" t="s">
        <v>44</v>
      </c>
      <c r="AX624" s="13" t="s">
        <v>23</v>
      </c>
      <c r="AY624" s="230" t="s">
        <v>150</v>
      </c>
    </row>
    <row r="625" spans="2:65" s="1" customFormat="1" ht="22.5" customHeight="1">
      <c r="B625" s="37"/>
      <c r="C625" s="196" t="s">
        <v>803</v>
      </c>
      <c r="D625" s="196" t="s">
        <v>152</v>
      </c>
      <c r="E625" s="197" t="s">
        <v>804</v>
      </c>
      <c r="F625" s="198" t="s">
        <v>805</v>
      </c>
      <c r="G625" s="199" t="s">
        <v>761</v>
      </c>
      <c r="H625" s="270"/>
      <c r="I625" s="201"/>
      <c r="J625" s="202">
        <f>ROUND(I625*H625,2)</f>
        <v>0</v>
      </c>
      <c r="K625" s="198" t="s">
        <v>156</v>
      </c>
      <c r="L625" s="57"/>
      <c r="M625" s="203" t="s">
        <v>36</v>
      </c>
      <c r="N625" s="204" t="s">
        <v>50</v>
      </c>
      <c r="O625" s="38"/>
      <c r="P625" s="205">
        <f>O625*H625</f>
        <v>0</v>
      </c>
      <c r="Q625" s="205">
        <v>0</v>
      </c>
      <c r="R625" s="205">
        <f>Q625*H625</f>
        <v>0</v>
      </c>
      <c r="S625" s="205">
        <v>0</v>
      </c>
      <c r="T625" s="206">
        <f>S625*H625</f>
        <v>0</v>
      </c>
      <c r="AR625" s="19" t="s">
        <v>233</v>
      </c>
      <c r="AT625" s="19" t="s">
        <v>152</v>
      </c>
      <c r="AU625" s="19" t="s">
        <v>88</v>
      </c>
      <c r="AY625" s="19" t="s">
        <v>150</v>
      </c>
      <c r="BE625" s="207">
        <f>IF(N625="základní",J625,0)</f>
        <v>0</v>
      </c>
      <c r="BF625" s="207">
        <f>IF(N625="snížená",J625,0)</f>
        <v>0</v>
      </c>
      <c r="BG625" s="207">
        <f>IF(N625="zákl. přenesená",J625,0)</f>
        <v>0</v>
      </c>
      <c r="BH625" s="207">
        <f>IF(N625="sníž. přenesená",J625,0)</f>
        <v>0</v>
      </c>
      <c r="BI625" s="207">
        <f>IF(N625="nulová",J625,0)</f>
        <v>0</v>
      </c>
      <c r="BJ625" s="19" t="s">
        <v>23</v>
      </c>
      <c r="BK625" s="207">
        <f>ROUND(I625*H625,2)</f>
        <v>0</v>
      </c>
      <c r="BL625" s="19" t="s">
        <v>233</v>
      </c>
      <c r="BM625" s="19" t="s">
        <v>806</v>
      </c>
    </row>
    <row r="626" spans="2:63" s="11" customFormat="1" ht="29.85" customHeight="1">
      <c r="B626" s="179"/>
      <c r="C626" s="180"/>
      <c r="D626" s="193" t="s">
        <v>78</v>
      </c>
      <c r="E626" s="194" t="s">
        <v>807</v>
      </c>
      <c r="F626" s="194" t="s">
        <v>808</v>
      </c>
      <c r="G626" s="180"/>
      <c r="H626" s="180"/>
      <c r="I626" s="183"/>
      <c r="J626" s="195">
        <f>BK626</f>
        <v>0</v>
      </c>
      <c r="K626" s="180"/>
      <c r="L626" s="185"/>
      <c r="M626" s="186"/>
      <c r="N626" s="187"/>
      <c r="O626" s="187"/>
      <c r="P626" s="188">
        <f>SUM(P627:P658)</f>
        <v>0</v>
      </c>
      <c r="Q626" s="187"/>
      <c r="R626" s="188">
        <f>SUM(R627:R658)</f>
        <v>18.418924600000004</v>
      </c>
      <c r="S626" s="187"/>
      <c r="T626" s="189">
        <f>SUM(T627:T658)</f>
        <v>0</v>
      </c>
      <c r="AR626" s="190" t="s">
        <v>88</v>
      </c>
      <c r="AT626" s="191" t="s">
        <v>78</v>
      </c>
      <c r="AU626" s="191" t="s">
        <v>23</v>
      </c>
      <c r="AY626" s="190" t="s">
        <v>150</v>
      </c>
      <c r="BK626" s="192">
        <f>SUM(BK627:BK658)</f>
        <v>0</v>
      </c>
    </row>
    <row r="627" spans="2:65" s="1" customFormat="1" ht="22.5" customHeight="1">
      <c r="B627" s="37"/>
      <c r="C627" s="196" t="s">
        <v>809</v>
      </c>
      <c r="D627" s="196" t="s">
        <v>152</v>
      </c>
      <c r="E627" s="197" t="s">
        <v>810</v>
      </c>
      <c r="F627" s="198" t="s">
        <v>811</v>
      </c>
      <c r="G627" s="199" t="s">
        <v>290</v>
      </c>
      <c r="H627" s="200">
        <v>79</v>
      </c>
      <c r="I627" s="201"/>
      <c r="J627" s="202">
        <f>ROUND(I627*H627,2)</f>
        <v>0</v>
      </c>
      <c r="K627" s="198" t="s">
        <v>36</v>
      </c>
      <c r="L627" s="57"/>
      <c r="M627" s="203" t="s">
        <v>36</v>
      </c>
      <c r="N627" s="204" t="s">
        <v>50</v>
      </c>
      <c r="O627" s="38"/>
      <c r="P627" s="205">
        <f>O627*H627</f>
        <v>0</v>
      </c>
      <c r="Q627" s="205">
        <v>0</v>
      </c>
      <c r="R627" s="205">
        <f>Q627*H627</f>
        <v>0</v>
      </c>
      <c r="S627" s="205">
        <v>0</v>
      </c>
      <c r="T627" s="206">
        <f>S627*H627</f>
        <v>0</v>
      </c>
      <c r="AR627" s="19" t="s">
        <v>233</v>
      </c>
      <c r="AT627" s="19" t="s">
        <v>152</v>
      </c>
      <c r="AU627" s="19" t="s">
        <v>88</v>
      </c>
      <c r="AY627" s="19" t="s">
        <v>150</v>
      </c>
      <c r="BE627" s="207">
        <f>IF(N627="základní",J627,0)</f>
        <v>0</v>
      </c>
      <c r="BF627" s="207">
        <f>IF(N627="snížená",J627,0)</f>
        <v>0</v>
      </c>
      <c r="BG627" s="207">
        <f>IF(N627="zákl. přenesená",J627,0)</f>
        <v>0</v>
      </c>
      <c r="BH627" s="207">
        <f>IF(N627="sníž. přenesená",J627,0)</f>
        <v>0</v>
      </c>
      <c r="BI627" s="207">
        <f>IF(N627="nulová",J627,0)</f>
        <v>0</v>
      </c>
      <c r="BJ627" s="19" t="s">
        <v>23</v>
      </c>
      <c r="BK627" s="207">
        <f>ROUND(I627*H627,2)</f>
        <v>0</v>
      </c>
      <c r="BL627" s="19" t="s">
        <v>233</v>
      </c>
      <c r="BM627" s="19" t="s">
        <v>812</v>
      </c>
    </row>
    <row r="628" spans="2:65" s="1" customFormat="1" ht="22.5" customHeight="1">
      <c r="B628" s="37"/>
      <c r="C628" s="196" t="s">
        <v>813</v>
      </c>
      <c r="D628" s="196" t="s">
        <v>152</v>
      </c>
      <c r="E628" s="197" t="s">
        <v>814</v>
      </c>
      <c r="F628" s="198" t="s">
        <v>815</v>
      </c>
      <c r="G628" s="199" t="s">
        <v>155</v>
      </c>
      <c r="H628" s="200">
        <v>1007.92</v>
      </c>
      <c r="I628" s="201"/>
      <c r="J628" s="202">
        <f>ROUND(I628*H628,2)</f>
        <v>0</v>
      </c>
      <c r="K628" s="198" t="s">
        <v>156</v>
      </c>
      <c r="L628" s="57"/>
      <c r="M628" s="203" t="s">
        <v>36</v>
      </c>
      <c r="N628" s="204" t="s">
        <v>50</v>
      </c>
      <c r="O628" s="38"/>
      <c r="P628" s="205">
        <f>O628*H628</f>
        <v>0</v>
      </c>
      <c r="Q628" s="205">
        <v>0</v>
      </c>
      <c r="R628" s="205">
        <f>Q628*H628</f>
        <v>0</v>
      </c>
      <c r="S628" s="205">
        <v>0</v>
      </c>
      <c r="T628" s="206">
        <f>S628*H628</f>
        <v>0</v>
      </c>
      <c r="AR628" s="19" t="s">
        <v>233</v>
      </c>
      <c r="AT628" s="19" t="s">
        <v>152</v>
      </c>
      <c r="AU628" s="19" t="s">
        <v>88</v>
      </c>
      <c r="AY628" s="19" t="s">
        <v>150</v>
      </c>
      <c r="BE628" s="207">
        <f>IF(N628="základní",J628,0)</f>
        <v>0</v>
      </c>
      <c r="BF628" s="207">
        <f>IF(N628="snížená",J628,0)</f>
        <v>0</v>
      </c>
      <c r="BG628" s="207">
        <f>IF(N628="zákl. přenesená",J628,0)</f>
        <v>0</v>
      </c>
      <c r="BH628" s="207">
        <f>IF(N628="sníž. přenesená",J628,0)</f>
        <v>0</v>
      </c>
      <c r="BI628" s="207">
        <f>IF(N628="nulová",J628,0)</f>
        <v>0</v>
      </c>
      <c r="BJ628" s="19" t="s">
        <v>23</v>
      </c>
      <c r="BK628" s="207">
        <f>ROUND(I628*H628,2)</f>
        <v>0</v>
      </c>
      <c r="BL628" s="19" t="s">
        <v>233</v>
      </c>
      <c r="BM628" s="19" t="s">
        <v>816</v>
      </c>
    </row>
    <row r="629" spans="2:51" s="12" customFormat="1" ht="12">
      <c r="B629" s="208"/>
      <c r="C629" s="209"/>
      <c r="D629" s="210" t="s">
        <v>159</v>
      </c>
      <c r="E629" s="211" t="s">
        <v>36</v>
      </c>
      <c r="F629" s="212" t="s">
        <v>817</v>
      </c>
      <c r="G629" s="209"/>
      <c r="H629" s="213" t="s">
        <v>36</v>
      </c>
      <c r="I629" s="214"/>
      <c r="J629" s="209"/>
      <c r="K629" s="209"/>
      <c r="L629" s="215"/>
      <c r="M629" s="216"/>
      <c r="N629" s="217"/>
      <c r="O629" s="217"/>
      <c r="P629" s="217"/>
      <c r="Q629" s="217"/>
      <c r="R629" s="217"/>
      <c r="S629" s="217"/>
      <c r="T629" s="218"/>
      <c r="AT629" s="219" t="s">
        <v>159</v>
      </c>
      <c r="AU629" s="219" t="s">
        <v>88</v>
      </c>
      <c r="AV629" s="12" t="s">
        <v>23</v>
      </c>
      <c r="AW629" s="12" t="s">
        <v>44</v>
      </c>
      <c r="AX629" s="12" t="s">
        <v>79</v>
      </c>
      <c r="AY629" s="219" t="s">
        <v>150</v>
      </c>
    </row>
    <row r="630" spans="2:51" s="13" customFormat="1" ht="12">
      <c r="B630" s="220"/>
      <c r="C630" s="221"/>
      <c r="D630" s="210" t="s">
        <v>159</v>
      </c>
      <c r="E630" s="222" t="s">
        <v>36</v>
      </c>
      <c r="F630" s="223" t="s">
        <v>818</v>
      </c>
      <c r="G630" s="221"/>
      <c r="H630" s="224">
        <v>1007.92</v>
      </c>
      <c r="I630" s="225"/>
      <c r="J630" s="221"/>
      <c r="K630" s="221"/>
      <c r="L630" s="226"/>
      <c r="M630" s="227"/>
      <c r="N630" s="228"/>
      <c r="O630" s="228"/>
      <c r="P630" s="228"/>
      <c r="Q630" s="228"/>
      <c r="R630" s="228"/>
      <c r="S630" s="228"/>
      <c r="T630" s="229"/>
      <c r="AT630" s="230" t="s">
        <v>159</v>
      </c>
      <c r="AU630" s="230" t="s">
        <v>88</v>
      </c>
      <c r="AV630" s="13" t="s">
        <v>88</v>
      </c>
      <c r="AW630" s="13" t="s">
        <v>44</v>
      </c>
      <c r="AX630" s="13" t="s">
        <v>79</v>
      </c>
      <c r="AY630" s="230" t="s">
        <v>150</v>
      </c>
    </row>
    <row r="631" spans="2:51" s="14" customFormat="1" ht="12">
      <c r="B631" s="231"/>
      <c r="C631" s="232"/>
      <c r="D631" s="233" t="s">
        <v>159</v>
      </c>
      <c r="E631" s="234" t="s">
        <v>36</v>
      </c>
      <c r="F631" s="235" t="s">
        <v>163</v>
      </c>
      <c r="G631" s="232"/>
      <c r="H631" s="236">
        <v>1007.92</v>
      </c>
      <c r="I631" s="237"/>
      <c r="J631" s="232"/>
      <c r="K631" s="232"/>
      <c r="L631" s="238"/>
      <c r="M631" s="239"/>
      <c r="N631" s="240"/>
      <c r="O631" s="240"/>
      <c r="P631" s="240"/>
      <c r="Q631" s="240"/>
      <c r="R631" s="240"/>
      <c r="S631" s="240"/>
      <c r="T631" s="241"/>
      <c r="AT631" s="242" t="s">
        <v>159</v>
      </c>
      <c r="AU631" s="242" t="s">
        <v>88</v>
      </c>
      <c r="AV631" s="14" t="s">
        <v>157</v>
      </c>
      <c r="AW631" s="14" t="s">
        <v>44</v>
      </c>
      <c r="AX631" s="14" t="s">
        <v>23</v>
      </c>
      <c r="AY631" s="242" t="s">
        <v>150</v>
      </c>
    </row>
    <row r="632" spans="2:65" s="1" customFormat="1" ht="22.5" customHeight="1">
      <c r="B632" s="37"/>
      <c r="C632" s="246" t="s">
        <v>819</v>
      </c>
      <c r="D632" s="246" t="s">
        <v>262</v>
      </c>
      <c r="E632" s="247" t="s">
        <v>820</v>
      </c>
      <c r="F632" s="248" t="s">
        <v>821</v>
      </c>
      <c r="G632" s="249" t="s">
        <v>155</v>
      </c>
      <c r="H632" s="250">
        <v>2056.157</v>
      </c>
      <c r="I632" s="251"/>
      <c r="J632" s="252">
        <f>ROUND(I632*H632,2)</f>
        <v>0</v>
      </c>
      <c r="K632" s="248" t="s">
        <v>156</v>
      </c>
      <c r="L632" s="253"/>
      <c r="M632" s="254" t="s">
        <v>36</v>
      </c>
      <c r="N632" s="255" t="s">
        <v>50</v>
      </c>
      <c r="O632" s="38"/>
      <c r="P632" s="205">
        <f>O632*H632</f>
        <v>0</v>
      </c>
      <c r="Q632" s="205">
        <v>0.008</v>
      </c>
      <c r="R632" s="205">
        <f>Q632*H632</f>
        <v>16.449256000000002</v>
      </c>
      <c r="S632" s="205">
        <v>0</v>
      </c>
      <c r="T632" s="206">
        <f>S632*H632</f>
        <v>0</v>
      </c>
      <c r="AR632" s="19" t="s">
        <v>310</v>
      </c>
      <c r="AT632" s="19" t="s">
        <v>262</v>
      </c>
      <c r="AU632" s="19" t="s">
        <v>88</v>
      </c>
      <c r="AY632" s="19" t="s">
        <v>150</v>
      </c>
      <c r="BE632" s="207">
        <f>IF(N632="základní",J632,0)</f>
        <v>0</v>
      </c>
      <c r="BF632" s="207">
        <f>IF(N632="snížená",J632,0)</f>
        <v>0</v>
      </c>
      <c r="BG632" s="207">
        <f>IF(N632="zákl. přenesená",J632,0)</f>
        <v>0</v>
      </c>
      <c r="BH632" s="207">
        <f>IF(N632="sníž. přenesená",J632,0)</f>
        <v>0</v>
      </c>
      <c r="BI632" s="207">
        <f>IF(N632="nulová",J632,0)</f>
        <v>0</v>
      </c>
      <c r="BJ632" s="19" t="s">
        <v>23</v>
      </c>
      <c r="BK632" s="207">
        <f>ROUND(I632*H632,2)</f>
        <v>0</v>
      </c>
      <c r="BL632" s="19" t="s">
        <v>233</v>
      </c>
      <c r="BM632" s="19" t="s">
        <v>822</v>
      </c>
    </row>
    <row r="633" spans="2:51" s="13" customFormat="1" ht="12">
      <c r="B633" s="220"/>
      <c r="C633" s="221"/>
      <c r="D633" s="233" t="s">
        <v>159</v>
      </c>
      <c r="E633" s="256" t="s">
        <v>36</v>
      </c>
      <c r="F633" s="257" t="s">
        <v>823</v>
      </c>
      <c r="G633" s="221"/>
      <c r="H633" s="258">
        <v>2056.1568</v>
      </c>
      <c r="I633" s="225"/>
      <c r="J633" s="221"/>
      <c r="K633" s="221"/>
      <c r="L633" s="226"/>
      <c r="M633" s="227"/>
      <c r="N633" s="228"/>
      <c r="O633" s="228"/>
      <c r="P633" s="228"/>
      <c r="Q633" s="228"/>
      <c r="R633" s="228"/>
      <c r="S633" s="228"/>
      <c r="T633" s="229"/>
      <c r="AT633" s="230" t="s">
        <v>159</v>
      </c>
      <c r="AU633" s="230" t="s">
        <v>88</v>
      </c>
      <c r="AV633" s="13" t="s">
        <v>88</v>
      </c>
      <c r="AW633" s="13" t="s">
        <v>44</v>
      </c>
      <c r="AX633" s="13" t="s">
        <v>23</v>
      </c>
      <c r="AY633" s="230" t="s">
        <v>150</v>
      </c>
    </row>
    <row r="634" spans="2:65" s="1" customFormat="1" ht="22.5" customHeight="1">
      <c r="B634" s="37"/>
      <c r="C634" s="196" t="s">
        <v>824</v>
      </c>
      <c r="D634" s="196" t="s">
        <v>152</v>
      </c>
      <c r="E634" s="197" t="s">
        <v>825</v>
      </c>
      <c r="F634" s="198" t="s">
        <v>826</v>
      </c>
      <c r="G634" s="199" t="s">
        <v>155</v>
      </c>
      <c r="H634" s="200">
        <v>604.752</v>
      </c>
      <c r="I634" s="201"/>
      <c r="J634" s="202">
        <f>ROUND(I634*H634,2)</f>
        <v>0</v>
      </c>
      <c r="K634" s="198" t="s">
        <v>156</v>
      </c>
      <c r="L634" s="57"/>
      <c r="M634" s="203" t="s">
        <v>36</v>
      </c>
      <c r="N634" s="204" t="s">
        <v>50</v>
      </c>
      <c r="O634" s="38"/>
      <c r="P634" s="205">
        <f>O634*H634</f>
        <v>0</v>
      </c>
      <c r="Q634" s="205">
        <v>0</v>
      </c>
      <c r="R634" s="205">
        <f>Q634*H634</f>
        <v>0</v>
      </c>
      <c r="S634" s="205">
        <v>0</v>
      </c>
      <c r="T634" s="206">
        <f>S634*H634</f>
        <v>0</v>
      </c>
      <c r="AR634" s="19" t="s">
        <v>233</v>
      </c>
      <c r="AT634" s="19" t="s">
        <v>152</v>
      </c>
      <c r="AU634" s="19" t="s">
        <v>88</v>
      </c>
      <c r="AY634" s="19" t="s">
        <v>150</v>
      </c>
      <c r="BE634" s="207">
        <f>IF(N634="základní",J634,0)</f>
        <v>0</v>
      </c>
      <c r="BF634" s="207">
        <f>IF(N634="snížená",J634,0)</f>
        <v>0</v>
      </c>
      <c r="BG634" s="207">
        <f>IF(N634="zákl. přenesená",J634,0)</f>
        <v>0</v>
      </c>
      <c r="BH634" s="207">
        <f>IF(N634="sníž. přenesená",J634,0)</f>
        <v>0</v>
      </c>
      <c r="BI634" s="207">
        <f>IF(N634="nulová",J634,0)</f>
        <v>0</v>
      </c>
      <c r="BJ634" s="19" t="s">
        <v>23</v>
      </c>
      <c r="BK634" s="207">
        <f>ROUND(I634*H634,2)</f>
        <v>0</v>
      </c>
      <c r="BL634" s="19" t="s">
        <v>233</v>
      </c>
      <c r="BM634" s="19" t="s">
        <v>827</v>
      </c>
    </row>
    <row r="635" spans="2:51" s="12" customFormat="1" ht="12">
      <c r="B635" s="208"/>
      <c r="C635" s="209"/>
      <c r="D635" s="210" t="s">
        <v>159</v>
      </c>
      <c r="E635" s="211" t="s">
        <v>36</v>
      </c>
      <c r="F635" s="212" t="s">
        <v>817</v>
      </c>
      <c r="G635" s="209"/>
      <c r="H635" s="213" t="s">
        <v>36</v>
      </c>
      <c r="I635" s="214"/>
      <c r="J635" s="209"/>
      <c r="K635" s="209"/>
      <c r="L635" s="215"/>
      <c r="M635" s="216"/>
      <c r="N635" s="217"/>
      <c r="O635" s="217"/>
      <c r="P635" s="217"/>
      <c r="Q635" s="217"/>
      <c r="R635" s="217"/>
      <c r="S635" s="217"/>
      <c r="T635" s="218"/>
      <c r="AT635" s="219" t="s">
        <v>159</v>
      </c>
      <c r="AU635" s="219" t="s">
        <v>88</v>
      </c>
      <c r="AV635" s="12" t="s">
        <v>23</v>
      </c>
      <c r="AW635" s="12" t="s">
        <v>44</v>
      </c>
      <c r="AX635" s="12" t="s">
        <v>79</v>
      </c>
      <c r="AY635" s="219" t="s">
        <v>150</v>
      </c>
    </row>
    <row r="636" spans="2:51" s="13" customFormat="1" ht="12">
      <c r="B636" s="220"/>
      <c r="C636" s="221"/>
      <c r="D636" s="210" t="s">
        <v>159</v>
      </c>
      <c r="E636" s="222" t="s">
        <v>36</v>
      </c>
      <c r="F636" s="223" t="s">
        <v>828</v>
      </c>
      <c r="G636" s="221"/>
      <c r="H636" s="224">
        <v>604.752</v>
      </c>
      <c r="I636" s="225"/>
      <c r="J636" s="221"/>
      <c r="K636" s="221"/>
      <c r="L636" s="226"/>
      <c r="M636" s="227"/>
      <c r="N636" s="228"/>
      <c r="O636" s="228"/>
      <c r="P636" s="228"/>
      <c r="Q636" s="228"/>
      <c r="R636" s="228"/>
      <c r="S636" s="228"/>
      <c r="T636" s="229"/>
      <c r="AT636" s="230" t="s">
        <v>159</v>
      </c>
      <c r="AU636" s="230" t="s">
        <v>88</v>
      </c>
      <c r="AV636" s="13" t="s">
        <v>88</v>
      </c>
      <c r="AW636" s="13" t="s">
        <v>44</v>
      </c>
      <c r="AX636" s="13" t="s">
        <v>79</v>
      </c>
      <c r="AY636" s="230" t="s">
        <v>150</v>
      </c>
    </row>
    <row r="637" spans="2:51" s="14" customFormat="1" ht="12">
      <c r="B637" s="231"/>
      <c r="C637" s="232"/>
      <c r="D637" s="233" t="s">
        <v>159</v>
      </c>
      <c r="E637" s="234" t="s">
        <v>36</v>
      </c>
      <c r="F637" s="235" t="s">
        <v>163</v>
      </c>
      <c r="G637" s="232"/>
      <c r="H637" s="236">
        <v>604.752</v>
      </c>
      <c r="I637" s="237"/>
      <c r="J637" s="232"/>
      <c r="K637" s="232"/>
      <c r="L637" s="238"/>
      <c r="M637" s="239"/>
      <c r="N637" s="240"/>
      <c r="O637" s="240"/>
      <c r="P637" s="240"/>
      <c r="Q637" s="240"/>
      <c r="R637" s="240"/>
      <c r="S637" s="240"/>
      <c r="T637" s="241"/>
      <c r="AT637" s="242" t="s">
        <v>159</v>
      </c>
      <c r="AU637" s="242" t="s">
        <v>88</v>
      </c>
      <c r="AV637" s="14" t="s">
        <v>157</v>
      </c>
      <c r="AW637" s="14" t="s">
        <v>44</v>
      </c>
      <c r="AX637" s="14" t="s">
        <v>23</v>
      </c>
      <c r="AY637" s="242" t="s">
        <v>150</v>
      </c>
    </row>
    <row r="638" spans="2:65" s="1" customFormat="1" ht="22.5" customHeight="1">
      <c r="B638" s="37"/>
      <c r="C638" s="246" t="s">
        <v>829</v>
      </c>
      <c r="D638" s="246" t="s">
        <v>262</v>
      </c>
      <c r="E638" s="247" t="s">
        <v>830</v>
      </c>
      <c r="F638" s="248" t="s">
        <v>831</v>
      </c>
      <c r="G638" s="249" t="s">
        <v>155</v>
      </c>
      <c r="H638" s="250">
        <v>634.99</v>
      </c>
      <c r="I638" s="251"/>
      <c r="J638" s="252">
        <f>ROUND(I638*H638,2)</f>
        <v>0</v>
      </c>
      <c r="K638" s="248" t="s">
        <v>156</v>
      </c>
      <c r="L638" s="253"/>
      <c r="M638" s="254" t="s">
        <v>36</v>
      </c>
      <c r="N638" s="255" t="s">
        <v>50</v>
      </c>
      <c r="O638" s="38"/>
      <c r="P638" s="205">
        <f>O638*H638</f>
        <v>0</v>
      </c>
      <c r="Q638" s="205">
        <v>0.00014</v>
      </c>
      <c r="R638" s="205">
        <f>Q638*H638</f>
        <v>0.0888986</v>
      </c>
      <c r="S638" s="205">
        <v>0</v>
      </c>
      <c r="T638" s="206">
        <f>S638*H638</f>
        <v>0</v>
      </c>
      <c r="AR638" s="19" t="s">
        <v>310</v>
      </c>
      <c r="AT638" s="19" t="s">
        <v>262</v>
      </c>
      <c r="AU638" s="19" t="s">
        <v>88</v>
      </c>
      <c r="AY638" s="19" t="s">
        <v>150</v>
      </c>
      <c r="BE638" s="207">
        <f>IF(N638="základní",J638,0)</f>
        <v>0</v>
      </c>
      <c r="BF638" s="207">
        <f>IF(N638="snížená",J638,0)</f>
        <v>0</v>
      </c>
      <c r="BG638" s="207">
        <f>IF(N638="zákl. přenesená",J638,0)</f>
        <v>0</v>
      </c>
      <c r="BH638" s="207">
        <f>IF(N638="sníž. přenesená",J638,0)</f>
        <v>0</v>
      </c>
      <c r="BI638" s="207">
        <f>IF(N638="nulová",J638,0)</f>
        <v>0</v>
      </c>
      <c r="BJ638" s="19" t="s">
        <v>23</v>
      </c>
      <c r="BK638" s="207">
        <f>ROUND(I638*H638,2)</f>
        <v>0</v>
      </c>
      <c r="BL638" s="19" t="s">
        <v>233</v>
      </c>
      <c r="BM638" s="19" t="s">
        <v>832</v>
      </c>
    </row>
    <row r="639" spans="2:51" s="13" customFormat="1" ht="12">
      <c r="B639" s="220"/>
      <c r="C639" s="221"/>
      <c r="D639" s="233" t="s">
        <v>159</v>
      </c>
      <c r="E639" s="256" t="s">
        <v>36</v>
      </c>
      <c r="F639" s="257" t="s">
        <v>833</v>
      </c>
      <c r="G639" s="221"/>
      <c r="H639" s="258">
        <v>634.9896</v>
      </c>
      <c r="I639" s="225"/>
      <c r="J639" s="221"/>
      <c r="K639" s="221"/>
      <c r="L639" s="226"/>
      <c r="M639" s="227"/>
      <c r="N639" s="228"/>
      <c r="O639" s="228"/>
      <c r="P639" s="228"/>
      <c r="Q639" s="228"/>
      <c r="R639" s="228"/>
      <c r="S639" s="228"/>
      <c r="T639" s="229"/>
      <c r="AT639" s="230" t="s">
        <v>159</v>
      </c>
      <c r="AU639" s="230" t="s">
        <v>88</v>
      </c>
      <c r="AV639" s="13" t="s">
        <v>88</v>
      </c>
      <c r="AW639" s="13" t="s">
        <v>44</v>
      </c>
      <c r="AX639" s="13" t="s">
        <v>23</v>
      </c>
      <c r="AY639" s="230" t="s">
        <v>150</v>
      </c>
    </row>
    <row r="640" spans="2:65" s="1" customFormat="1" ht="22.5" customHeight="1">
      <c r="B640" s="37"/>
      <c r="C640" s="196" t="s">
        <v>834</v>
      </c>
      <c r="D640" s="196" t="s">
        <v>152</v>
      </c>
      <c r="E640" s="197" t="s">
        <v>835</v>
      </c>
      <c r="F640" s="198" t="s">
        <v>836</v>
      </c>
      <c r="G640" s="199" t="s">
        <v>155</v>
      </c>
      <c r="H640" s="200">
        <v>124.818</v>
      </c>
      <c r="I640" s="201"/>
      <c r="J640" s="202">
        <f>ROUND(I640*H640,2)</f>
        <v>0</v>
      </c>
      <c r="K640" s="198" t="s">
        <v>156</v>
      </c>
      <c r="L640" s="57"/>
      <c r="M640" s="203" t="s">
        <v>36</v>
      </c>
      <c r="N640" s="204" t="s">
        <v>50</v>
      </c>
      <c r="O640" s="38"/>
      <c r="P640" s="205">
        <f>O640*H640</f>
        <v>0</v>
      </c>
      <c r="Q640" s="205">
        <v>0.003</v>
      </c>
      <c r="R640" s="205">
        <f>Q640*H640</f>
        <v>0.374454</v>
      </c>
      <c r="S640" s="205">
        <v>0</v>
      </c>
      <c r="T640" s="206">
        <f>S640*H640</f>
        <v>0</v>
      </c>
      <c r="AR640" s="19" t="s">
        <v>233</v>
      </c>
      <c r="AT640" s="19" t="s">
        <v>152</v>
      </c>
      <c r="AU640" s="19" t="s">
        <v>88</v>
      </c>
      <c r="AY640" s="19" t="s">
        <v>150</v>
      </c>
      <c r="BE640" s="207">
        <f>IF(N640="základní",J640,0)</f>
        <v>0</v>
      </c>
      <c r="BF640" s="207">
        <f>IF(N640="snížená",J640,0)</f>
        <v>0</v>
      </c>
      <c r="BG640" s="207">
        <f>IF(N640="zákl. přenesená",J640,0)</f>
        <v>0</v>
      </c>
      <c r="BH640" s="207">
        <f>IF(N640="sníž. přenesená",J640,0)</f>
        <v>0</v>
      </c>
      <c r="BI640" s="207">
        <f>IF(N640="nulová",J640,0)</f>
        <v>0</v>
      </c>
      <c r="BJ640" s="19" t="s">
        <v>23</v>
      </c>
      <c r="BK640" s="207">
        <f>ROUND(I640*H640,2)</f>
        <v>0</v>
      </c>
      <c r="BL640" s="19" t="s">
        <v>233</v>
      </c>
      <c r="BM640" s="19" t="s">
        <v>837</v>
      </c>
    </row>
    <row r="641" spans="2:51" s="12" customFormat="1" ht="12">
      <c r="B641" s="208"/>
      <c r="C641" s="209"/>
      <c r="D641" s="210" t="s">
        <v>159</v>
      </c>
      <c r="E641" s="211" t="s">
        <v>36</v>
      </c>
      <c r="F641" s="212" t="s">
        <v>160</v>
      </c>
      <c r="G641" s="209"/>
      <c r="H641" s="213" t="s">
        <v>36</v>
      </c>
      <c r="I641" s="214"/>
      <c r="J641" s="209"/>
      <c r="K641" s="209"/>
      <c r="L641" s="215"/>
      <c r="M641" s="216"/>
      <c r="N641" s="217"/>
      <c r="O641" s="217"/>
      <c r="P641" s="217"/>
      <c r="Q641" s="217"/>
      <c r="R641" s="217"/>
      <c r="S641" s="217"/>
      <c r="T641" s="218"/>
      <c r="AT641" s="219" t="s">
        <v>159</v>
      </c>
      <c r="AU641" s="219" t="s">
        <v>88</v>
      </c>
      <c r="AV641" s="12" t="s">
        <v>23</v>
      </c>
      <c r="AW641" s="12" t="s">
        <v>44</v>
      </c>
      <c r="AX641" s="12" t="s">
        <v>79</v>
      </c>
      <c r="AY641" s="219" t="s">
        <v>150</v>
      </c>
    </row>
    <row r="642" spans="2:51" s="12" customFormat="1" ht="12">
      <c r="B642" s="208"/>
      <c r="C642" s="209"/>
      <c r="D642" s="210" t="s">
        <v>159</v>
      </c>
      <c r="E642" s="211" t="s">
        <v>36</v>
      </c>
      <c r="F642" s="212" t="s">
        <v>161</v>
      </c>
      <c r="G642" s="209"/>
      <c r="H642" s="213" t="s">
        <v>36</v>
      </c>
      <c r="I642" s="214"/>
      <c r="J642" s="209"/>
      <c r="K642" s="209"/>
      <c r="L642" s="215"/>
      <c r="M642" s="216"/>
      <c r="N642" s="217"/>
      <c r="O642" s="217"/>
      <c r="P642" s="217"/>
      <c r="Q642" s="217"/>
      <c r="R642" s="217"/>
      <c r="S642" s="217"/>
      <c r="T642" s="218"/>
      <c r="AT642" s="219" t="s">
        <v>159</v>
      </c>
      <c r="AU642" s="219" t="s">
        <v>88</v>
      </c>
      <c r="AV642" s="12" t="s">
        <v>23</v>
      </c>
      <c r="AW642" s="12" t="s">
        <v>44</v>
      </c>
      <c r="AX642" s="12" t="s">
        <v>79</v>
      </c>
      <c r="AY642" s="219" t="s">
        <v>150</v>
      </c>
    </row>
    <row r="643" spans="2:51" s="12" customFormat="1" ht="12">
      <c r="B643" s="208"/>
      <c r="C643" s="209"/>
      <c r="D643" s="210" t="s">
        <v>159</v>
      </c>
      <c r="E643" s="211" t="s">
        <v>36</v>
      </c>
      <c r="F643" s="212" t="s">
        <v>838</v>
      </c>
      <c r="G643" s="209"/>
      <c r="H643" s="213" t="s">
        <v>36</v>
      </c>
      <c r="I643" s="214"/>
      <c r="J643" s="209"/>
      <c r="K643" s="209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159</v>
      </c>
      <c r="AU643" s="219" t="s">
        <v>88</v>
      </c>
      <c r="AV643" s="12" t="s">
        <v>23</v>
      </c>
      <c r="AW643" s="12" t="s">
        <v>44</v>
      </c>
      <c r="AX643" s="12" t="s">
        <v>79</v>
      </c>
      <c r="AY643" s="219" t="s">
        <v>150</v>
      </c>
    </row>
    <row r="644" spans="2:51" s="13" customFormat="1" ht="12">
      <c r="B644" s="220"/>
      <c r="C644" s="221"/>
      <c r="D644" s="210" t="s">
        <v>159</v>
      </c>
      <c r="E644" s="222" t="s">
        <v>36</v>
      </c>
      <c r="F644" s="223" t="s">
        <v>532</v>
      </c>
      <c r="G644" s="221"/>
      <c r="H644" s="224">
        <v>56.5</v>
      </c>
      <c r="I644" s="225"/>
      <c r="J644" s="221"/>
      <c r="K644" s="221"/>
      <c r="L644" s="226"/>
      <c r="M644" s="227"/>
      <c r="N644" s="228"/>
      <c r="O644" s="228"/>
      <c r="P644" s="228"/>
      <c r="Q644" s="228"/>
      <c r="R644" s="228"/>
      <c r="S644" s="228"/>
      <c r="T644" s="229"/>
      <c r="AT644" s="230" t="s">
        <v>159</v>
      </c>
      <c r="AU644" s="230" t="s">
        <v>88</v>
      </c>
      <c r="AV644" s="13" t="s">
        <v>88</v>
      </c>
      <c r="AW644" s="13" t="s">
        <v>44</v>
      </c>
      <c r="AX644" s="13" t="s">
        <v>79</v>
      </c>
      <c r="AY644" s="230" t="s">
        <v>150</v>
      </c>
    </row>
    <row r="645" spans="2:51" s="13" customFormat="1" ht="12">
      <c r="B645" s="220"/>
      <c r="C645" s="221"/>
      <c r="D645" s="210" t="s">
        <v>159</v>
      </c>
      <c r="E645" s="222" t="s">
        <v>36</v>
      </c>
      <c r="F645" s="223" t="s">
        <v>533</v>
      </c>
      <c r="G645" s="221"/>
      <c r="H645" s="224">
        <v>16.8</v>
      </c>
      <c r="I645" s="225"/>
      <c r="J645" s="221"/>
      <c r="K645" s="221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159</v>
      </c>
      <c r="AU645" s="230" t="s">
        <v>88</v>
      </c>
      <c r="AV645" s="13" t="s">
        <v>88</v>
      </c>
      <c r="AW645" s="13" t="s">
        <v>44</v>
      </c>
      <c r="AX645" s="13" t="s">
        <v>79</v>
      </c>
      <c r="AY645" s="230" t="s">
        <v>150</v>
      </c>
    </row>
    <row r="646" spans="2:51" s="13" customFormat="1" ht="12">
      <c r="B646" s="220"/>
      <c r="C646" s="221"/>
      <c r="D646" s="210" t="s">
        <v>159</v>
      </c>
      <c r="E646" s="222" t="s">
        <v>36</v>
      </c>
      <c r="F646" s="223" t="s">
        <v>534</v>
      </c>
      <c r="G646" s="221"/>
      <c r="H646" s="224">
        <v>51.518</v>
      </c>
      <c r="I646" s="225"/>
      <c r="J646" s="221"/>
      <c r="K646" s="221"/>
      <c r="L646" s="226"/>
      <c r="M646" s="227"/>
      <c r="N646" s="228"/>
      <c r="O646" s="228"/>
      <c r="P646" s="228"/>
      <c r="Q646" s="228"/>
      <c r="R646" s="228"/>
      <c r="S646" s="228"/>
      <c r="T646" s="229"/>
      <c r="AT646" s="230" t="s">
        <v>159</v>
      </c>
      <c r="AU646" s="230" t="s">
        <v>88</v>
      </c>
      <c r="AV646" s="13" t="s">
        <v>88</v>
      </c>
      <c r="AW646" s="13" t="s">
        <v>44</v>
      </c>
      <c r="AX646" s="13" t="s">
        <v>79</v>
      </c>
      <c r="AY646" s="230" t="s">
        <v>150</v>
      </c>
    </row>
    <row r="647" spans="2:51" s="14" customFormat="1" ht="12">
      <c r="B647" s="231"/>
      <c r="C647" s="232"/>
      <c r="D647" s="233" t="s">
        <v>159</v>
      </c>
      <c r="E647" s="234" t="s">
        <v>36</v>
      </c>
      <c r="F647" s="235" t="s">
        <v>163</v>
      </c>
      <c r="G647" s="232"/>
      <c r="H647" s="236">
        <v>124.818</v>
      </c>
      <c r="I647" s="237"/>
      <c r="J647" s="232"/>
      <c r="K647" s="232"/>
      <c r="L647" s="238"/>
      <c r="M647" s="239"/>
      <c r="N647" s="240"/>
      <c r="O647" s="240"/>
      <c r="P647" s="240"/>
      <c r="Q647" s="240"/>
      <c r="R647" s="240"/>
      <c r="S647" s="240"/>
      <c r="T647" s="241"/>
      <c r="AT647" s="242" t="s">
        <v>159</v>
      </c>
      <c r="AU647" s="242" t="s">
        <v>88</v>
      </c>
      <c r="AV647" s="14" t="s">
        <v>157</v>
      </c>
      <c r="AW647" s="14" t="s">
        <v>44</v>
      </c>
      <c r="AX647" s="14" t="s">
        <v>23</v>
      </c>
      <c r="AY647" s="242" t="s">
        <v>150</v>
      </c>
    </row>
    <row r="648" spans="2:65" s="1" customFormat="1" ht="22.5" customHeight="1">
      <c r="B648" s="37"/>
      <c r="C648" s="246" t="s">
        <v>839</v>
      </c>
      <c r="D648" s="246" t="s">
        <v>262</v>
      </c>
      <c r="E648" s="247" t="s">
        <v>840</v>
      </c>
      <c r="F648" s="248" t="s">
        <v>841</v>
      </c>
      <c r="G648" s="249" t="s">
        <v>174</v>
      </c>
      <c r="H648" s="250">
        <v>19.097</v>
      </c>
      <c r="I648" s="251"/>
      <c r="J648" s="252">
        <f>ROUND(I648*H648,2)</f>
        <v>0</v>
      </c>
      <c r="K648" s="248" t="s">
        <v>156</v>
      </c>
      <c r="L648" s="253"/>
      <c r="M648" s="254" t="s">
        <v>36</v>
      </c>
      <c r="N648" s="255" t="s">
        <v>50</v>
      </c>
      <c r="O648" s="38"/>
      <c r="P648" s="205">
        <f>O648*H648</f>
        <v>0</v>
      </c>
      <c r="Q648" s="205">
        <v>0.032</v>
      </c>
      <c r="R648" s="205">
        <f>Q648*H648</f>
        <v>0.6111040000000001</v>
      </c>
      <c r="S648" s="205">
        <v>0</v>
      </c>
      <c r="T648" s="206">
        <f>S648*H648</f>
        <v>0</v>
      </c>
      <c r="AR648" s="19" t="s">
        <v>310</v>
      </c>
      <c r="AT648" s="19" t="s">
        <v>262</v>
      </c>
      <c r="AU648" s="19" t="s">
        <v>88</v>
      </c>
      <c r="AY648" s="19" t="s">
        <v>150</v>
      </c>
      <c r="BE648" s="207">
        <f>IF(N648="základní",J648,0)</f>
        <v>0</v>
      </c>
      <c r="BF648" s="207">
        <f>IF(N648="snížená",J648,0)</f>
        <v>0</v>
      </c>
      <c r="BG648" s="207">
        <f>IF(N648="zákl. přenesená",J648,0)</f>
        <v>0</v>
      </c>
      <c r="BH648" s="207">
        <f>IF(N648="sníž. přenesená",J648,0)</f>
        <v>0</v>
      </c>
      <c r="BI648" s="207">
        <f>IF(N648="nulová",J648,0)</f>
        <v>0</v>
      </c>
      <c r="BJ648" s="19" t="s">
        <v>23</v>
      </c>
      <c r="BK648" s="207">
        <f>ROUND(I648*H648,2)</f>
        <v>0</v>
      </c>
      <c r="BL648" s="19" t="s">
        <v>233</v>
      </c>
      <c r="BM648" s="19" t="s">
        <v>842</v>
      </c>
    </row>
    <row r="649" spans="2:51" s="13" customFormat="1" ht="12">
      <c r="B649" s="220"/>
      <c r="C649" s="221"/>
      <c r="D649" s="210" t="s">
        <v>159</v>
      </c>
      <c r="E649" s="222" t="s">
        <v>36</v>
      </c>
      <c r="F649" s="223" t="s">
        <v>843</v>
      </c>
      <c r="G649" s="221"/>
      <c r="H649" s="224">
        <v>18.7227</v>
      </c>
      <c r="I649" s="225"/>
      <c r="J649" s="221"/>
      <c r="K649" s="221"/>
      <c r="L649" s="226"/>
      <c r="M649" s="227"/>
      <c r="N649" s="228"/>
      <c r="O649" s="228"/>
      <c r="P649" s="228"/>
      <c r="Q649" s="228"/>
      <c r="R649" s="228"/>
      <c r="S649" s="228"/>
      <c r="T649" s="229"/>
      <c r="AT649" s="230" t="s">
        <v>159</v>
      </c>
      <c r="AU649" s="230" t="s">
        <v>88</v>
      </c>
      <c r="AV649" s="13" t="s">
        <v>88</v>
      </c>
      <c r="AW649" s="13" t="s">
        <v>44</v>
      </c>
      <c r="AX649" s="13" t="s">
        <v>79</v>
      </c>
      <c r="AY649" s="230" t="s">
        <v>150</v>
      </c>
    </row>
    <row r="650" spans="2:51" s="14" customFormat="1" ht="12">
      <c r="B650" s="231"/>
      <c r="C650" s="232"/>
      <c r="D650" s="210" t="s">
        <v>159</v>
      </c>
      <c r="E650" s="243" t="s">
        <v>36</v>
      </c>
      <c r="F650" s="244" t="s">
        <v>163</v>
      </c>
      <c r="G650" s="232"/>
      <c r="H650" s="245">
        <v>18.7227</v>
      </c>
      <c r="I650" s="237"/>
      <c r="J650" s="232"/>
      <c r="K650" s="232"/>
      <c r="L650" s="238"/>
      <c r="M650" s="239"/>
      <c r="N650" s="240"/>
      <c r="O650" s="240"/>
      <c r="P650" s="240"/>
      <c r="Q650" s="240"/>
      <c r="R650" s="240"/>
      <c r="S650" s="240"/>
      <c r="T650" s="241"/>
      <c r="AT650" s="242" t="s">
        <v>159</v>
      </c>
      <c r="AU650" s="242" t="s">
        <v>88</v>
      </c>
      <c r="AV650" s="14" t="s">
        <v>157</v>
      </c>
      <c r="AW650" s="14" t="s">
        <v>44</v>
      </c>
      <c r="AX650" s="14" t="s">
        <v>79</v>
      </c>
      <c r="AY650" s="242" t="s">
        <v>150</v>
      </c>
    </row>
    <row r="651" spans="2:51" s="13" customFormat="1" ht="12">
      <c r="B651" s="220"/>
      <c r="C651" s="221"/>
      <c r="D651" s="233" t="s">
        <v>159</v>
      </c>
      <c r="E651" s="256" t="s">
        <v>36</v>
      </c>
      <c r="F651" s="257" t="s">
        <v>844</v>
      </c>
      <c r="G651" s="221"/>
      <c r="H651" s="258">
        <v>19.09746</v>
      </c>
      <c r="I651" s="225"/>
      <c r="J651" s="221"/>
      <c r="K651" s="221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159</v>
      </c>
      <c r="AU651" s="230" t="s">
        <v>88</v>
      </c>
      <c r="AV651" s="13" t="s">
        <v>88</v>
      </c>
      <c r="AW651" s="13" t="s">
        <v>44</v>
      </c>
      <c r="AX651" s="13" t="s">
        <v>23</v>
      </c>
      <c r="AY651" s="230" t="s">
        <v>150</v>
      </c>
    </row>
    <row r="652" spans="2:65" s="1" customFormat="1" ht="22.5" customHeight="1">
      <c r="B652" s="37"/>
      <c r="C652" s="196" t="s">
        <v>845</v>
      </c>
      <c r="D652" s="196" t="s">
        <v>152</v>
      </c>
      <c r="E652" s="197" t="s">
        <v>846</v>
      </c>
      <c r="F652" s="198" t="s">
        <v>847</v>
      </c>
      <c r="G652" s="199" t="s">
        <v>155</v>
      </c>
      <c r="H652" s="200">
        <v>219.415</v>
      </c>
      <c r="I652" s="201"/>
      <c r="J652" s="202">
        <f>ROUND(I652*H652,2)</f>
        <v>0</v>
      </c>
      <c r="K652" s="198" t="s">
        <v>156</v>
      </c>
      <c r="L652" s="57"/>
      <c r="M652" s="203" t="s">
        <v>36</v>
      </c>
      <c r="N652" s="204" t="s">
        <v>50</v>
      </c>
      <c r="O652" s="38"/>
      <c r="P652" s="205">
        <f>O652*H652</f>
        <v>0</v>
      </c>
      <c r="Q652" s="205">
        <v>0</v>
      </c>
      <c r="R652" s="205">
        <f>Q652*H652</f>
        <v>0</v>
      </c>
      <c r="S652" s="205">
        <v>0</v>
      </c>
      <c r="T652" s="206">
        <f>S652*H652</f>
        <v>0</v>
      </c>
      <c r="AR652" s="19" t="s">
        <v>233</v>
      </c>
      <c r="AT652" s="19" t="s">
        <v>152</v>
      </c>
      <c r="AU652" s="19" t="s">
        <v>88</v>
      </c>
      <c r="AY652" s="19" t="s">
        <v>150</v>
      </c>
      <c r="BE652" s="207">
        <f>IF(N652="základní",J652,0)</f>
        <v>0</v>
      </c>
      <c r="BF652" s="207">
        <f>IF(N652="snížená",J652,0)</f>
        <v>0</v>
      </c>
      <c r="BG652" s="207">
        <f>IF(N652="zákl. přenesená",J652,0)</f>
        <v>0</v>
      </c>
      <c r="BH652" s="207">
        <f>IF(N652="sníž. přenesená",J652,0)</f>
        <v>0</v>
      </c>
      <c r="BI652" s="207">
        <f>IF(N652="nulová",J652,0)</f>
        <v>0</v>
      </c>
      <c r="BJ652" s="19" t="s">
        <v>23</v>
      </c>
      <c r="BK652" s="207">
        <f>ROUND(I652*H652,2)</f>
        <v>0</v>
      </c>
      <c r="BL652" s="19" t="s">
        <v>233</v>
      </c>
      <c r="BM652" s="19" t="s">
        <v>848</v>
      </c>
    </row>
    <row r="653" spans="2:51" s="12" customFormat="1" ht="12">
      <c r="B653" s="208"/>
      <c r="C653" s="209"/>
      <c r="D653" s="210" t="s">
        <v>159</v>
      </c>
      <c r="E653" s="211" t="s">
        <v>36</v>
      </c>
      <c r="F653" s="212" t="s">
        <v>161</v>
      </c>
      <c r="G653" s="209"/>
      <c r="H653" s="213" t="s">
        <v>36</v>
      </c>
      <c r="I653" s="214"/>
      <c r="J653" s="209"/>
      <c r="K653" s="209"/>
      <c r="L653" s="215"/>
      <c r="M653" s="216"/>
      <c r="N653" s="217"/>
      <c r="O653" s="217"/>
      <c r="P653" s="217"/>
      <c r="Q653" s="217"/>
      <c r="R653" s="217"/>
      <c r="S653" s="217"/>
      <c r="T653" s="218"/>
      <c r="AT653" s="219" t="s">
        <v>159</v>
      </c>
      <c r="AU653" s="219" t="s">
        <v>88</v>
      </c>
      <c r="AV653" s="12" t="s">
        <v>23</v>
      </c>
      <c r="AW653" s="12" t="s">
        <v>44</v>
      </c>
      <c r="AX653" s="12" t="s">
        <v>79</v>
      </c>
      <c r="AY653" s="219" t="s">
        <v>150</v>
      </c>
    </row>
    <row r="654" spans="2:51" s="13" customFormat="1" ht="12">
      <c r="B654" s="220"/>
      <c r="C654" s="221"/>
      <c r="D654" s="210" t="s">
        <v>159</v>
      </c>
      <c r="E654" s="222" t="s">
        <v>36</v>
      </c>
      <c r="F654" s="223" t="s">
        <v>849</v>
      </c>
      <c r="G654" s="221"/>
      <c r="H654" s="224">
        <v>219.415</v>
      </c>
      <c r="I654" s="225"/>
      <c r="J654" s="221"/>
      <c r="K654" s="221"/>
      <c r="L654" s="226"/>
      <c r="M654" s="227"/>
      <c r="N654" s="228"/>
      <c r="O654" s="228"/>
      <c r="P654" s="228"/>
      <c r="Q654" s="228"/>
      <c r="R654" s="228"/>
      <c r="S654" s="228"/>
      <c r="T654" s="229"/>
      <c r="AT654" s="230" t="s">
        <v>159</v>
      </c>
      <c r="AU654" s="230" t="s">
        <v>88</v>
      </c>
      <c r="AV654" s="13" t="s">
        <v>88</v>
      </c>
      <c r="AW654" s="13" t="s">
        <v>44</v>
      </c>
      <c r="AX654" s="13" t="s">
        <v>79</v>
      </c>
      <c r="AY654" s="230" t="s">
        <v>150</v>
      </c>
    </row>
    <row r="655" spans="2:51" s="14" customFormat="1" ht="12">
      <c r="B655" s="231"/>
      <c r="C655" s="232"/>
      <c r="D655" s="233" t="s">
        <v>159</v>
      </c>
      <c r="E655" s="234" t="s">
        <v>36</v>
      </c>
      <c r="F655" s="235" t="s">
        <v>163</v>
      </c>
      <c r="G655" s="232"/>
      <c r="H655" s="236">
        <v>219.415</v>
      </c>
      <c r="I655" s="237"/>
      <c r="J655" s="232"/>
      <c r="K655" s="232"/>
      <c r="L655" s="238"/>
      <c r="M655" s="239"/>
      <c r="N655" s="240"/>
      <c r="O655" s="240"/>
      <c r="P655" s="240"/>
      <c r="Q655" s="240"/>
      <c r="R655" s="240"/>
      <c r="S655" s="240"/>
      <c r="T655" s="241"/>
      <c r="AT655" s="242" t="s">
        <v>159</v>
      </c>
      <c r="AU655" s="242" t="s">
        <v>88</v>
      </c>
      <c r="AV655" s="14" t="s">
        <v>157</v>
      </c>
      <c r="AW655" s="14" t="s">
        <v>44</v>
      </c>
      <c r="AX655" s="14" t="s">
        <v>23</v>
      </c>
      <c r="AY655" s="242" t="s">
        <v>150</v>
      </c>
    </row>
    <row r="656" spans="2:65" s="1" customFormat="1" ht="22.5" customHeight="1">
      <c r="B656" s="37"/>
      <c r="C656" s="246" t="s">
        <v>850</v>
      </c>
      <c r="D656" s="246" t="s">
        <v>262</v>
      </c>
      <c r="E656" s="247" t="s">
        <v>851</v>
      </c>
      <c r="F656" s="248" t="s">
        <v>852</v>
      </c>
      <c r="G656" s="249" t="s">
        <v>155</v>
      </c>
      <c r="H656" s="250">
        <v>223.803</v>
      </c>
      <c r="I656" s="251"/>
      <c r="J656" s="252">
        <f>ROUND(I656*H656,2)</f>
        <v>0</v>
      </c>
      <c r="K656" s="248" t="s">
        <v>156</v>
      </c>
      <c r="L656" s="253"/>
      <c r="M656" s="254" t="s">
        <v>36</v>
      </c>
      <c r="N656" s="255" t="s">
        <v>50</v>
      </c>
      <c r="O656" s="38"/>
      <c r="P656" s="205">
        <f>O656*H656</f>
        <v>0</v>
      </c>
      <c r="Q656" s="205">
        <v>0.004</v>
      </c>
      <c r="R656" s="205">
        <f>Q656*H656</f>
        <v>0.895212</v>
      </c>
      <c r="S656" s="205">
        <v>0</v>
      </c>
      <c r="T656" s="206">
        <f>S656*H656</f>
        <v>0</v>
      </c>
      <c r="AR656" s="19" t="s">
        <v>310</v>
      </c>
      <c r="AT656" s="19" t="s">
        <v>262</v>
      </c>
      <c r="AU656" s="19" t="s">
        <v>88</v>
      </c>
      <c r="AY656" s="19" t="s">
        <v>150</v>
      </c>
      <c r="BE656" s="207">
        <f>IF(N656="základní",J656,0)</f>
        <v>0</v>
      </c>
      <c r="BF656" s="207">
        <f>IF(N656="snížená",J656,0)</f>
        <v>0</v>
      </c>
      <c r="BG656" s="207">
        <f>IF(N656="zákl. přenesená",J656,0)</f>
        <v>0</v>
      </c>
      <c r="BH656" s="207">
        <f>IF(N656="sníž. přenesená",J656,0)</f>
        <v>0</v>
      </c>
      <c r="BI656" s="207">
        <f>IF(N656="nulová",J656,0)</f>
        <v>0</v>
      </c>
      <c r="BJ656" s="19" t="s">
        <v>23</v>
      </c>
      <c r="BK656" s="207">
        <f>ROUND(I656*H656,2)</f>
        <v>0</v>
      </c>
      <c r="BL656" s="19" t="s">
        <v>233</v>
      </c>
      <c r="BM656" s="19" t="s">
        <v>853</v>
      </c>
    </row>
    <row r="657" spans="2:51" s="13" customFormat="1" ht="12">
      <c r="B657" s="220"/>
      <c r="C657" s="221"/>
      <c r="D657" s="233" t="s">
        <v>159</v>
      </c>
      <c r="E657" s="256" t="s">
        <v>36</v>
      </c>
      <c r="F657" s="257" t="s">
        <v>854</v>
      </c>
      <c r="G657" s="221"/>
      <c r="H657" s="258">
        <v>223.8033</v>
      </c>
      <c r="I657" s="225"/>
      <c r="J657" s="221"/>
      <c r="K657" s="221"/>
      <c r="L657" s="226"/>
      <c r="M657" s="227"/>
      <c r="N657" s="228"/>
      <c r="O657" s="228"/>
      <c r="P657" s="228"/>
      <c r="Q657" s="228"/>
      <c r="R657" s="228"/>
      <c r="S657" s="228"/>
      <c r="T657" s="229"/>
      <c r="AT657" s="230" t="s">
        <v>159</v>
      </c>
      <c r="AU657" s="230" t="s">
        <v>88</v>
      </c>
      <c r="AV657" s="13" t="s">
        <v>88</v>
      </c>
      <c r="AW657" s="13" t="s">
        <v>44</v>
      </c>
      <c r="AX657" s="13" t="s">
        <v>23</v>
      </c>
      <c r="AY657" s="230" t="s">
        <v>150</v>
      </c>
    </row>
    <row r="658" spans="2:65" s="1" customFormat="1" ht="22.5" customHeight="1">
      <c r="B658" s="37"/>
      <c r="C658" s="196" t="s">
        <v>855</v>
      </c>
      <c r="D658" s="196" t="s">
        <v>152</v>
      </c>
      <c r="E658" s="197" t="s">
        <v>856</v>
      </c>
      <c r="F658" s="198" t="s">
        <v>857</v>
      </c>
      <c r="G658" s="199" t="s">
        <v>761</v>
      </c>
      <c r="H658" s="270"/>
      <c r="I658" s="201"/>
      <c r="J658" s="202">
        <f>ROUND(I658*H658,2)</f>
        <v>0</v>
      </c>
      <c r="K658" s="198" t="s">
        <v>156</v>
      </c>
      <c r="L658" s="57"/>
      <c r="M658" s="203" t="s">
        <v>36</v>
      </c>
      <c r="N658" s="204" t="s">
        <v>50</v>
      </c>
      <c r="O658" s="38"/>
      <c r="P658" s="205">
        <f>O658*H658</f>
        <v>0</v>
      </c>
      <c r="Q658" s="205">
        <v>0</v>
      </c>
      <c r="R658" s="205">
        <f>Q658*H658</f>
        <v>0</v>
      </c>
      <c r="S658" s="205">
        <v>0</v>
      </c>
      <c r="T658" s="206">
        <f>S658*H658</f>
        <v>0</v>
      </c>
      <c r="AR658" s="19" t="s">
        <v>233</v>
      </c>
      <c r="AT658" s="19" t="s">
        <v>152</v>
      </c>
      <c r="AU658" s="19" t="s">
        <v>88</v>
      </c>
      <c r="AY658" s="19" t="s">
        <v>150</v>
      </c>
      <c r="BE658" s="207">
        <f>IF(N658="základní",J658,0)</f>
        <v>0</v>
      </c>
      <c r="BF658" s="207">
        <f>IF(N658="snížená",J658,0)</f>
        <v>0</v>
      </c>
      <c r="BG658" s="207">
        <f>IF(N658="zákl. přenesená",J658,0)</f>
        <v>0</v>
      </c>
      <c r="BH658" s="207">
        <f>IF(N658="sníž. přenesená",J658,0)</f>
        <v>0</v>
      </c>
      <c r="BI658" s="207">
        <f>IF(N658="nulová",J658,0)</f>
        <v>0</v>
      </c>
      <c r="BJ658" s="19" t="s">
        <v>23</v>
      </c>
      <c r="BK658" s="207">
        <f>ROUND(I658*H658,2)</f>
        <v>0</v>
      </c>
      <c r="BL658" s="19" t="s">
        <v>233</v>
      </c>
      <c r="BM658" s="19" t="s">
        <v>858</v>
      </c>
    </row>
    <row r="659" spans="2:63" s="11" customFormat="1" ht="29.85" customHeight="1">
      <c r="B659" s="179"/>
      <c r="C659" s="180"/>
      <c r="D659" s="193" t="s">
        <v>78</v>
      </c>
      <c r="E659" s="194" t="s">
        <v>859</v>
      </c>
      <c r="F659" s="194" t="s">
        <v>860</v>
      </c>
      <c r="G659" s="180"/>
      <c r="H659" s="180"/>
      <c r="I659" s="183"/>
      <c r="J659" s="195">
        <f>BK659</f>
        <v>0</v>
      </c>
      <c r="K659" s="180"/>
      <c r="L659" s="185"/>
      <c r="M659" s="186"/>
      <c r="N659" s="187"/>
      <c r="O659" s="187"/>
      <c r="P659" s="188">
        <f>SUM(P660:P672)</f>
        <v>0</v>
      </c>
      <c r="Q659" s="187"/>
      <c r="R659" s="188">
        <f>SUM(R660:R672)</f>
        <v>0.01001</v>
      </c>
      <c r="S659" s="187"/>
      <c r="T659" s="189">
        <f>SUM(T660:T672)</f>
        <v>0.14790999999999999</v>
      </c>
      <c r="AR659" s="190" t="s">
        <v>88</v>
      </c>
      <c r="AT659" s="191" t="s">
        <v>78</v>
      </c>
      <c r="AU659" s="191" t="s">
        <v>23</v>
      </c>
      <c r="AY659" s="190" t="s">
        <v>150</v>
      </c>
      <c r="BK659" s="192">
        <f>SUM(BK660:BK672)</f>
        <v>0</v>
      </c>
    </row>
    <row r="660" spans="2:65" s="1" customFormat="1" ht="22.5" customHeight="1">
      <c r="B660" s="37"/>
      <c r="C660" s="196" t="s">
        <v>861</v>
      </c>
      <c r="D660" s="196" t="s">
        <v>152</v>
      </c>
      <c r="E660" s="197" t="s">
        <v>862</v>
      </c>
      <c r="F660" s="198" t="s">
        <v>863</v>
      </c>
      <c r="G660" s="199" t="s">
        <v>254</v>
      </c>
      <c r="H660" s="200">
        <v>7</v>
      </c>
      <c r="I660" s="201"/>
      <c r="J660" s="202">
        <f>ROUND(I660*H660,2)</f>
        <v>0</v>
      </c>
      <c r="K660" s="198" t="s">
        <v>156</v>
      </c>
      <c r="L660" s="57"/>
      <c r="M660" s="203" t="s">
        <v>36</v>
      </c>
      <c r="N660" s="204" t="s">
        <v>50</v>
      </c>
      <c r="O660" s="38"/>
      <c r="P660" s="205">
        <f>O660*H660</f>
        <v>0</v>
      </c>
      <c r="Q660" s="205">
        <v>0.00143</v>
      </c>
      <c r="R660" s="205">
        <f>Q660*H660</f>
        <v>0.01001</v>
      </c>
      <c r="S660" s="205">
        <v>0</v>
      </c>
      <c r="T660" s="206">
        <f>S660*H660</f>
        <v>0</v>
      </c>
      <c r="AR660" s="19" t="s">
        <v>233</v>
      </c>
      <c r="AT660" s="19" t="s">
        <v>152</v>
      </c>
      <c r="AU660" s="19" t="s">
        <v>88</v>
      </c>
      <c r="AY660" s="19" t="s">
        <v>150</v>
      </c>
      <c r="BE660" s="207">
        <f>IF(N660="základní",J660,0)</f>
        <v>0</v>
      </c>
      <c r="BF660" s="207">
        <f>IF(N660="snížená",J660,0)</f>
        <v>0</v>
      </c>
      <c r="BG660" s="207">
        <f>IF(N660="zákl. přenesená",J660,0)</f>
        <v>0</v>
      </c>
      <c r="BH660" s="207">
        <f>IF(N660="sníž. přenesená",J660,0)</f>
        <v>0</v>
      </c>
      <c r="BI660" s="207">
        <f>IF(N660="nulová",J660,0)</f>
        <v>0</v>
      </c>
      <c r="BJ660" s="19" t="s">
        <v>23</v>
      </c>
      <c r="BK660" s="207">
        <f>ROUND(I660*H660,2)</f>
        <v>0</v>
      </c>
      <c r="BL660" s="19" t="s">
        <v>233</v>
      </c>
      <c r="BM660" s="19" t="s">
        <v>864</v>
      </c>
    </row>
    <row r="661" spans="2:51" s="12" customFormat="1" ht="12">
      <c r="B661" s="208"/>
      <c r="C661" s="209"/>
      <c r="D661" s="210" t="s">
        <v>159</v>
      </c>
      <c r="E661" s="211" t="s">
        <v>36</v>
      </c>
      <c r="F661" s="212" t="s">
        <v>160</v>
      </c>
      <c r="G661" s="209"/>
      <c r="H661" s="213" t="s">
        <v>36</v>
      </c>
      <c r="I661" s="214"/>
      <c r="J661" s="209"/>
      <c r="K661" s="209"/>
      <c r="L661" s="215"/>
      <c r="M661" s="216"/>
      <c r="N661" s="217"/>
      <c r="O661" s="217"/>
      <c r="P661" s="217"/>
      <c r="Q661" s="217"/>
      <c r="R661" s="217"/>
      <c r="S661" s="217"/>
      <c r="T661" s="218"/>
      <c r="AT661" s="219" t="s">
        <v>159</v>
      </c>
      <c r="AU661" s="219" t="s">
        <v>88</v>
      </c>
      <c r="AV661" s="12" t="s">
        <v>23</v>
      </c>
      <c r="AW661" s="12" t="s">
        <v>44</v>
      </c>
      <c r="AX661" s="12" t="s">
        <v>79</v>
      </c>
      <c r="AY661" s="219" t="s">
        <v>150</v>
      </c>
    </row>
    <row r="662" spans="2:51" s="12" customFormat="1" ht="12">
      <c r="B662" s="208"/>
      <c r="C662" s="209"/>
      <c r="D662" s="210" t="s">
        <v>159</v>
      </c>
      <c r="E662" s="211" t="s">
        <v>36</v>
      </c>
      <c r="F662" s="212" t="s">
        <v>161</v>
      </c>
      <c r="G662" s="209"/>
      <c r="H662" s="213" t="s">
        <v>36</v>
      </c>
      <c r="I662" s="214"/>
      <c r="J662" s="209"/>
      <c r="K662" s="209"/>
      <c r="L662" s="215"/>
      <c r="M662" s="216"/>
      <c r="N662" s="217"/>
      <c r="O662" s="217"/>
      <c r="P662" s="217"/>
      <c r="Q662" s="217"/>
      <c r="R662" s="217"/>
      <c r="S662" s="217"/>
      <c r="T662" s="218"/>
      <c r="AT662" s="219" t="s">
        <v>159</v>
      </c>
      <c r="AU662" s="219" t="s">
        <v>88</v>
      </c>
      <c r="AV662" s="12" t="s">
        <v>23</v>
      </c>
      <c r="AW662" s="12" t="s">
        <v>44</v>
      </c>
      <c r="AX662" s="12" t="s">
        <v>79</v>
      </c>
      <c r="AY662" s="219" t="s">
        <v>150</v>
      </c>
    </row>
    <row r="663" spans="2:51" s="13" customFormat="1" ht="12">
      <c r="B663" s="220"/>
      <c r="C663" s="221"/>
      <c r="D663" s="210" t="s">
        <v>159</v>
      </c>
      <c r="E663" s="222" t="s">
        <v>36</v>
      </c>
      <c r="F663" s="223" t="s">
        <v>865</v>
      </c>
      <c r="G663" s="221"/>
      <c r="H663" s="224">
        <v>2</v>
      </c>
      <c r="I663" s="225"/>
      <c r="J663" s="221"/>
      <c r="K663" s="221"/>
      <c r="L663" s="226"/>
      <c r="M663" s="227"/>
      <c r="N663" s="228"/>
      <c r="O663" s="228"/>
      <c r="P663" s="228"/>
      <c r="Q663" s="228"/>
      <c r="R663" s="228"/>
      <c r="S663" s="228"/>
      <c r="T663" s="229"/>
      <c r="AT663" s="230" t="s">
        <v>159</v>
      </c>
      <c r="AU663" s="230" t="s">
        <v>88</v>
      </c>
      <c r="AV663" s="13" t="s">
        <v>88</v>
      </c>
      <c r="AW663" s="13" t="s">
        <v>44</v>
      </c>
      <c r="AX663" s="13" t="s">
        <v>79</v>
      </c>
      <c r="AY663" s="230" t="s">
        <v>150</v>
      </c>
    </row>
    <row r="664" spans="2:51" s="13" customFormat="1" ht="12">
      <c r="B664" s="220"/>
      <c r="C664" s="221"/>
      <c r="D664" s="210" t="s">
        <v>159</v>
      </c>
      <c r="E664" s="222" t="s">
        <v>36</v>
      </c>
      <c r="F664" s="223" t="s">
        <v>866</v>
      </c>
      <c r="G664" s="221"/>
      <c r="H664" s="224">
        <v>2</v>
      </c>
      <c r="I664" s="225"/>
      <c r="J664" s="221"/>
      <c r="K664" s="221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159</v>
      </c>
      <c r="AU664" s="230" t="s">
        <v>88</v>
      </c>
      <c r="AV664" s="13" t="s">
        <v>88</v>
      </c>
      <c r="AW664" s="13" t="s">
        <v>44</v>
      </c>
      <c r="AX664" s="13" t="s">
        <v>79</v>
      </c>
      <c r="AY664" s="230" t="s">
        <v>150</v>
      </c>
    </row>
    <row r="665" spans="2:51" s="13" customFormat="1" ht="12">
      <c r="B665" s="220"/>
      <c r="C665" s="221"/>
      <c r="D665" s="210" t="s">
        <v>159</v>
      </c>
      <c r="E665" s="222" t="s">
        <v>36</v>
      </c>
      <c r="F665" s="223" t="s">
        <v>867</v>
      </c>
      <c r="G665" s="221"/>
      <c r="H665" s="224">
        <v>3</v>
      </c>
      <c r="I665" s="225"/>
      <c r="J665" s="221"/>
      <c r="K665" s="221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159</v>
      </c>
      <c r="AU665" s="230" t="s">
        <v>88</v>
      </c>
      <c r="AV665" s="13" t="s">
        <v>88</v>
      </c>
      <c r="AW665" s="13" t="s">
        <v>44</v>
      </c>
      <c r="AX665" s="13" t="s">
        <v>79</v>
      </c>
      <c r="AY665" s="230" t="s">
        <v>150</v>
      </c>
    </row>
    <row r="666" spans="2:51" s="14" customFormat="1" ht="12">
      <c r="B666" s="231"/>
      <c r="C666" s="232"/>
      <c r="D666" s="233" t="s">
        <v>159</v>
      </c>
      <c r="E666" s="234" t="s">
        <v>36</v>
      </c>
      <c r="F666" s="235" t="s">
        <v>163</v>
      </c>
      <c r="G666" s="232"/>
      <c r="H666" s="236">
        <v>7</v>
      </c>
      <c r="I666" s="237"/>
      <c r="J666" s="232"/>
      <c r="K666" s="232"/>
      <c r="L666" s="238"/>
      <c r="M666" s="239"/>
      <c r="N666" s="240"/>
      <c r="O666" s="240"/>
      <c r="P666" s="240"/>
      <c r="Q666" s="240"/>
      <c r="R666" s="240"/>
      <c r="S666" s="240"/>
      <c r="T666" s="241"/>
      <c r="AT666" s="242" t="s">
        <v>159</v>
      </c>
      <c r="AU666" s="242" t="s">
        <v>88</v>
      </c>
      <c r="AV666" s="14" t="s">
        <v>157</v>
      </c>
      <c r="AW666" s="14" t="s">
        <v>44</v>
      </c>
      <c r="AX666" s="14" t="s">
        <v>23</v>
      </c>
      <c r="AY666" s="242" t="s">
        <v>150</v>
      </c>
    </row>
    <row r="667" spans="2:65" s="1" customFormat="1" ht="22.5" customHeight="1">
      <c r="B667" s="37"/>
      <c r="C667" s="196" t="s">
        <v>868</v>
      </c>
      <c r="D667" s="196" t="s">
        <v>152</v>
      </c>
      <c r="E667" s="197" t="s">
        <v>869</v>
      </c>
      <c r="F667" s="198" t="s">
        <v>870</v>
      </c>
      <c r="G667" s="199" t="s">
        <v>254</v>
      </c>
      <c r="H667" s="200">
        <v>7</v>
      </c>
      <c r="I667" s="201"/>
      <c r="J667" s="202">
        <f>ROUND(I667*H667,2)</f>
        <v>0</v>
      </c>
      <c r="K667" s="198" t="s">
        <v>156</v>
      </c>
      <c r="L667" s="57"/>
      <c r="M667" s="203" t="s">
        <v>36</v>
      </c>
      <c r="N667" s="204" t="s">
        <v>50</v>
      </c>
      <c r="O667" s="38"/>
      <c r="P667" s="205">
        <f>O667*H667</f>
        <v>0</v>
      </c>
      <c r="Q667" s="205">
        <v>0</v>
      </c>
      <c r="R667" s="205">
        <f>Q667*H667</f>
        <v>0</v>
      </c>
      <c r="S667" s="205">
        <v>0.02113</v>
      </c>
      <c r="T667" s="206">
        <f>S667*H667</f>
        <v>0.14790999999999999</v>
      </c>
      <c r="AR667" s="19" t="s">
        <v>233</v>
      </c>
      <c r="AT667" s="19" t="s">
        <v>152</v>
      </c>
      <c r="AU667" s="19" t="s">
        <v>88</v>
      </c>
      <c r="AY667" s="19" t="s">
        <v>150</v>
      </c>
      <c r="BE667" s="207">
        <f>IF(N667="základní",J667,0)</f>
        <v>0</v>
      </c>
      <c r="BF667" s="207">
        <f>IF(N667="snížená",J667,0)</f>
        <v>0</v>
      </c>
      <c r="BG667" s="207">
        <f>IF(N667="zákl. přenesená",J667,0)</f>
        <v>0</v>
      </c>
      <c r="BH667" s="207">
        <f>IF(N667="sníž. přenesená",J667,0)</f>
        <v>0</v>
      </c>
      <c r="BI667" s="207">
        <f>IF(N667="nulová",J667,0)</f>
        <v>0</v>
      </c>
      <c r="BJ667" s="19" t="s">
        <v>23</v>
      </c>
      <c r="BK667" s="207">
        <f>ROUND(I667*H667,2)</f>
        <v>0</v>
      </c>
      <c r="BL667" s="19" t="s">
        <v>233</v>
      </c>
      <c r="BM667" s="19" t="s">
        <v>871</v>
      </c>
    </row>
    <row r="668" spans="2:51" s="12" customFormat="1" ht="24">
      <c r="B668" s="208"/>
      <c r="C668" s="209"/>
      <c r="D668" s="210" t="s">
        <v>159</v>
      </c>
      <c r="E668" s="211" t="s">
        <v>36</v>
      </c>
      <c r="F668" s="212" t="s">
        <v>872</v>
      </c>
      <c r="G668" s="209"/>
      <c r="H668" s="213" t="s">
        <v>36</v>
      </c>
      <c r="I668" s="214"/>
      <c r="J668" s="209"/>
      <c r="K668" s="209"/>
      <c r="L668" s="215"/>
      <c r="M668" s="216"/>
      <c r="N668" s="217"/>
      <c r="O668" s="217"/>
      <c r="P668" s="217"/>
      <c r="Q668" s="217"/>
      <c r="R668" s="217"/>
      <c r="S668" s="217"/>
      <c r="T668" s="218"/>
      <c r="AT668" s="219" t="s">
        <v>159</v>
      </c>
      <c r="AU668" s="219" t="s">
        <v>88</v>
      </c>
      <c r="AV668" s="12" t="s">
        <v>23</v>
      </c>
      <c r="AW668" s="12" t="s">
        <v>44</v>
      </c>
      <c r="AX668" s="12" t="s">
        <v>79</v>
      </c>
      <c r="AY668" s="219" t="s">
        <v>150</v>
      </c>
    </row>
    <row r="669" spans="2:51" s="12" customFormat="1" ht="24">
      <c r="B669" s="208"/>
      <c r="C669" s="209"/>
      <c r="D669" s="210" t="s">
        <v>159</v>
      </c>
      <c r="E669" s="211" t="s">
        <v>36</v>
      </c>
      <c r="F669" s="212" t="s">
        <v>873</v>
      </c>
      <c r="G669" s="209"/>
      <c r="H669" s="213" t="s">
        <v>36</v>
      </c>
      <c r="I669" s="214"/>
      <c r="J669" s="209"/>
      <c r="K669" s="209"/>
      <c r="L669" s="215"/>
      <c r="M669" s="216"/>
      <c r="N669" s="217"/>
      <c r="O669" s="217"/>
      <c r="P669" s="217"/>
      <c r="Q669" s="217"/>
      <c r="R669" s="217"/>
      <c r="S669" s="217"/>
      <c r="T669" s="218"/>
      <c r="AT669" s="219" t="s">
        <v>159</v>
      </c>
      <c r="AU669" s="219" t="s">
        <v>88</v>
      </c>
      <c r="AV669" s="12" t="s">
        <v>23</v>
      </c>
      <c r="AW669" s="12" t="s">
        <v>44</v>
      </c>
      <c r="AX669" s="12" t="s">
        <v>79</v>
      </c>
      <c r="AY669" s="219" t="s">
        <v>150</v>
      </c>
    </row>
    <row r="670" spans="2:51" s="13" customFormat="1" ht="12">
      <c r="B670" s="220"/>
      <c r="C670" s="221"/>
      <c r="D670" s="210" t="s">
        <v>159</v>
      </c>
      <c r="E670" s="222" t="s">
        <v>36</v>
      </c>
      <c r="F670" s="223" t="s">
        <v>197</v>
      </c>
      <c r="G670" s="221"/>
      <c r="H670" s="224">
        <v>7</v>
      </c>
      <c r="I670" s="225"/>
      <c r="J670" s="221"/>
      <c r="K670" s="221"/>
      <c r="L670" s="226"/>
      <c r="M670" s="227"/>
      <c r="N670" s="228"/>
      <c r="O670" s="228"/>
      <c r="P670" s="228"/>
      <c r="Q670" s="228"/>
      <c r="R670" s="228"/>
      <c r="S670" s="228"/>
      <c r="T670" s="229"/>
      <c r="AT670" s="230" t="s">
        <v>159</v>
      </c>
      <c r="AU670" s="230" t="s">
        <v>88</v>
      </c>
      <c r="AV670" s="13" t="s">
        <v>88</v>
      </c>
      <c r="AW670" s="13" t="s">
        <v>44</v>
      </c>
      <c r="AX670" s="13" t="s">
        <v>79</v>
      </c>
      <c r="AY670" s="230" t="s">
        <v>150</v>
      </c>
    </row>
    <row r="671" spans="2:51" s="14" customFormat="1" ht="12">
      <c r="B671" s="231"/>
      <c r="C671" s="232"/>
      <c r="D671" s="233" t="s">
        <v>159</v>
      </c>
      <c r="E671" s="234" t="s">
        <v>36</v>
      </c>
      <c r="F671" s="235" t="s">
        <v>163</v>
      </c>
      <c r="G671" s="232"/>
      <c r="H671" s="236">
        <v>7</v>
      </c>
      <c r="I671" s="237"/>
      <c r="J671" s="232"/>
      <c r="K671" s="232"/>
      <c r="L671" s="238"/>
      <c r="M671" s="239"/>
      <c r="N671" s="240"/>
      <c r="O671" s="240"/>
      <c r="P671" s="240"/>
      <c r="Q671" s="240"/>
      <c r="R671" s="240"/>
      <c r="S671" s="240"/>
      <c r="T671" s="241"/>
      <c r="AT671" s="242" t="s">
        <v>159</v>
      </c>
      <c r="AU671" s="242" t="s">
        <v>88</v>
      </c>
      <c r="AV671" s="14" t="s">
        <v>157</v>
      </c>
      <c r="AW671" s="14" t="s">
        <v>44</v>
      </c>
      <c r="AX671" s="14" t="s">
        <v>23</v>
      </c>
      <c r="AY671" s="242" t="s">
        <v>150</v>
      </c>
    </row>
    <row r="672" spans="2:65" s="1" customFormat="1" ht="22.5" customHeight="1">
      <c r="B672" s="37"/>
      <c r="C672" s="196" t="s">
        <v>874</v>
      </c>
      <c r="D672" s="196" t="s">
        <v>152</v>
      </c>
      <c r="E672" s="197" t="s">
        <v>875</v>
      </c>
      <c r="F672" s="198" t="s">
        <v>876</v>
      </c>
      <c r="G672" s="199" t="s">
        <v>761</v>
      </c>
      <c r="H672" s="270"/>
      <c r="I672" s="201"/>
      <c r="J672" s="202">
        <f>ROUND(I672*H672,2)</f>
        <v>0</v>
      </c>
      <c r="K672" s="198" t="s">
        <v>156</v>
      </c>
      <c r="L672" s="57"/>
      <c r="M672" s="203" t="s">
        <v>36</v>
      </c>
      <c r="N672" s="204" t="s">
        <v>50</v>
      </c>
      <c r="O672" s="38"/>
      <c r="P672" s="205">
        <f>O672*H672</f>
        <v>0</v>
      </c>
      <c r="Q672" s="205">
        <v>0</v>
      </c>
      <c r="R672" s="205">
        <f>Q672*H672</f>
        <v>0</v>
      </c>
      <c r="S672" s="205">
        <v>0</v>
      </c>
      <c r="T672" s="206">
        <f>S672*H672</f>
        <v>0</v>
      </c>
      <c r="AR672" s="19" t="s">
        <v>233</v>
      </c>
      <c r="AT672" s="19" t="s">
        <v>152</v>
      </c>
      <c r="AU672" s="19" t="s">
        <v>88</v>
      </c>
      <c r="AY672" s="19" t="s">
        <v>150</v>
      </c>
      <c r="BE672" s="207">
        <f>IF(N672="základní",J672,0)</f>
        <v>0</v>
      </c>
      <c r="BF672" s="207">
        <f>IF(N672="snížená",J672,0)</f>
        <v>0</v>
      </c>
      <c r="BG672" s="207">
        <f>IF(N672="zákl. přenesená",J672,0)</f>
        <v>0</v>
      </c>
      <c r="BH672" s="207">
        <f>IF(N672="sníž. přenesená",J672,0)</f>
        <v>0</v>
      </c>
      <c r="BI672" s="207">
        <f>IF(N672="nulová",J672,0)</f>
        <v>0</v>
      </c>
      <c r="BJ672" s="19" t="s">
        <v>23</v>
      </c>
      <c r="BK672" s="207">
        <f>ROUND(I672*H672,2)</f>
        <v>0</v>
      </c>
      <c r="BL672" s="19" t="s">
        <v>233</v>
      </c>
      <c r="BM672" s="19" t="s">
        <v>877</v>
      </c>
    </row>
    <row r="673" spans="2:63" s="11" customFormat="1" ht="29.85" customHeight="1">
      <c r="B673" s="179"/>
      <c r="C673" s="180"/>
      <c r="D673" s="193" t="s">
        <v>78</v>
      </c>
      <c r="E673" s="194" t="s">
        <v>878</v>
      </c>
      <c r="F673" s="194" t="s">
        <v>879</v>
      </c>
      <c r="G673" s="180"/>
      <c r="H673" s="180"/>
      <c r="I673" s="183"/>
      <c r="J673" s="195">
        <f>BK673</f>
        <v>0</v>
      </c>
      <c r="K673" s="180"/>
      <c r="L673" s="185"/>
      <c r="M673" s="186"/>
      <c r="N673" s="187"/>
      <c r="O673" s="187"/>
      <c r="P673" s="188">
        <f>P674</f>
        <v>0</v>
      </c>
      <c r="Q673" s="187"/>
      <c r="R673" s="188">
        <f>R674</f>
        <v>0</v>
      </c>
      <c r="S673" s="187"/>
      <c r="T673" s="189">
        <f>T674</f>
        <v>0</v>
      </c>
      <c r="AR673" s="190" t="s">
        <v>88</v>
      </c>
      <c r="AT673" s="191" t="s">
        <v>78</v>
      </c>
      <c r="AU673" s="191" t="s">
        <v>23</v>
      </c>
      <c r="AY673" s="190" t="s">
        <v>150</v>
      </c>
      <c r="BK673" s="192">
        <f>BK674</f>
        <v>0</v>
      </c>
    </row>
    <row r="674" spans="2:65" s="1" customFormat="1" ht="22.5" customHeight="1">
      <c r="B674" s="37"/>
      <c r="C674" s="196" t="s">
        <v>880</v>
      </c>
      <c r="D674" s="196" t="s">
        <v>152</v>
      </c>
      <c r="E674" s="197" t="s">
        <v>881</v>
      </c>
      <c r="F674" s="198" t="s">
        <v>882</v>
      </c>
      <c r="G674" s="199" t="s">
        <v>254</v>
      </c>
      <c r="H674" s="200">
        <v>1</v>
      </c>
      <c r="I674" s="201"/>
      <c r="J674" s="202">
        <f>ROUND(I674*H674,2)</f>
        <v>0</v>
      </c>
      <c r="K674" s="198" t="s">
        <v>156</v>
      </c>
      <c r="L674" s="57"/>
      <c r="M674" s="203" t="s">
        <v>36</v>
      </c>
      <c r="N674" s="204" t="s">
        <v>50</v>
      </c>
      <c r="O674" s="38"/>
      <c r="P674" s="205">
        <f>O674*H674</f>
        <v>0</v>
      </c>
      <c r="Q674" s="205">
        <v>0</v>
      </c>
      <c r="R674" s="205">
        <f>Q674*H674</f>
        <v>0</v>
      </c>
      <c r="S674" s="205">
        <v>0</v>
      </c>
      <c r="T674" s="206">
        <f>S674*H674</f>
        <v>0</v>
      </c>
      <c r="AR674" s="19" t="s">
        <v>233</v>
      </c>
      <c r="AT674" s="19" t="s">
        <v>152</v>
      </c>
      <c r="AU674" s="19" t="s">
        <v>88</v>
      </c>
      <c r="AY674" s="19" t="s">
        <v>150</v>
      </c>
      <c r="BE674" s="207">
        <f>IF(N674="základní",J674,0)</f>
        <v>0</v>
      </c>
      <c r="BF674" s="207">
        <f>IF(N674="snížená",J674,0)</f>
        <v>0</v>
      </c>
      <c r="BG674" s="207">
        <f>IF(N674="zákl. přenesená",J674,0)</f>
        <v>0</v>
      </c>
      <c r="BH674" s="207">
        <f>IF(N674="sníž. přenesená",J674,0)</f>
        <v>0</v>
      </c>
      <c r="BI674" s="207">
        <f>IF(N674="nulová",J674,0)</f>
        <v>0</v>
      </c>
      <c r="BJ674" s="19" t="s">
        <v>23</v>
      </c>
      <c r="BK674" s="207">
        <f>ROUND(I674*H674,2)</f>
        <v>0</v>
      </c>
      <c r="BL674" s="19" t="s">
        <v>233</v>
      </c>
      <c r="BM674" s="19" t="s">
        <v>883</v>
      </c>
    </row>
    <row r="675" spans="2:63" s="11" customFormat="1" ht="29.85" customHeight="1">
      <c r="B675" s="179"/>
      <c r="C675" s="180"/>
      <c r="D675" s="193" t="s">
        <v>78</v>
      </c>
      <c r="E675" s="194" t="s">
        <v>884</v>
      </c>
      <c r="F675" s="194" t="s">
        <v>885</v>
      </c>
      <c r="G675" s="180"/>
      <c r="H675" s="180"/>
      <c r="I675" s="183"/>
      <c r="J675" s="195">
        <f>BK675</f>
        <v>0</v>
      </c>
      <c r="K675" s="180"/>
      <c r="L675" s="185"/>
      <c r="M675" s="186"/>
      <c r="N675" s="187"/>
      <c r="O675" s="187"/>
      <c r="P675" s="188">
        <f>SUM(P676:P696)</f>
        <v>0</v>
      </c>
      <c r="Q675" s="187"/>
      <c r="R675" s="188">
        <f>SUM(R676:R696)</f>
        <v>0.012879999999999999</v>
      </c>
      <c r="S675" s="187"/>
      <c r="T675" s="189">
        <f>SUM(T676:T696)</f>
        <v>0</v>
      </c>
      <c r="AR675" s="190" t="s">
        <v>88</v>
      </c>
      <c r="AT675" s="191" t="s">
        <v>78</v>
      </c>
      <c r="AU675" s="191" t="s">
        <v>23</v>
      </c>
      <c r="AY675" s="190" t="s">
        <v>150</v>
      </c>
      <c r="BK675" s="192">
        <f>SUM(BK676:BK696)</f>
        <v>0</v>
      </c>
    </row>
    <row r="676" spans="2:65" s="1" customFormat="1" ht="22.5" customHeight="1">
      <c r="B676" s="37"/>
      <c r="C676" s="196" t="s">
        <v>886</v>
      </c>
      <c r="D676" s="196" t="s">
        <v>152</v>
      </c>
      <c r="E676" s="197" t="s">
        <v>887</v>
      </c>
      <c r="F676" s="198" t="s">
        <v>888</v>
      </c>
      <c r="G676" s="199" t="s">
        <v>295</v>
      </c>
      <c r="H676" s="200">
        <v>15.5</v>
      </c>
      <c r="I676" s="201"/>
      <c r="J676" s="202">
        <f aca="true" t="shared" si="10" ref="J676:J684">ROUND(I676*H676,2)</f>
        <v>0</v>
      </c>
      <c r="K676" s="198" t="s">
        <v>36</v>
      </c>
      <c r="L676" s="57"/>
      <c r="M676" s="203" t="s">
        <v>36</v>
      </c>
      <c r="N676" s="204" t="s">
        <v>50</v>
      </c>
      <c r="O676" s="38"/>
      <c r="P676" s="205">
        <f aca="true" t="shared" si="11" ref="P676:P684">O676*H676</f>
        <v>0</v>
      </c>
      <c r="Q676" s="205">
        <v>0</v>
      </c>
      <c r="R676" s="205">
        <f aca="true" t="shared" si="12" ref="R676:R684">Q676*H676</f>
        <v>0</v>
      </c>
      <c r="S676" s="205">
        <v>0</v>
      </c>
      <c r="T676" s="206">
        <f aca="true" t="shared" si="13" ref="T676:T684">S676*H676</f>
        <v>0</v>
      </c>
      <c r="AR676" s="19" t="s">
        <v>233</v>
      </c>
      <c r="AT676" s="19" t="s">
        <v>152</v>
      </c>
      <c r="AU676" s="19" t="s">
        <v>88</v>
      </c>
      <c r="AY676" s="19" t="s">
        <v>150</v>
      </c>
      <c r="BE676" s="207">
        <f aca="true" t="shared" si="14" ref="BE676:BE684">IF(N676="základní",J676,0)</f>
        <v>0</v>
      </c>
      <c r="BF676" s="207">
        <f aca="true" t="shared" si="15" ref="BF676:BF684">IF(N676="snížená",J676,0)</f>
        <v>0</v>
      </c>
      <c r="BG676" s="207">
        <f aca="true" t="shared" si="16" ref="BG676:BG684">IF(N676="zákl. přenesená",J676,0)</f>
        <v>0</v>
      </c>
      <c r="BH676" s="207">
        <f aca="true" t="shared" si="17" ref="BH676:BH684">IF(N676="sníž. přenesená",J676,0)</f>
        <v>0</v>
      </c>
      <c r="BI676" s="207">
        <f aca="true" t="shared" si="18" ref="BI676:BI684">IF(N676="nulová",J676,0)</f>
        <v>0</v>
      </c>
      <c r="BJ676" s="19" t="s">
        <v>23</v>
      </c>
      <c r="BK676" s="207">
        <f aca="true" t="shared" si="19" ref="BK676:BK684">ROUND(I676*H676,2)</f>
        <v>0</v>
      </c>
      <c r="BL676" s="19" t="s">
        <v>233</v>
      </c>
      <c r="BM676" s="19" t="s">
        <v>889</v>
      </c>
    </row>
    <row r="677" spans="2:65" s="1" customFormat="1" ht="22.5" customHeight="1">
      <c r="B677" s="37"/>
      <c r="C677" s="196" t="s">
        <v>890</v>
      </c>
      <c r="D677" s="196" t="s">
        <v>152</v>
      </c>
      <c r="E677" s="197" t="s">
        <v>891</v>
      </c>
      <c r="F677" s="198" t="s">
        <v>892</v>
      </c>
      <c r="G677" s="199" t="s">
        <v>290</v>
      </c>
      <c r="H677" s="200">
        <v>1</v>
      </c>
      <c r="I677" s="201"/>
      <c r="J677" s="202">
        <f t="shared" si="10"/>
        <v>0</v>
      </c>
      <c r="K677" s="198" t="s">
        <v>36</v>
      </c>
      <c r="L677" s="57"/>
      <c r="M677" s="203" t="s">
        <v>36</v>
      </c>
      <c r="N677" s="204" t="s">
        <v>50</v>
      </c>
      <c r="O677" s="38"/>
      <c r="P677" s="205">
        <f t="shared" si="11"/>
        <v>0</v>
      </c>
      <c r="Q677" s="205">
        <v>0</v>
      </c>
      <c r="R677" s="205">
        <f t="shared" si="12"/>
        <v>0</v>
      </c>
      <c r="S677" s="205">
        <v>0</v>
      </c>
      <c r="T677" s="206">
        <f t="shared" si="13"/>
        <v>0</v>
      </c>
      <c r="AR677" s="19" t="s">
        <v>233</v>
      </c>
      <c r="AT677" s="19" t="s">
        <v>152</v>
      </c>
      <c r="AU677" s="19" t="s">
        <v>88</v>
      </c>
      <c r="AY677" s="19" t="s">
        <v>150</v>
      </c>
      <c r="BE677" s="207">
        <f t="shared" si="14"/>
        <v>0</v>
      </c>
      <c r="BF677" s="207">
        <f t="shared" si="15"/>
        <v>0</v>
      </c>
      <c r="BG677" s="207">
        <f t="shared" si="16"/>
        <v>0</v>
      </c>
      <c r="BH677" s="207">
        <f t="shared" si="17"/>
        <v>0</v>
      </c>
      <c r="BI677" s="207">
        <f t="shared" si="18"/>
        <v>0</v>
      </c>
      <c r="BJ677" s="19" t="s">
        <v>23</v>
      </c>
      <c r="BK677" s="207">
        <f t="shared" si="19"/>
        <v>0</v>
      </c>
      <c r="BL677" s="19" t="s">
        <v>233</v>
      </c>
      <c r="BM677" s="19" t="s">
        <v>893</v>
      </c>
    </row>
    <row r="678" spans="2:65" s="1" customFormat="1" ht="31.5" customHeight="1">
      <c r="B678" s="37"/>
      <c r="C678" s="196" t="s">
        <v>894</v>
      </c>
      <c r="D678" s="196" t="s">
        <v>152</v>
      </c>
      <c r="E678" s="197" t="s">
        <v>895</v>
      </c>
      <c r="F678" s="198" t="s">
        <v>896</v>
      </c>
      <c r="G678" s="199" t="s">
        <v>578</v>
      </c>
      <c r="H678" s="200">
        <v>1</v>
      </c>
      <c r="I678" s="201"/>
      <c r="J678" s="202">
        <f t="shared" si="10"/>
        <v>0</v>
      </c>
      <c r="K678" s="198" t="s">
        <v>36</v>
      </c>
      <c r="L678" s="57"/>
      <c r="M678" s="203" t="s">
        <v>36</v>
      </c>
      <c r="N678" s="204" t="s">
        <v>50</v>
      </c>
      <c r="O678" s="38"/>
      <c r="P678" s="205">
        <f t="shared" si="11"/>
        <v>0</v>
      </c>
      <c r="Q678" s="205">
        <v>0</v>
      </c>
      <c r="R678" s="205">
        <f t="shared" si="12"/>
        <v>0</v>
      </c>
      <c r="S678" s="205">
        <v>0</v>
      </c>
      <c r="T678" s="206">
        <f t="shared" si="13"/>
        <v>0</v>
      </c>
      <c r="AR678" s="19" t="s">
        <v>233</v>
      </c>
      <c r="AT678" s="19" t="s">
        <v>152</v>
      </c>
      <c r="AU678" s="19" t="s">
        <v>88</v>
      </c>
      <c r="AY678" s="19" t="s">
        <v>150</v>
      </c>
      <c r="BE678" s="207">
        <f t="shared" si="14"/>
        <v>0</v>
      </c>
      <c r="BF678" s="207">
        <f t="shared" si="15"/>
        <v>0</v>
      </c>
      <c r="BG678" s="207">
        <f t="shared" si="16"/>
        <v>0</v>
      </c>
      <c r="BH678" s="207">
        <f t="shared" si="17"/>
        <v>0</v>
      </c>
      <c r="BI678" s="207">
        <f t="shared" si="18"/>
        <v>0</v>
      </c>
      <c r="BJ678" s="19" t="s">
        <v>23</v>
      </c>
      <c r="BK678" s="207">
        <f t="shared" si="19"/>
        <v>0</v>
      </c>
      <c r="BL678" s="19" t="s">
        <v>233</v>
      </c>
      <c r="BM678" s="19" t="s">
        <v>897</v>
      </c>
    </row>
    <row r="679" spans="2:65" s="1" customFormat="1" ht="22.5" customHeight="1">
      <c r="B679" s="37"/>
      <c r="C679" s="196" t="s">
        <v>898</v>
      </c>
      <c r="D679" s="196" t="s">
        <v>152</v>
      </c>
      <c r="E679" s="197" t="s">
        <v>899</v>
      </c>
      <c r="F679" s="198" t="s">
        <v>900</v>
      </c>
      <c r="G679" s="199" t="s">
        <v>290</v>
      </c>
      <c r="H679" s="200">
        <v>4</v>
      </c>
      <c r="I679" s="201"/>
      <c r="J679" s="202">
        <f t="shared" si="10"/>
        <v>0</v>
      </c>
      <c r="K679" s="198" t="s">
        <v>36</v>
      </c>
      <c r="L679" s="57"/>
      <c r="M679" s="203" t="s">
        <v>36</v>
      </c>
      <c r="N679" s="204" t="s">
        <v>50</v>
      </c>
      <c r="O679" s="38"/>
      <c r="P679" s="205">
        <f t="shared" si="11"/>
        <v>0</v>
      </c>
      <c r="Q679" s="205">
        <v>0</v>
      </c>
      <c r="R679" s="205">
        <f t="shared" si="12"/>
        <v>0</v>
      </c>
      <c r="S679" s="205">
        <v>0</v>
      </c>
      <c r="T679" s="206">
        <f t="shared" si="13"/>
        <v>0</v>
      </c>
      <c r="AR679" s="19" t="s">
        <v>233</v>
      </c>
      <c r="AT679" s="19" t="s">
        <v>152</v>
      </c>
      <c r="AU679" s="19" t="s">
        <v>88</v>
      </c>
      <c r="AY679" s="19" t="s">
        <v>150</v>
      </c>
      <c r="BE679" s="207">
        <f t="shared" si="14"/>
        <v>0</v>
      </c>
      <c r="BF679" s="207">
        <f t="shared" si="15"/>
        <v>0</v>
      </c>
      <c r="BG679" s="207">
        <f t="shared" si="16"/>
        <v>0</v>
      </c>
      <c r="BH679" s="207">
        <f t="shared" si="17"/>
        <v>0</v>
      </c>
      <c r="BI679" s="207">
        <f t="shared" si="18"/>
        <v>0</v>
      </c>
      <c r="BJ679" s="19" t="s">
        <v>23</v>
      </c>
      <c r="BK679" s="207">
        <f t="shared" si="19"/>
        <v>0</v>
      </c>
      <c r="BL679" s="19" t="s">
        <v>233</v>
      </c>
      <c r="BM679" s="19" t="s">
        <v>901</v>
      </c>
    </row>
    <row r="680" spans="2:65" s="1" customFormat="1" ht="31.5" customHeight="1">
      <c r="B680" s="37"/>
      <c r="C680" s="196" t="s">
        <v>902</v>
      </c>
      <c r="D680" s="196" t="s">
        <v>152</v>
      </c>
      <c r="E680" s="197" t="s">
        <v>903</v>
      </c>
      <c r="F680" s="198" t="s">
        <v>904</v>
      </c>
      <c r="G680" s="199" t="s">
        <v>290</v>
      </c>
      <c r="H680" s="200">
        <v>2</v>
      </c>
      <c r="I680" s="201"/>
      <c r="J680" s="202">
        <f t="shared" si="10"/>
        <v>0</v>
      </c>
      <c r="K680" s="198" t="s">
        <v>36</v>
      </c>
      <c r="L680" s="57"/>
      <c r="M680" s="203" t="s">
        <v>36</v>
      </c>
      <c r="N680" s="204" t="s">
        <v>50</v>
      </c>
      <c r="O680" s="38"/>
      <c r="P680" s="205">
        <f t="shared" si="11"/>
        <v>0</v>
      </c>
      <c r="Q680" s="205">
        <v>0</v>
      </c>
      <c r="R680" s="205">
        <f t="shared" si="12"/>
        <v>0</v>
      </c>
      <c r="S680" s="205">
        <v>0</v>
      </c>
      <c r="T680" s="206">
        <f t="shared" si="13"/>
        <v>0</v>
      </c>
      <c r="AR680" s="19" t="s">
        <v>233</v>
      </c>
      <c r="AT680" s="19" t="s">
        <v>152</v>
      </c>
      <c r="AU680" s="19" t="s">
        <v>88</v>
      </c>
      <c r="AY680" s="19" t="s">
        <v>150</v>
      </c>
      <c r="BE680" s="207">
        <f t="shared" si="14"/>
        <v>0</v>
      </c>
      <c r="BF680" s="207">
        <f t="shared" si="15"/>
        <v>0</v>
      </c>
      <c r="BG680" s="207">
        <f t="shared" si="16"/>
        <v>0</v>
      </c>
      <c r="BH680" s="207">
        <f t="shared" si="17"/>
        <v>0</v>
      </c>
      <c r="BI680" s="207">
        <f t="shared" si="18"/>
        <v>0</v>
      </c>
      <c r="BJ680" s="19" t="s">
        <v>23</v>
      </c>
      <c r="BK680" s="207">
        <f t="shared" si="19"/>
        <v>0</v>
      </c>
      <c r="BL680" s="19" t="s">
        <v>233</v>
      </c>
      <c r="BM680" s="19" t="s">
        <v>905</v>
      </c>
    </row>
    <row r="681" spans="2:65" s="1" customFormat="1" ht="22.5" customHeight="1">
      <c r="B681" s="37"/>
      <c r="C681" s="196" t="s">
        <v>906</v>
      </c>
      <c r="D681" s="196" t="s">
        <v>152</v>
      </c>
      <c r="E681" s="197" t="s">
        <v>907</v>
      </c>
      <c r="F681" s="198" t="s">
        <v>908</v>
      </c>
      <c r="G681" s="199" t="s">
        <v>290</v>
      </c>
      <c r="H681" s="200">
        <v>8</v>
      </c>
      <c r="I681" s="201"/>
      <c r="J681" s="202">
        <f t="shared" si="10"/>
        <v>0</v>
      </c>
      <c r="K681" s="198" t="s">
        <v>36</v>
      </c>
      <c r="L681" s="57"/>
      <c r="M681" s="203" t="s">
        <v>36</v>
      </c>
      <c r="N681" s="204" t="s">
        <v>50</v>
      </c>
      <c r="O681" s="38"/>
      <c r="P681" s="205">
        <f t="shared" si="11"/>
        <v>0</v>
      </c>
      <c r="Q681" s="205">
        <v>0</v>
      </c>
      <c r="R681" s="205">
        <f t="shared" si="12"/>
        <v>0</v>
      </c>
      <c r="S681" s="205">
        <v>0</v>
      </c>
      <c r="T681" s="206">
        <f t="shared" si="13"/>
        <v>0</v>
      </c>
      <c r="AR681" s="19" t="s">
        <v>233</v>
      </c>
      <c r="AT681" s="19" t="s">
        <v>152</v>
      </c>
      <c r="AU681" s="19" t="s">
        <v>88</v>
      </c>
      <c r="AY681" s="19" t="s">
        <v>150</v>
      </c>
      <c r="BE681" s="207">
        <f t="shared" si="14"/>
        <v>0</v>
      </c>
      <c r="BF681" s="207">
        <f t="shared" si="15"/>
        <v>0</v>
      </c>
      <c r="BG681" s="207">
        <f t="shared" si="16"/>
        <v>0</v>
      </c>
      <c r="BH681" s="207">
        <f t="shared" si="17"/>
        <v>0</v>
      </c>
      <c r="BI681" s="207">
        <f t="shared" si="18"/>
        <v>0</v>
      </c>
      <c r="BJ681" s="19" t="s">
        <v>23</v>
      </c>
      <c r="BK681" s="207">
        <f t="shared" si="19"/>
        <v>0</v>
      </c>
      <c r="BL681" s="19" t="s">
        <v>233</v>
      </c>
      <c r="BM681" s="19" t="s">
        <v>909</v>
      </c>
    </row>
    <row r="682" spans="2:65" s="1" customFormat="1" ht="22.5" customHeight="1">
      <c r="B682" s="37"/>
      <c r="C682" s="196" t="s">
        <v>910</v>
      </c>
      <c r="D682" s="196" t="s">
        <v>152</v>
      </c>
      <c r="E682" s="197" t="s">
        <v>911</v>
      </c>
      <c r="F682" s="198" t="s">
        <v>912</v>
      </c>
      <c r="G682" s="199" t="s">
        <v>290</v>
      </c>
      <c r="H682" s="200">
        <v>1</v>
      </c>
      <c r="I682" s="201"/>
      <c r="J682" s="202">
        <f t="shared" si="10"/>
        <v>0</v>
      </c>
      <c r="K682" s="198" t="s">
        <v>36</v>
      </c>
      <c r="L682" s="57"/>
      <c r="M682" s="203" t="s">
        <v>36</v>
      </c>
      <c r="N682" s="204" t="s">
        <v>50</v>
      </c>
      <c r="O682" s="38"/>
      <c r="P682" s="205">
        <f t="shared" si="11"/>
        <v>0</v>
      </c>
      <c r="Q682" s="205">
        <v>0</v>
      </c>
      <c r="R682" s="205">
        <f t="shared" si="12"/>
        <v>0</v>
      </c>
      <c r="S682" s="205">
        <v>0</v>
      </c>
      <c r="T682" s="206">
        <f t="shared" si="13"/>
        <v>0</v>
      </c>
      <c r="AR682" s="19" t="s">
        <v>233</v>
      </c>
      <c r="AT682" s="19" t="s">
        <v>152</v>
      </c>
      <c r="AU682" s="19" t="s">
        <v>88</v>
      </c>
      <c r="AY682" s="19" t="s">
        <v>150</v>
      </c>
      <c r="BE682" s="207">
        <f t="shared" si="14"/>
        <v>0</v>
      </c>
      <c r="BF682" s="207">
        <f t="shared" si="15"/>
        <v>0</v>
      </c>
      <c r="BG682" s="207">
        <f t="shared" si="16"/>
        <v>0</v>
      </c>
      <c r="BH682" s="207">
        <f t="shared" si="17"/>
        <v>0</v>
      </c>
      <c r="BI682" s="207">
        <f t="shared" si="18"/>
        <v>0</v>
      </c>
      <c r="BJ682" s="19" t="s">
        <v>23</v>
      </c>
      <c r="BK682" s="207">
        <f t="shared" si="19"/>
        <v>0</v>
      </c>
      <c r="BL682" s="19" t="s">
        <v>233</v>
      </c>
      <c r="BM682" s="19" t="s">
        <v>913</v>
      </c>
    </row>
    <row r="683" spans="2:65" s="1" customFormat="1" ht="22.5" customHeight="1">
      <c r="B683" s="37"/>
      <c r="C683" s="196" t="s">
        <v>914</v>
      </c>
      <c r="D683" s="196" t="s">
        <v>152</v>
      </c>
      <c r="E683" s="197" t="s">
        <v>915</v>
      </c>
      <c r="F683" s="198" t="s">
        <v>916</v>
      </c>
      <c r="G683" s="199" t="s">
        <v>290</v>
      </c>
      <c r="H683" s="200">
        <v>1</v>
      </c>
      <c r="I683" s="201"/>
      <c r="J683" s="202">
        <f t="shared" si="10"/>
        <v>0</v>
      </c>
      <c r="K683" s="198" t="s">
        <v>36</v>
      </c>
      <c r="L683" s="57"/>
      <c r="M683" s="203" t="s">
        <v>36</v>
      </c>
      <c r="N683" s="204" t="s">
        <v>50</v>
      </c>
      <c r="O683" s="38"/>
      <c r="P683" s="205">
        <f t="shared" si="11"/>
        <v>0</v>
      </c>
      <c r="Q683" s="205">
        <v>0</v>
      </c>
      <c r="R683" s="205">
        <f t="shared" si="12"/>
        <v>0</v>
      </c>
      <c r="S683" s="205">
        <v>0</v>
      </c>
      <c r="T683" s="206">
        <f t="shared" si="13"/>
        <v>0</v>
      </c>
      <c r="AR683" s="19" t="s">
        <v>233</v>
      </c>
      <c r="AT683" s="19" t="s">
        <v>152</v>
      </c>
      <c r="AU683" s="19" t="s">
        <v>88</v>
      </c>
      <c r="AY683" s="19" t="s">
        <v>150</v>
      </c>
      <c r="BE683" s="207">
        <f t="shared" si="14"/>
        <v>0</v>
      </c>
      <c r="BF683" s="207">
        <f t="shared" si="15"/>
        <v>0</v>
      </c>
      <c r="BG683" s="207">
        <f t="shared" si="16"/>
        <v>0</v>
      </c>
      <c r="BH683" s="207">
        <f t="shared" si="17"/>
        <v>0</v>
      </c>
      <c r="BI683" s="207">
        <f t="shared" si="18"/>
        <v>0</v>
      </c>
      <c r="BJ683" s="19" t="s">
        <v>23</v>
      </c>
      <c r="BK683" s="207">
        <f t="shared" si="19"/>
        <v>0</v>
      </c>
      <c r="BL683" s="19" t="s">
        <v>233</v>
      </c>
      <c r="BM683" s="19" t="s">
        <v>917</v>
      </c>
    </row>
    <row r="684" spans="2:65" s="1" customFormat="1" ht="22.5" customHeight="1">
      <c r="B684" s="37"/>
      <c r="C684" s="196" t="s">
        <v>757</v>
      </c>
      <c r="D684" s="196" t="s">
        <v>152</v>
      </c>
      <c r="E684" s="197" t="s">
        <v>918</v>
      </c>
      <c r="F684" s="198" t="s">
        <v>919</v>
      </c>
      <c r="G684" s="199" t="s">
        <v>295</v>
      </c>
      <c r="H684" s="200">
        <v>61.6</v>
      </c>
      <c r="I684" s="201"/>
      <c r="J684" s="202">
        <f t="shared" si="10"/>
        <v>0</v>
      </c>
      <c r="K684" s="198" t="s">
        <v>156</v>
      </c>
      <c r="L684" s="57"/>
      <c r="M684" s="203" t="s">
        <v>36</v>
      </c>
      <c r="N684" s="204" t="s">
        <v>50</v>
      </c>
      <c r="O684" s="38"/>
      <c r="P684" s="205">
        <f t="shared" si="11"/>
        <v>0</v>
      </c>
      <c r="Q684" s="205">
        <v>0</v>
      </c>
      <c r="R684" s="205">
        <f t="shared" si="12"/>
        <v>0</v>
      </c>
      <c r="S684" s="205">
        <v>0</v>
      </c>
      <c r="T684" s="206">
        <f t="shared" si="13"/>
        <v>0</v>
      </c>
      <c r="AR684" s="19" t="s">
        <v>233</v>
      </c>
      <c r="AT684" s="19" t="s">
        <v>152</v>
      </c>
      <c r="AU684" s="19" t="s">
        <v>88</v>
      </c>
      <c r="AY684" s="19" t="s">
        <v>150</v>
      </c>
      <c r="BE684" s="207">
        <f t="shared" si="14"/>
        <v>0</v>
      </c>
      <c r="BF684" s="207">
        <f t="shared" si="15"/>
        <v>0</v>
      </c>
      <c r="BG684" s="207">
        <f t="shared" si="16"/>
        <v>0</v>
      </c>
      <c r="BH684" s="207">
        <f t="shared" si="17"/>
        <v>0</v>
      </c>
      <c r="BI684" s="207">
        <f t="shared" si="18"/>
        <v>0</v>
      </c>
      <c r="BJ684" s="19" t="s">
        <v>23</v>
      </c>
      <c r="BK684" s="207">
        <f t="shared" si="19"/>
        <v>0</v>
      </c>
      <c r="BL684" s="19" t="s">
        <v>233</v>
      </c>
      <c r="BM684" s="19" t="s">
        <v>920</v>
      </c>
    </row>
    <row r="685" spans="2:51" s="12" customFormat="1" ht="12">
      <c r="B685" s="208"/>
      <c r="C685" s="209"/>
      <c r="D685" s="210" t="s">
        <v>159</v>
      </c>
      <c r="E685" s="211" t="s">
        <v>36</v>
      </c>
      <c r="F685" s="212" t="s">
        <v>161</v>
      </c>
      <c r="G685" s="209"/>
      <c r="H685" s="213" t="s">
        <v>36</v>
      </c>
      <c r="I685" s="214"/>
      <c r="J685" s="209"/>
      <c r="K685" s="209"/>
      <c r="L685" s="215"/>
      <c r="M685" s="216"/>
      <c r="N685" s="217"/>
      <c r="O685" s="217"/>
      <c r="P685" s="217"/>
      <c r="Q685" s="217"/>
      <c r="R685" s="217"/>
      <c r="S685" s="217"/>
      <c r="T685" s="218"/>
      <c r="AT685" s="219" t="s">
        <v>159</v>
      </c>
      <c r="AU685" s="219" t="s">
        <v>88</v>
      </c>
      <c r="AV685" s="12" t="s">
        <v>23</v>
      </c>
      <c r="AW685" s="12" t="s">
        <v>44</v>
      </c>
      <c r="AX685" s="12" t="s">
        <v>79</v>
      </c>
      <c r="AY685" s="219" t="s">
        <v>150</v>
      </c>
    </row>
    <row r="686" spans="2:51" s="13" customFormat="1" ht="12">
      <c r="B686" s="220"/>
      <c r="C686" s="221"/>
      <c r="D686" s="210" t="s">
        <v>159</v>
      </c>
      <c r="E686" s="222" t="s">
        <v>36</v>
      </c>
      <c r="F686" s="223" t="s">
        <v>921</v>
      </c>
      <c r="G686" s="221"/>
      <c r="H686" s="224">
        <v>15.5</v>
      </c>
      <c r="I686" s="225"/>
      <c r="J686" s="221"/>
      <c r="K686" s="221"/>
      <c r="L686" s="226"/>
      <c r="M686" s="227"/>
      <c r="N686" s="228"/>
      <c r="O686" s="228"/>
      <c r="P686" s="228"/>
      <c r="Q686" s="228"/>
      <c r="R686" s="228"/>
      <c r="S686" s="228"/>
      <c r="T686" s="229"/>
      <c r="AT686" s="230" t="s">
        <v>159</v>
      </c>
      <c r="AU686" s="230" t="s">
        <v>88</v>
      </c>
      <c r="AV686" s="13" t="s">
        <v>88</v>
      </c>
      <c r="AW686" s="13" t="s">
        <v>44</v>
      </c>
      <c r="AX686" s="13" t="s">
        <v>79</v>
      </c>
      <c r="AY686" s="230" t="s">
        <v>150</v>
      </c>
    </row>
    <row r="687" spans="2:51" s="13" customFormat="1" ht="12">
      <c r="B687" s="220"/>
      <c r="C687" s="221"/>
      <c r="D687" s="210" t="s">
        <v>159</v>
      </c>
      <c r="E687" s="222" t="s">
        <v>36</v>
      </c>
      <c r="F687" s="223" t="s">
        <v>922</v>
      </c>
      <c r="G687" s="221"/>
      <c r="H687" s="224">
        <v>46.1</v>
      </c>
      <c r="I687" s="225"/>
      <c r="J687" s="221"/>
      <c r="K687" s="221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159</v>
      </c>
      <c r="AU687" s="230" t="s">
        <v>88</v>
      </c>
      <c r="AV687" s="13" t="s">
        <v>88</v>
      </c>
      <c r="AW687" s="13" t="s">
        <v>44</v>
      </c>
      <c r="AX687" s="13" t="s">
        <v>79</v>
      </c>
      <c r="AY687" s="230" t="s">
        <v>150</v>
      </c>
    </row>
    <row r="688" spans="2:51" s="14" customFormat="1" ht="12">
      <c r="B688" s="231"/>
      <c r="C688" s="232"/>
      <c r="D688" s="233" t="s">
        <v>159</v>
      </c>
      <c r="E688" s="234" t="s">
        <v>36</v>
      </c>
      <c r="F688" s="235" t="s">
        <v>163</v>
      </c>
      <c r="G688" s="232"/>
      <c r="H688" s="236">
        <v>61.6</v>
      </c>
      <c r="I688" s="237"/>
      <c r="J688" s="232"/>
      <c r="K688" s="232"/>
      <c r="L688" s="238"/>
      <c r="M688" s="239"/>
      <c r="N688" s="240"/>
      <c r="O688" s="240"/>
      <c r="P688" s="240"/>
      <c r="Q688" s="240"/>
      <c r="R688" s="240"/>
      <c r="S688" s="240"/>
      <c r="T688" s="241"/>
      <c r="AT688" s="242" t="s">
        <v>159</v>
      </c>
      <c r="AU688" s="242" t="s">
        <v>88</v>
      </c>
      <c r="AV688" s="14" t="s">
        <v>157</v>
      </c>
      <c r="AW688" s="14" t="s">
        <v>44</v>
      </c>
      <c r="AX688" s="14" t="s">
        <v>23</v>
      </c>
      <c r="AY688" s="242" t="s">
        <v>150</v>
      </c>
    </row>
    <row r="689" spans="2:65" s="1" customFormat="1" ht="22.5" customHeight="1">
      <c r="B689" s="37"/>
      <c r="C689" s="246" t="s">
        <v>923</v>
      </c>
      <c r="D689" s="246" t="s">
        <v>262</v>
      </c>
      <c r="E689" s="247" t="s">
        <v>924</v>
      </c>
      <c r="F689" s="248" t="s">
        <v>925</v>
      </c>
      <c r="G689" s="249" t="s">
        <v>254</v>
      </c>
      <c r="H689" s="250">
        <v>46</v>
      </c>
      <c r="I689" s="251"/>
      <c r="J689" s="252">
        <f>ROUND(I689*H689,2)</f>
        <v>0</v>
      </c>
      <c r="K689" s="248" t="s">
        <v>156</v>
      </c>
      <c r="L689" s="253"/>
      <c r="M689" s="254" t="s">
        <v>36</v>
      </c>
      <c r="N689" s="255" t="s">
        <v>50</v>
      </c>
      <c r="O689" s="38"/>
      <c r="P689" s="205">
        <f>O689*H689</f>
        <v>0</v>
      </c>
      <c r="Q689" s="205">
        <v>0.00028</v>
      </c>
      <c r="R689" s="205">
        <f>Q689*H689</f>
        <v>0.012879999999999999</v>
      </c>
      <c r="S689" s="205">
        <v>0</v>
      </c>
      <c r="T689" s="206">
        <f>S689*H689</f>
        <v>0</v>
      </c>
      <c r="AR689" s="19" t="s">
        <v>310</v>
      </c>
      <c r="AT689" s="19" t="s">
        <v>262</v>
      </c>
      <c r="AU689" s="19" t="s">
        <v>88</v>
      </c>
      <c r="AY689" s="19" t="s">
        <v>150</v>
      </c>
      <c r="BE689" s="207">
        <f>IF(N689="základní",J689,0)</f>
        <v>0</v>
      </c>
      <c r="BF689" s="207">
        <f>IF(N689="snížená",J689,0)</f>
        <v>0</v>
      </c>
      <c r="BG689" s="207">
        <f>IF(N689="zákl. přenesená",J689,0)</f>
        <v>0</v>
      </c>
      <c r="BH689" s="207">
        <f>IF(N689="sníž. přenesená",J689,0)</f>
        <v>0</v>
      </c>
      <c r="BI689" s="207">
        <f>IF(N689="nulová",J689,0)</f>
        <v>0</v>
      </c>
      <c r="BJ689" s="19" t="s">
        <v>23</v>
      </c>
      <c r="BK689" s="207">
        <f>ROUND(I689*H689,2)</f>
        <v>0</v>
      </c>
      <c r="BL689" s="19" t="s">
        <v>233</v>
      </c>
      <c r="BM689" s="19" t="s">
        <v>926</v>
      </c>
    </row>
    <row r="690" spans="2:51" s="13" customFormat="1" ht="12">
      <c r="B690" s="220"/>
      <c r="C690" s="221"/>
      <c r="D690" s="210" t="s">
        <v>159</v>
      </c>
      <c r="E690" s="222" t="s">
        <v>36</v>
      </c>
      <c r="F690" s="223" t="s">
        <v>391</v>
      </c>
      <c r="G690" s="221"/>
      <c r="H690" s="224">
        <v>46</v>
      </c>
      <c r="I690" s="225"/>
      <c r="J690" s="221"/>
      <c r="K690" s="221"/>
      <c r="L690" s="226"/>
      <c r="M690" s="227"/>
      <c r="N690" s="228"/>
      <c r="O690" s="228"/>
      <c r="P690" s="228"/>
      <c r="Q690" s="228"/>
      <c r="R690" s="228"/>
      <c r="S690" s="228"/>
      <c r="T690" s="229"/>
      <c r="AT690" s="230" t="s">
        <v>159</v>
      </c>
      <c r="AU690" s="230" t="s">
        <v>88</v>
      </c>
      <c r="AV690" s="13" t="s">
        <v>88</v>
      </c>
      <c r="AW690" s="13" t="s">
        <v>44</v>
      </c>
      <c r="AX690" s="13" t="s">
        <v>79</v>
      </c>
      <c r="AY690" s="230" t="s">
        <v>150</v>
      </c>
    </row>
    <row r="691" spans="2:51" s="14" customFormat="1" ht="12">
      <c r="B691" s="231"/>
      <c r="C691" s="232"/>
      <c r="D691" s="233" t="s">
        <v>159</v>
      </c>
      <c r="E691" s="234" t="s">
        <v>36</v>
      </c>
      <c r="F691" s="235" t="s">
        <v>163</v>
      </c>
      <c r="G691" s="232"/>
      <c r="H691" s="236">
        <v>46</v>
      </c>
      <c r="I691" s="237"/>
      <c r="J691" s="232"/>
      <c r="K691" s="232"/>
      <c r="L691" s="238"/>
      <c r="M691" s="239"/>
      <c r="N691" s="240"/>
      <c r="O691" s="240"/>
      <c r="P691" s="240"/>
      <c r="Q691" s="240"/>
      <c r="R691" s="240"/>
      <c r="S691" s="240"/>
      <c r="T691" s="241"/>
      <c r="AT691" s="242" t="s">
        <v>159</v>
      </c>
      <c r="AU691" s="242" t="s">
        <v>88</v>
      </c>
      <c r="AV691" s="14" t="s">
        <v>157</v>
      </c>
      <c r="AW691" s="14" t="s">
        <v>44</v>
      </c>
      <c r="AX691" s="14" t="s">
        <v>23</v>
      </c>
      <c r="AY691" s="242" t="s">
        <v>150</v>
      </c>
    </row>
    <row r="692" spans="2:65" s="1" customFormat="1" ht="22.5" customHeight="1">
      <c r="B692" s="37"/>
      <c r="C692" s="196" t="s">
        <v>927</v>
      </c>
      <c r="D692" s="196" t="s">
        <v>152</v>
      </c>
      <c r="E692" s="197" t="s">
        <v>928</v>
      </c>
      <c r="F692" s="198" t="s">
        <v>929</v>
      </c>
      <c r="G692" s="199" t="s">
        <v>295</v>
      </c>
      <c r="H692" s="200">
        <v>61.6</v>
      </c>
      <c r="I692" s="201"/>
      <c r="J692" s="202">
        <f>ROUND(I692*H692,2)</f>
        <v>0</v>
      </c>
      <c r="K692" s="198" t="s">
        <v>156</v>
      </c>
      <c r="L692" s="57"/>
      <c r="M692" s="203" t="s">
        <v>36</v>
      </c>
      <c r="N692" s="204" t="s">
        <v>50</v>
      </c>
      <c r="O692" s="38"/>
      <c r="P692" s="205">
        <f>O692*H692</f>
        <v>0</v>
      </c>
      <c r="Q692" s="205">
        <v>0</v>
      </c>
      <c r="R692" s="205">
        <f>Q692*H692</f>
        <v>0</v>
      </c>
      <c r="S692" s="205">
        <v>0</v>
      </c>
      <c r="T692" s="206">
        <f>S692*H692</f>
        <v>0</v>
      </c>
      <c r="AR692" s="19" t="s">
        <v>233</v>
      </c>
      <c r="AT692" s="19" t="s">
        <v>152</v>
      </c>
      <c r="AU692" s="19" t="s">
        <v>88</v>
      </c>
      <c r="AY692" s="19" t="s">
        <v>150</v>
      </c>
      <c r="BE692" s="207">
        <f>IF(N692="základní",J692,0)</f>
        <v>0</v>
      </c>
      <c r="BF692" s="207">
        <f>IF(N692="snížená",J692,0)</f>
        <v>0</v>
      </c>
      <c r="BG692" s="207">
        <f>IF(N692="zákl. přenesená",J692,0)</f>
        <v>0</v>
      </c>
      <c r="BH692" s="207">
        <f>IF(N692="sníž. přenesená",J692,0)</f>
        <v>0</v>
      </c>
      <c r="BI692" s="207">
        <f>IF(N692="nulová",J692,0)</f>
        <v>0</v>
      </c>
      <c r="BJ692" s="19" t="s">
        <v>23</v>
      </c>
      <c r="BK692" s="207">
        <f>ROUND(I692*H692,2)</f>
        <v>0</v>
      </c>
      <c r="BL692" s="19" t="s">
        <v>233</v>
      </c>
      <c r="BM692" s="19" t="s">
        <v>930</v>
      </c>
    </row>
    <row r="693" spans="2:51" s="12" customFormat="1" ht="12">
      <c r="B693" s="208"/>
      <c r="C693" s="209"/>
      <c r="D693" s="210" t="s">
        <v>159</v>
      </c>
      <c r="E693" s="211" t="s">
        <v>36</v>
      </c>
      <c r="F693" s="212" t="s">
        <v>161</v>
      </c>
      <c r="G693" s="209"/>
      <c r="H693" s="213" t="s">
        <v>36</v>
      </c>
      <c r="I693" s="214"/>
      <c r="J693" s="209"/>
      <c r="K693" s="209"/>
      <c r="L693" s="215"/>
      <c r="M693" s="216"/>
      <c r="N693" s="217"/>
      <c r="O693" s="217"/>
      <c r="P693" s="217"/>
      <c r="Q693" s="217"/>
      <c r="R693" s="217"/>
      <c r="S693" s="217"/>
      <c r="T693" s="218"/>
      <c r="AT693" s="219" t="s">
        <v>159</v>
      </c>
      <c r="AU693" s="219" t="s">
        <v>88</v>
      </c>
      <c r="AV693" s="12" t="s">
        <v>23</v>
      </c>
      <c r="AW693" s="12" t="s">
        <v>44</v>
      </c>
      <c r="AX693" s="12" t="s">
        <v>79</v>
      </c>
      <c r="AY693" s="219" t="s">
        <v>150</v>
      </c>
    </row>
    <row r="694" spans="2:51" s="13" customFormat="1" ht="12">
      <c r="B694" s="220"/>
      <c r="C694" s="221"/>
      <c r="D694" s="210" t="s">
        <v>159</v>
      </c>
      <c r="E694" s="222" t="s">
        <v>36</v>
      </c>
      <c r="F694" s="223" t="s">
        <v>921</v>
      </c>
      <c r="G694" s="221"/>
      <c r="H694" s="224">
        <v>15.5</v>
      </c>
      <c r="I694" s="225"/>
      <c r="J694" s="221"/>
      <c r="K694" s="221"/>
      <c r="L694" s="226"/>
      <c r="M694" s="227"/>
      <c r="N694" s="228"/>
      <c r="O694" s="228"/>
      <c r="P694" s="228"/>
      <c r="Q694" s="228"/>
      <c r="R694" s="228"/>
      <c r="S694" s="228"/>
      <c r="T694" s="229"/>
      <c r="AT694" s="230" t="s">
        <v>159</v>
      </c>
      <c r="AU694" s="230" t="s">
        <v>88</v>
      </c>
      <c r="AV694" s="13" t="s">
        <v>88</v>
      </c>
      <c r="AW694" s="13" t="s">
        <v>44</v>
      </c>
      <c r="AX694" s="13" t="s">
        <v>79</v>
      </c>
      <c r="AY694" s="230" t="s">
        <v>150</v>
      </c>
    </row>
    <row r="695" spans="2:51" s="13" customFormat="1" ht="12">
      <c r="B695" s="220"/>
      <c r="C695" s="221"/>
      <c r="D695" s="210" t="s">
        <v>159</v>
      </c>
      <c r="E695" s="222" t="s">
        <v>36</v>
      </c>
      <c r="F695" s="223" t="s">
        <v>922</v>
      </c>
      <c r="G695" s="221"/>
      <c r="H695" s="224">
        <v>46.1</v>
      </c>
      <c r="I695" s="225"/>
      <c r="J695" s="221"/>
      <c r="K695" s="221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159</v>
      </c>
      <c r="AU695" s="230" t="s">
        <v>88</v>
      </c>
      <c r="AV695" s="13" t="s">
        <v>88</v>
      </c>
      <c r="AW695" s="13" t="s">
        <v>44</v>
      </c>
      <c r="AX695" s="13" t="s">
        <v>79</v>
      </c>
      <c r="AY695" s="230" t="s">
        <v>150</v>
      </c>
    </row>
    <row r="696" spans="2:51" s="14" customFormat="1" ht="12">
      <c r="B696" s="231"/>
      <c r="C696" s="232"/>
      <c r="D696" s="210" t="s">
        <v>159</v>
      </c>
      <c r="E696" s="243" t="s">
        <v>36</v>
      </c>
      <c r="F696" s="244" t="s">
        <v>163</v>
      </c>
      <c r="G696" s="232"/>
      <c r="H696" s="245">
        <v>61.6</v>
      </c>
      <c r="I696" s="237"/>
      <c r="J696" s="232"/>
      <c r="K696" s="232"/>
      <c r="L696" s="238"/>
      <c r="M696" s="239"/>
      <c r="N696" s="240"/>
      <c r="O696" s="240"/>
      <c r="P696" s="240"/>
      <c r="Q696" s="240"/>
      <c r="R696" s="240"/>
      <c r="S696" s="240"/>
      <c r="T696" s="241"/>
      <c r="AT696" s="242" t="s">
        <v>159</v>
      </c>
      <c r="AU696" s="242" t="s">
        <v>88</v>
      </c>
      <c r="AV696" s="14" t="s">
        <v>157</v>
      </c>
      <c r="AW696" s="14" t="s">
        <v>44</v>
      </c>
      <c r="AX696" s="14" t="s">
        <v>23</v>
      </c>
      <c r="AY696" s="242" t="s">
        <v>150</v>
      </c>
    </row>
    <row r="697" spans="2:63" s="11" customFormat="1" ht="29.85" customHeight="1">
      <c r="B697" s="179"/>
      <c r="C697" s="180"/>
      <c r="D697" s="193" t="s">
        <v>78</v>
      </c>
      <c r="E697" s="194" t="s">
        <v>931</v>
      </c>
      <c r="F697" s="194" t="s">
        <v>932</v>
      </c>
      <c r="G697" s="180"/>
      <c r="H697" s="180"/>
      <c r="I697" s="183"/>
      <c r="J697" s="195">
        <f>BK697</f>
        <v>0</v>
      </c>
      <c r="K697" s="180"/>
      <c r="L697" s="185"/>
      <c r="M697" s="186"/>
      <c r="N697" s="187"/>
      <c r="O697" s="187"/>
      <c r="P697" s="188">
        <f>SUM(P698:P702)</f>
        <v>0</v>
      </c>
      <c r="Q697" s="187"/>
      <c r="R697" s="188">
        <f>SUM(R698:R702)</f>
        <v>0.00035</v>
      </c>
      <c r="S697" s="187"/>
      <c r="T697" s="189">
        <f>SUM(T698:T702)</f>
        <v>0</v>
      </c>
      <c r="AR697" s="190" t="s">
        <v>88</v>
      </c>
      <c r="AT697" s="191" t="s">
        <v>78</v>
      </c>
      <c r="AU697" s="191" t="s">
        <v>23</v>
      </c>
      <c r="AY697" s="190" t="s">
        <v>150</v>
      </c>
      <c r="BK697" s="192">
        <f>SUM(BK698:BK702)</f>
        <v>0</v>
      </c>
    </row>
    <row r="698" spans="2:65" s="1" customFormat="1" ht="31.5" customHeight="1">
      <c r="B698" s="37"/>
      <c r="C698" s="196" t="s">
        <v>933</v>
      </c>
      <c r="D698" s="196" t="s">
        <v>152</v>
      </c>
      <c r="E698" s="197" t="s">
        <v>934</v>
      </c>
      <c r="F698" s="198" t="s">
        <v>935</v>
      </c>
      <c r="G698" s="199" t="s">
        <v>290</v>
      </c>
      <c r="H698" s="200">
        <v>1</v>
      </c>
      <c r="I698" s="201"/>
      <c r="J698" s="202">
        <f>ROUND(I698*H698,2)</f>
        <v>0</v>
      </c>
      <c r="K698" s="198" t="s">
        <v>36</v>
      </c>
      <c r="L698" s="57"/>
      <c r="M698" s="203" t="s">
        <v>36</v>
      </c>
      <c r="N698" s="204" t="s">
        <v>50</v>
      </c>
      <c r="O698" s="38"/>
      <c r="P698" s="205">
        <f>O698*H698</f>
        <v>0</v>
      </c>
      <c r="Q698" s="205">
        <v>0</v>
      </c>
      <c r="R698" s="205">
        <f>Q698*H698</f>
        <v>0</v>
      </c>
      <c r="S698" s="205">
        <v>0</v>
      </c>
      <c r="T698" s="206">
        <f>S698*H698</f>
        <v>0</v>
      </c>
      <c r="AR698" s="19" t="s">
        <v>233</v>
      </c>
      <c r="AT698" s="19" t="s">
        <v>152</v>
      </c>
      <c r="AU698" s="19" t="s">
        <v>88</v>
      </c>
      <c r="AY698" s="19" t="s">
        <v>150</v>
      </c>
      <c r="BE698" s="207">
        <f>IF(N698="základní",J698,0)</f>
        <v>0</v>
      </c>
      <c r="BF698" s="207">
        <f>IF(N698="snížená",J698,0)</f>
        <v>0</v>
      </c>
      <c r="BG698" s="207">
        <f>IF(N698="zákl. přenesená",J698,0)</f>
        <v>0</v>
      </c>
      <c r="BH698" s="207">
        <f>IF(N698="sníž. přenesená",J698,0)</f>
        <v>0</v>
      </c>
      <c r="BI698" s="207">
        <f>IF(N698="nulová",J698,0)</f>
        <v>0</v>
      </c>
      <c r="BJ698" s="19" t="s">
        <v>23</v>
      </c>
      <c r="BK698" s="207">
        <f>ROUND(I698*H698,2)</f>
        <v>0</v>
      </c>
      <c r="BL698" s="19" t="s">
        <v>233</v>
      </c>
      <c r="BM698" s="19" t="s">
        <v>936</v>
      </c>
    </row>
    <row r="699" spans="2:65" s="1" customFormat="1" ht="22.5" customHeight="1">
      <c r="B699" s="37"/>
      <c r="C699" s="196" t="s">
        <v>937</v>
      </c>
      <c r="D699" s="196" t="s">
        <v>152</v>
      </c>
      <c r="E699" s="197" t="s">
        <v>938</v>
      </c>
      <c r="F699" s="198" t="s">
        <v>939</v>
      </c>
      <c r="G699" s="199" t="s">
        <v>290</v>
      </c>
      <c r="H699" s="200">
        <v>2</v>
      </c>
      <c r="I699" s="201"/>
      <c r="J699" s="202">
        <f>ROUND(I699*H699,2)</f>
        <v>0</v>
      </c>
      <c r="K699" s="198" t="s">
        <v>36</v>
      </c>
      <c r="L699" s="57"/>
      <c r="M699" s="203" t="s">
        <v>36</v>
      </c>
      <c r="N699" s="204" t="s">
        <v>50</v>
      </c>
      <c r="O699" s="38"/>
      <c r="P699" s="205">
        <f>O699*H699</f>
        <v>0</v>
      </c>
      <c r="Q699" s="205">
        <v>0</v>
      </c>
      <c r="R699" s="205">
        <f>Q699*H699</f>
        <v>0</v>
      </c>
      <c r="S699" s="205">
        <v>0</v>
      </c>
      <c r="T699" s="206">
        <f>S699*H699</f>
        <v>0</v>
      </c>
      <c r="AR699" s="19" t="s">
        <v>233</v>
      </c>
      <c r="AT699" s="19" t="s">
        <v>152</v>
      </c>
      <c r="AU699" s="19" t="s">
        <v>88</v>
      </c>
      <c r="AY699" s="19" t="s">
        <v>150</v>
      </c>
      <c r="BE699" s="207">
        <f>IF(N699="základní",J699,0)</f>
        <v>0</v>
      </c>
      <c r="BF699" s="207">
        <f>IF(N699="snížená",J699,0)</f>
        <v>0</v>
      </c>
      <c r="BG699" s="207">
        <f>IF(N699="zákl. přenesená",J699,0)</f>
        <v>0</v>
      </c>
      <c r="BH699" s="207">
        <f>IF(N699="sníž. přenesená",J699,0)</f>
        <v>0</v>
      </c>
      <c r="BI699" s="207">
        <f>IF(N699="nulová",J699,0)</f>
        <v>0</v>
      </c>
      <c r="BJ699" s="19" t="s">
        <v>23</v>
      </c>
      <c r="BK699" s="207">
        <f>ROUND(I699*H699,2)</f>
        <v>0</v>
      </c>
      <c r="BL699" s="19" t="s">
        <v>233</v>
      </c>
      <c r="BM699" s="19" t="s">
        <v>940</v>
      </c>
    </row>
    <row r="700" spans="2:65" s="1" customFormat="1" ht="22.5" customHeight="1">
      <c r="B700" s="37"/>
      <c r="C700" s="196" t="s">
        <v>941</v>
      </c>
      <c r="D700" s="196" t="s">
        <v>152</v>
      </c>
      <c r="E700" s="197" t="s">
        <v>942</v>
      </c>
      <c r="F700" s="198" t="s">
        <v>943</v>
      </c>
      <c r="G700" s="199" t="s">
        <v>254</v>
      </c>
      <c r="H700" s="200">
        <v>1</v>
      </c>
      <c r="I700" s="201"/>
      <c r="J700" s="202">
        <f>ROUND(I700*H700,2)</f>
        <v>0</v>
      </c>
      <c r="K700" s="198" t="s">
        <v>322</v>
      </c>
      <c r="L700" s="57"/>
      <c r="M700" s="203" t="s">
        <v>36</v>
      </c>
      <c r="N700" s="204" t="s">
        <v>50</v>
      </c>
      <c r="O700" s="38"/>
      <c r="P700" s="205">
        <f>O700*H700</f>
        <v>0</v>
      </c>
      <c r="Q700" s="205">
        <v>0</v>
      </c>
      <c r="R700" s="205">
        <f>Q700*H700</f>
        <v>0</v>
      </c>
      <c r="S700" s="205">
        <v>0</v>
      </c>
      <c r="T700" s="206">
        <f>S700*H700</f>
        <v>0</v>
      </c>
      <c r="AR700" s="19" t="s">
        <v>233</v>
      </c>
      <c r="AT700" s="19" t="s">
        <v>152</v>
      </c>
      <c r="AU700" s="19" t="s">
        <v>88</v>
      </c>
      <c r="AY700" s="19" t="s">
        <v>150</v>
      </c>
      <c r="BE700" s="207">
        <f>IF(N700="základní",J700,0)</f>
        <v>0</v>
      </c>
      <c r="BF700" s="207">
        <f>IF(N700="snížená",J700,0)</f>
        <v>0</v>
      </c>
      <c r="BG700" s="207">
        <f>IF(N700="zákl. přenesená",J700,0)</f>
        <v>0</v>
      </c>
      <c r="BH700" s="207">
        <f>IF(N700="sníž. přenesená",J700,0)</f>
        <v>0</v>
      </c>
      <c r="BI700" s="207">
        <f>IF(N700="nulová",J700,0)</f>
        <v>0</v>
      </c>
      <c r="BJ700" s="19" t="s">
        <v>23</v>
      </c>
      <c r="BK700" s="207">
        <f>ROUND(I700*H700,2)</f>
        <v>0</v>
      </c>
      <c r="BL700" s="19" t="s">
        <v>233</v>
      </c>
      <c r="BM700" s="19" t="s">
        <v>944</v>
      </c>
    </row>
    <row r="701" spans="2:65" s="1" customFormat="1" ht="22.5" customHeight="1">
      <c r="B701" s="37"/>
      <c r="C701" s="246" t="s">
        <v>945</v>
      </c>
      <c r="D701" s="246" t="s">
        <v>262</v>
      </c>
      <c r="E701" s="247" t="s">
        <v>946</v>
      </c>
      <c r="F701" s="248" t="s">
        <v>947</v>
      </c>
      <c r="G701" s="249" t="s">
        <v>254</v>
      </c>
      <c r="H701" s="250">
        <v>1</v>
      </c>
      <c r="I701" s="251"/>
      <c r="J701" s="252">
        <f>ROUND(I701*H701,2)</f>
        <v>0</v>
      </c>
      <c r="K701" s="248" t="s">
        <v>322</v>
      </c>
      <c r="L701" s="253"/>
      <c r="M701" s="254" t="s">
        <v>36</v>
      </c>
      <c r="N701" s="255" t="s">
        <v>50</v>
      </c>
      <c r="O701" s="38"/>
      <c r="P701" s="205">
        <f>O701*H701</f>
        <v>0</v>
      </c>
      <c r="Q701" s="205">
        <v>0.00035</v>
      </c>
      <c r="R701" s="205">
        <f>Q701*H701</f>
        <v>0.00035</v>
      </c>
      <c r="S701" s="205">
        <v>0</v>
      </c>
      <c r="T701" s="206">
        <f>S701*H701</f>
        <v>0</v>
      </c>
      <c r="AR701" s="19" t="s">
        <v>310</v>
      </c>
      <c r="AT701" s="19" t="s">
        <v>262</v>
      </c>
      <c r="AU701" s="19" t="s">
        <v>88</v>
      </c>
      <c r="AY701" s="19" t="s">
        <v>150</v>
      </c>
      <c r="BE701" s="207">
        <f>IF(N701="základní",J701,0)</f>
        <v>0</v>
      </c>
      <c r="BF701" s="207">
        <f>IF(N701="snížená",J701,0)</f>
        <v>0</v>
      </c>
      <c r="BG701" s="207">
        <f>IF(N701="zákl. přenesená",J701,0)</f>
        <v>0</v>
      </c>
      <c r="BH701" s="207">
        <f>IF(N701="sníž. přenesená",J701,0)</f>
        <v>0</v>
      </c>
      <c r="BI701" s="207">
        <f>IF(N701="nulová",J701,0)</f>
        <v>0</v>
      </c>
      <c r="BJ701" s="19" t="s">
        <v>23</v>
      </c>
      <c r="BK701" s="207">
        <f>ROUND(I701*H701,2)</f>
        <v>0</v>
      </c>
      <c r="BL701" s="19" t="s">
        <v>233</v>
      </c>
      <c r="BM701" s="19" t="s">
        <v>948</v>
      </c>
    </row>
    <row r="702" spans="2:65" s="1" customFormat="1" ht="22.5" customHeight="1">
      <c r="B702" s="37"/>
      <c r="C702" s="196" t="s">
        <v>949</v>
      </c>
      <c r="D702" s="196" t="s">
        <v>152</v>
      </c>
      <c r="E702" s="197" t="s">
        <v>950</v>
      </c>
      <c r="F702" s="198" t="s">
        <v>951</v>
      </c>
      <c r="G702" s="199" t="s">
        <v>761</v>
      </c>
      <c r="H702" s="270"/>
      <c r="I702" s="201"/>
      <c r="J702" s="202">
        <f>ROUND(I702*H702,2)</f>
        <v>0</v>
      </c>
      <c r="K702" s="198" t="s">
        <v>322</v>
      </c>
      <c r="L702" s="57"/>
      <c r="M702" s="203" t="s">
        <v>36</v>
      </c>
      <c r="N702" s="204" t="s">
        <v>50</v>
      </c>
      <c r="O702" s="38"/>
      <c r="P702" s="205">
        <f>O702*H702</f>
        <v>0</v>
      </c>
      <c r="Q702" s="205">
        <v>0</v>
      </c>
      <c r="R702" s="205">
        <f>Q702*H702</f>
        <v>0</v>
      </c>
      <c r="S702" s="205">
        <v>0</v>
      </c>
      <c r="T702" s="206">
        <f>S702*H702</f>
        <v>0</v>
      </c>
      <c r="AR702" s="19" t="s">
        <v>233</v>
      </c>
      <c r="AT702" s="19" t="s">
        <v>152</v>
      </c>
      <c r="AU702" s="19" t="s">
        <v>88</v>
      </c>
      <c r="AY702" s="19" t="s">
        <v>150</v>
      </c>
      <c r="BE702" s="207">
        <f>IF(N702="základní",J702,0)</f>
        <v>0</v>
      </c>
      <c r="BF702" s="207">
        <f>IF(N702="snížená",J702,0)</f>
        <v>0</v>
      </c>
      <c r="BG702" s="207">
        <f>IF(N702="zákl. přenesená",J702,0)</f>
        <v>0</v>
      </c>
      <c r="BH702" s="207">
        <f>IF(N702="sníž. přenesená",J702,0)</f>
        <v>0</v>
      </c>
      <c r="BI702" s="207">
        <f>IF(N702="nulová",J702,0)</f>
        <v>0</v>
      </c>
      <c r="BJ702" s="19" t="s">
        <v>23</v>
      </c>
      <c r="BK702" s="207">
        <f>ROUND(I702*H702,2)</f>
        <v>0</v>
      </c>
      <c r="BL702" s="19" t="s">
        <v>233</v>
      </c>
      <c r="BM702" s="19" t="s">
        <v>952</v>
      </c>
    </row>
    <row r="703" spans="2:63" s="11" customFormat="1" ht="29.85" customHeight="1">
      <c r="B703" s="179"/>
      <c r="C703" s="180"/>
      <c r="D703" s="193" t="s">
        <v>78</v>
      </c>
      <c r="E703" s="194" t="s">
        <v>953</v>
      </c>
      <c r="F703" s="194" t="s">
        <v>954</v>
      </c>
      <c r="G703" s="180"/>
      <c r="H703" s="180"/>
      <c r="I703" s="183"/>
      <c r="J703" s="195">
        <f>BK703</f>
        <v>0</v>
      </c>
      <c r="K703" s="180"/>
      <c r="L703" s="185"/>
      <c r="M703" s="186"/>
      <c r="N703" s="187"/>
      <c r="O703" s="187"/>
      <c r="P703" s="188">
        <f>SUM(P704:P744)</f>
        <v>0</v>
      </c>
      <c r="Q703" s="187"/>
      <c r="R703" s="188">
        <f>SUM(R704:R744)</f>
        <v>18.47059902</v>
      </c>
      <c r="S703" s="187"/>
      <c r="T703" s="189">
        <f>SUM(T704:T744)</f>
        <v>0.15</v>
      </c>
      <c r="AR703" s="190" t="s">
        <v>88</v>
      </c>
      <c r="AT703" s="191" t="s">
        <v>78</v>
      </c>
      <c r="AU703" s="191" t="s">
        <v>23</v>
      </c>
      <c r="AY703" s="190" t="s">
        <v>150</v>
      </c>
      <c r="BK703" s="192">
        <f>SUM(BK704:BK744)</f>
        <v>0</v>
      </c>
    </row>
    <row r="704" spans="2:65" s="1" customFormat="1" ht="22.5" customHeight="1">
      <c r="B704" s="37"/>
      <c r="C704" s="196" t="s">
        <v>955</v>
      </c>
      <c r="D704" s="196" t="s">
        <v>152</v>
      </c>
      <c r="E704" s="197" t="s">
        <v>956</v>
      </c>
      <c r="F704" s="198" t="s">
        <v>957</v>
      </c>
      <c r="G704" s="199" t="s">
        <v>174</v>
      </c>
      <c r="H704" s="200">
        <v>6.179</v>
      </c>
      <c r="I704" s="201"/>
      <c r="J704" s="202">
        <f>ROUND(I704*H704,2)</f>
        <v>0</v>
      </c>
      <c r="K704" s="198" t="s">
        <v>156</v>
      </c>
      <c r="L704" s="57"/>
      <c r="M704" s="203" t="s">
        <v>36</v>
      </c>
      <c r="N704" s="204" t="s">
        <v>50</v>
      </c>
      <c r="O704" s="38"/>
      <c r="P704" s="205">
        <f>O704*H704</f>
        <v>0</v>
      </c>
      <c r="Q704" s="205">
        <v>0.00122</v>
      </c>
      <c r="R704" s="205">
        <f>Q704*H704</f>
        <v>0.00753838</v>
      </c>
      <c r="S704" s="205">
        <v>0</v>
      </c>
      <c r="T704" s="206">
        <f>S704*H704</f>
        <v>0</v>
      </c>
      <c r="AR704" s="19" t="s">
        <v>233</v>
      </c>
      <c r="AT704" s="19" t="s">
        <v>152</v>
      </c>
      <c r="AU704" s="19" t="s">
        <v>88</v>
      </c>
      <c r="AY704" s="19" t="s">
        <v>150</v>
      </c>
      <c r="BE704" s="207">
        <f>IF(N704="základní",J704,0)</f>
        <v>0</v>
      </c>
      <c r="BF704" s="207">
        <f>IF(N704="snížená",J704,0)</f>
        <v>0</v>
      </c>
      <c r="BG704" s="207">
        <f>IF(N704="zákl. přenesená",J704,0)</f>
        <v>0</v>
      </c>
      <c r="BH704" s="207">
        <f>IF(N704="sníž. přenesená",J704,0)</f>
        <v>0</v>
      </c>
      <c r="BI704" s="207">
        <f>IF(N704="nulová",J704,0)</f>
        <v>0</v>
      </c>
      <c r="BJ704" s="19" t="s">
        <v>23</v>
      </c>
      <c r="BK704" s="207">
        <f>ROUND(I704*H704,2)</f>
        <v>0</v>
      </c>
      <c r="BL704" s="19" t="s">
        <v>233</v>
      </c>
      <c r="BM704" s="19" t="s">
        <v>958</v>
      </c>
    </row>
    <row r="705" spans="2:51" s="13" customFormat="1" ht="12">
      <c r="B705" s="220"/>
      <c r="C705" s="221"/>
      <c r="D705" s="210" t="s">
        <v>159</v>
      </c>
      <c r="E705" s="222" t="s">
        <v>36</v>
      </c>
      <c r="F705" s="223" t="s">
        <v>959</v>
      </c>
      <c r="G705" s="221"/>
      <c r="H705" s="224">
        <v>6.179</v>
      </c>
      <c r="I705" s="225"/>
      <c r="J705" s="221"/>
      <c r="K705" s="221"/>
      <c r="L705" s="226"/>
      <c r="M705" s="227"/>
      <c r="N705" s="228"/>
      <c r="O705" s="228"/>
      <c r="P705" s="228"/>
      <c r="Q705" s="228"/>
      <c r="R705" s="228"/>
      <c r="S705" s="228"/>
      <c r="T705" s="229"/>
      <c r="AT705" s="230" t="s">
        <v>159</v>
      </c>
      <c r="AU705" s="230" t="s">
        <v>88</v>
      </c>
      <c r="AV705" s="13" t="s">
        <v>88</v>
      </c>
      <c r="AW705" s="13" t="s">
        <v>44</v>
      </c>
      <c r="AX705" s="13" t="s">
        <v>79</v>
      </c>
      <c r="AY705" s="230" t="s">
        <v>150</v>
      </c>
    </row>
    <row r="706" spans="2:51" s="14" customFormat="1" ht="12">
      <c r="B706" s="231"/>
      <c r="C706" s="232"/>
      <c r="D706" s="233" t="s">
        <v>159</v>
      </c>
      <c r="E706" s="234" t="s">
        <v>36</v>
      </c>
      <c r="F706" s="235" t="s">
        <v>163</v>
      </c>
      <c r="G706" s="232"/>
      <c r="H706" s="236">
        <v>6.179</v>
      </c>
      <c r="I706" s="237"/>
      <c r="J706" s="232"/>
      <c r="K706" s="232"/>
      <c r="L706" s="238"/>
      <c r="M706" s="239"/>
      <c r="N706" s="240"/>
      <c r="O706" s="240"/>
      <c r="P706" s="240"/>
      <c r="Q706" s="240"/>
      <c r="R706" s="240"/>
      <c r="S706" s="240"/>
      <c r="T706" s="241"/>
      <c r="AT706" s="242" t="s">
        <v>159</v>
      </c>
      <c r="AU706" s="242" t="s">
        <v>88</v>
      </c>
      <c r="AV706" s="14" t="s">
        <v>157</v>
      </c>
      <c r="AW706" s="14" t="s">
        <v>44</v>
      </c>
      <c r="AX706" s="14" t="s">
        <v>23</v>
      </c>
      <c r="AY706" s="242" t="s">
        <v>150</v>
      </c>
    </row>
    <row r="707" spans="2:65" s="1" customFormat="1" ht="22.5" customHeight="1">
      <c r="B707" s="37"/>
      <c r="C707" s="196" t="s">
        <v>960</v>
      </c>
      <c r="D707" s="196" t="s">
        <v>152</v>
      </c>
      <c r="E707" s="197" t="s">
        <v>961</v>
      </c>
      <c r="F707" s="198" t="s">
        <v>962</v>
      </c>
      <c r="G707" s="199" t="s">
        <v>155</v>
      </c>
      <c r="H707" s="200">
        <v>10</v>
      </c>
      <c r="I707" s="201"/>
      <c r="J707" s="202">
        <f>ROUND(I707*H707,2)</f>
        <v>0</v>
      </c>
      <c r="K707" s="198" t="s">
        <v>156</v>
      </c>
      <c r="L707" s="57"/>
      <c r="M707" s="203" t="s">
        <v>36</v>
      </c>
      <c r="N707" s="204" t="s">
        <v>50</v>
      </c>
      <c r="O707" s="38"/>
      <c r="P707" s="205">
        <f>O707*H707</f>
        <v>0</v>
      </c>
      <c r="Q707" s="205">
        <v>0</v>
      </c>
      <c r="R707" s="205">
        <f>Q707*H707</f>
        <v>0</v>
      </c>
      <c r="S707" s="205">
        <v>0.015</v>
      </c>
      <c r="T707" s="206">
        <f>S707*H707</f>
        <v>0.15</v>
      </c>
      <c r="AR707" s="19" t="s">
        <v>233</v>
      </c>
      <c r="AT707" s="19" t="s">
        <v>152</v>
      </c>
      <c r="AU707" s="19" t="s">
        <v>88</v>
      </c>
      <c r="AY707" s="19" t="s">
        <v>150</v>
      </c>
      <c r="BE707" s="207">
        <f>IF(N707="základní",J707,0)</f>
        <v>0</v>
      </c>
      <c r="BF707" s="207">
        <f>IF(N707="snížená",J707,0)</f>
        <v>0</v>
      </c>
      <c r="BG707" s="207">
        <f>IF(N707="zákl. přenesená",J707,0)</f>
        <v>0</v>
      </c>
      <c r="BH707" s="207">
        <f>IF(N707="sníž. přenesená",J707,0)</f>
        <v>0</v>
      </c>
      <c r="BI707" s="207">
        <f>IF(N707="nulová",J707,0)</f>
        <v>0</v>
      </c>
      <c r="BJ707" s="19" t="s">
        <v>23</v>
      </c>
      <c r="BK707" s="207">
        <f>ROUND(I707*H707,2)</f>
        <v>0</v>
      </c>
      <c r="BL707" s="19" t="s">
        <v>233</v>
      </c>
      <c r="BM707" s="19" t="s">
        <v>963</v>
      </c>
    </row>
    <row r="708" spans="2:51" s="12" customFormat="1" ht="12">
      <c r="B708" s="208"/>
      <c r="C708" s="209"/>
      <c r="D708" s="210" t="s">
        <v>159</v>
      </c>
      <c r="E708" s="211" t="s">
        <v>36</v>
      </c>
      <c r="F708" s="212" t="s">
        <v>964</v>
      </c>
      <c r="G708" s="209"/>
      <c r="H708" s="213" t="s">
        <v>36</v>
      </c>
      <c r="I708" s="214"/>
      <c r="J708" s="209"/>
      <c r="K708" s="209"/>
      <c r="L708" s="215"/>
      <c r="M708" s="216"/>
      <c r="N708" s="217"/>
      <c r="O708" s="217"/>
      <c r="P708" s="217"/>
      <c r="Q708" s="217"/>
      <c r="R708" s="217"/>
      <c r="S708" s="217"/>
      <c r="T708" s="218"/>
      <c r="AT708" s="219" t="s">
        <v>159</v>
      </c>
      <c r="AU708" s="219" t="s">
        <v>88</v>
      </c>
      <c r="AV708" s="12" t="s">
        <v>23</v>
      </c>
      <c r="AW708" s="12" t="s">
        <v>44</v>
      </c>
      <c r="AX708" s="12" t="s">
        <v>79</v>
      </c>
      <c r="AY708" s="219" t="s">
        <v>150</v>
      </c>
    </row>
    <row r="709" spans="2:51" s="13" customFormat="1" ht="12">
      <c r="B709" s="220"/>
      <c r="C709" s="221"/>
      <c r="D709" s="210" t="s">
        <v>159</v>
      </c>
      <c r="E709" s="222" t="s">
        <v>36</v>
      </c>
      <c r="F709" s="223" t="s">
        <v>965</v>
      </c>
      <c r="G709" s="221"/>
      <c r="H709" s="224">
        <v>10</v>
      </c>
      <c r="I709" s="225"/>
      <c r="J709" s="221"/>
      <c r="K709" s="221"/>
      <c r="L709" s="226"/>
      <c r="M709" s="227"/>
      <c r="N709" s="228"/>
      <c r="O709" s="228"/>
      <c r="P709" s="228"/>
      <c r="Q709" s="228"/>
      <c r="R709" s="228"/>
      <c r="S709" s="228"/>
      <c r="T709" s="229"/>
      <c r="AT709" s="230" t="s">
        <v>159</v>
      </c>
      <c r="AU709" s="230" t="s">
        <v>88</v>
      </c>
      <c r="AV709" s="13" t="s">
        <v>88</v>
      </c>
      <c r="AW709" s="13" t="s">
        <v>44</v>
      </c>
      <c r="AX709" s="13" t="s">
        <v>79</v>
      </c>
      <c r="AY709" s="230" t="s">
        <v>150</v>
      </c>
    </row>
    <row r="710" spans="2:51" s="14" customFormat="1" ht="12">
      <c r="B710" s="231"/>
      <c r="C710" s="232"/>
      <c r="D710" s="233" t="s">
        <v>159</v>
      </c>
      <c r="E710" s="234" t="s">
        <v>36</v>
      </c>
      <c r="F710" s="235" t="s">
        <v>163</v>
      </c>
      <c r="G710" s="232"/>
      <c r="H710" s="236">
        <v>10</v>
      </c>
      <c r="I710" s="237"/>
      <c r="J710" s="232"/>
      <c r="K710" s="232"/>
      <c r="L710" s="238"/>
      <c r="M710" s="239"/>
      <c r="N710" s="240"/>
      <c r="O710" s="240"/>
      <c r="P710" s="240"/>
      <c r="Q710" s="240"/>
      <c r="R710" s="240"/>
      <c r="S710" s="240"/>
      <c r="T710" s="241"/>
      <c r="AT710" s="242" t="s">
        <v>159</v>
      </c>
      <c r="AU710" s="242" t="s">
        <v>88</v>
      </c>
      <c r="AV710" s="14" t="s">
        <v>157</v>
      </c>
      <c r="AW710" s="14" t="s">
        <v>44</v>
      </c>
      <c r="AX710" s="14" t="s">
        <v>23</v>
      </c>
      <c r="AY710" s="242" t="s">
        <v>150</v>
      </c>
    </row>
    <row r="711" spans="2:65" s="1" customFormat="1" ht="22.5" customHeight="1">
      <c r="B711" s="37"/>
      <c r="C711" s="196" t="s">
        <v>966</v>
      </c>
      <c r="D711" s="196" t="s">
        <v>152</v>
      </c>
      <c r="E711" s="197" t="s">
        <v>967</v>
      </c>
      <c r="F711" s="198" t="s">
        <v>968</v>
      </c>
      <c r="G711" s="199" t="s">
        <v>155</v>
      </c>
      <c r="H711" s="200">
        <v>13.23</v>
      </c>
      <c r="I711" s="201"/>
      <c r="J711" s="202">
        <f>ROUND(I711*H711,2)</f>
        <v>0</v>
      </c>
      <c r="K711" s="198" t="s">
        <v>156</v>
      </c>
      <c r="L711" s="57"/>
      <c r="M711" s="203" t="s">
        <v>36</v>
      </c>
      <c r="N711" s="204" t="s">
        <v>50</v>
      </c>
      <c r="O711" s="38"/>
      <c r="P711" s="205">
        <f>O711*H711</f>
        <v>0</v>
      </c>
      <c r="Q711" s="205">
        <v>0.01093</v>
      </c>
      <c r="R711" s="205">
        <f>Q711*H711</f>
        <v>0.1446039</v>
      </c>
      <c r="S711" s="205">
        <v>0</v>
      </c>
      <c r="T711" s="206">
        <f>S711*H711</f>
        <v>0</v>
      </c>
      <c r="AR711" s="19" t="s">
        <v>233</v>
      </c>
      <c r="AT711" s="19" t="s">
        <v>152</v>
      </c>
      <c r="AU711" s="19" t="s">
        <v>88</v>
      </c>
      <c r="AY711" s="19" t="s">
        <v>150</v>
      </c>
      <c r="BE711" s="207">
        <f>IF(N711="základní",J711,0)</f>
        <v>0</v>
      </c>
      <c r="BF711" s="207">
        <f>IF(N711="snížená",J711,0)</f>
        <v>0</v>
      </c>
      <c r="BG711" s="207">
        <f>IF(N711="zákl. přenesená",J711,0)</f>
        <v>0</v>
      </c>
      <c r="BH711" s="207">
        <f>IF(N711="sníž. přenesená",J711,0)</f>
        <v>0</v>
      </c>
      <c r="BI711" s="207">
        <f>IF(N711="nulová",J711,0)</f>
        <v>0</v>
      </c>
      <c r="BJ711" s="19" t="s">
        <v>23</v>
      </c>
      <c r="BK711" s="207">
        <f>ROUND(I711*H711,2)</f>
        <v>0</v>
      </c>
      <c r="BL711" s="19" t="s">
        <v>233</v>
      </c>
      <c r="BM711" s="19" t="s">
        <v>969</v>
      </c>
    </row>
    <row r="712" spans="2:51" s="12" customFormat="1" ht="12">
      <c r="B712" s="208"/>
      <c r="C712" s="209"/>
      <c r="D712" s="210" t="s">
        <v>159</v>
      </c>
      <c r="E712" s="211" t="s">
        <v>36</v>
      </c>
      <c r="F712" s="212" t="s">
        <v>817</v>
      </c>
      <c r="G712" s="209"/>
      <c r="H712" s="213" t="s">
        <v>36</v>
      </c>
      <c r="I712" s="214"/>
      <c r="J712" s="209"/>
      <c r="K712" s="209"/>
      <c r="L712" s="215"/>
      <c r="M712" s="216"/>
      <c r="N712" s="217"/>
      <c r="O712" s="217"/>
      <c r="P712" s="217"/>
      <c r="Q712" s="217"/>
      <c r="R712" s="217"/>
      <c r="S712" s="217"/>
      <c r="T712" s="218"/>
      <c r="AT712" s="219" t="s">
        <v>159</v>
      </c>
      <c r="AU712" s="219" t="s">
        <v>88</v>
      </c>
      <c r="AV712" s="12" t="s">
        <v>23</v>
      </c>
      <c r="AW712" s="12" t="s">
        <v>44</v>
      </c>
      <c r="AX712" s="12" t="s">
        <v>79</v>
      </c>
      <c r="AY712" s="219" t="s">
        <v>150</v>
      </c>
    </row>
    <row r="713" spans="2:51" s="12" customFormat="1" ht="12">
      <c r="B713" s="208"/>
      <c r="C713" s="209"/>
      <c r="D713" s="210" t="s">
        <v>159</v>
      </c>
      <c r="E713" s="211" t="s">
        <v>36</v>
      </c>
      <c r="F713" s="212" t="s">
        <v>970</v>
      </c>
      <c r="G713" s="209"/>
      <c r="H713" s="213" t="s">
        <v>36</v>
      </c>
      <c r="I713" s="214"/>
      <c r="J713" s="209"/>
      <c r="K713" s="209"/>
      <c r="L713" s="215"/>
      <c r="M713" s="216"/>
      <c r="N713" s="217"/>
      <c r="O713" s="217"/>
      <c r="P713" s="217"/>
      <c r="Q713" s="217"/>
      <c r="R713" s="217"/>
      <c r="S713" s="217"/>
      <c r="T713" s="218"/>
      <c r="AT713" s="219" t="s">
        <v>159</v>
      </c>
      <c r="AU713" s="219" t="s">
        <v>88</v>
      </c>
      <c r="AV713" s="12" t="s">
        <v>23</v>
      </c>
      <c r="AW713" s="12" t="s">
        <v>44</v>
      </c>
      <c r="AX713" s="12" t="s">
        <v>79</v>
      </c>
      <c r="AY713" s="219" t="s">
        <v>150</v>
      </c>
    </row>
    <row r="714" spans="2:51" s="13" customFormat="1" ht="12">
      <c r="B714" s="220"/>
      <c r="C714" s="221"/>
      <c r="D714" s="210" t="s">
        <v>159</v>
      </c>
      <c r="E714" s="222" t="s">
        <v>36</v>
      </c>
      <c r="F714" s="223" t="s">
        <v>971</v>
      </c>
      <c r="G714" s="221"/>
      <c r="H714" s="224">
        <v>13.23</v>
      </c>
      <c r="I714" s="225"/>
      <c r="J714" s="221"/>
      <c r="K714" s="221"/>
      <c r="L714" s="226"/>
      <c r="M714" s="227"/>
      <c r="N714" s="228"/>
      <c r="O714" s="228"/>
      <c r="P714" s="228"/>
      <c r="Q714" s="228"/>
      <c r="R714" s="228"/>
      <c r="S714" s="228"/>
      <c r="T714" s="229"/>
      <c r="AT714" s="230" t="s">
        <v>159</v>
      </c>
      <c r="AU714" s="230" t="s">
        <v>88</v>
      </c>
      <c r="AV714" s="13" t="s">
        <v>88</v>
      </c>
      <c r="AW714" s="13" t="s">
        <v>44</v>
      </c>
      <c r="AX714" s="13" t="s">
        <v>79</v>
      </c>
      <c r="AY714" s="230" t="s">
        <v>150</v>
      </c>
    </row>
    <row r="715" spans="2:51" s="14" customFormat="1" ht="12">
      <c r="B715" s="231"/>
      <c r="C715" s="232"/>
      <c r="D715" s="233" t="s">
        <v>159</v>
      </c>
      <c r="E715" s="234" t="s">
        <v>36</v>
      </c>
      <c r="F715" s="235" t="s">
        <v>163</v>
      </c>
      <c r="G715" s="232"/>
      <c r="H715" s="236">
        <v>13.23</v>
      </c>
      <c r="I715" s="237"/>
      <c r="J715" s="232"/>
      <c r="K715" s="232"/>
      <c r="L715" s="238"/>
      <c r="M715" s="239"/>
      <c r="N715" s="240"/>
      <c r="O715" s="240"/>
      <c r="P715" s="240"/>
      <c r="Q715" s="240"/>
      <c r="R715" s="240"/>
      <c r="S715" s="240"/>
      <c r="T715" s="241"/>
      <c r="AT715" s="242" t="s">
        <v>159</v>
      </c>
      <c r="AU715" s="242" t="s">
        <v>88</v>
      </c>
      <c r="AV715" s="14" t="s">
        <v>157</v>
      </c>
      <c r="AW715" s="14" t="s">
        <v>44</v>
      </c>
      <c r="AX715" s="14" t="s">
        <v>23</v>
      </c>
      <c r="AY715" s="242" t="s">
        <v>150</v>
      </c>
    </row>
    <row r="716" spans="2:65" s="1" customFormat="1" ht="22.5" customHeight="1">
      <c r="B716" s="37"/>
      <c r="C716" s="196" t="s">
        <v>972</v>
      </c>
      <c r="D716" s="196" t="s">
        <v>152</v>
      </c>
      <c r="E716" s="197" t="s">
        <v>973</v>
      </c>
      <c r="F716" s="198" t="s">
        <v>974</v>
      </c>
      <c r="G716" s="199" t="s">
        <v>155</v>
      </c>
      <c r="H716" s="200">
        <v>13.23</v>
      </c>
      <c r="I716" s="201"/>
      <c r="J716" s="202">
        <f>ROUND(I716*H716,2)</f>
        <v>0</v>
      </c>
      <c r="K716" s="198" t="s">
        <v>156</v>
      </c>
      <c r="L716" s="57"/>
      <c r="M716" s="203" t="s">
        <v>36</v>
      </c>
      <c r="N716" s="204" t="s">
        <v>50</v>
      </c>
      <c r="O716" s="38"/>
      <c r="P716" s="205">
        <f>O716*H716</f>
        <v>0</v>
      </c>
      <c r="Q716" s="205">
        <v>0.0002</v>
      </c>
      <c r="R716" s="205">
        <f>Q716*H716</f>
        <v>0.0026460000000000003</v>
      </c>
      <c r="S716" s="205">
        <v>0</v>
      </c>
      <c r="T716" s="206">
        <f>S716*H716</f>
        <v>0</v>
      </c>
      <c r="AR716" s="19" t="s">
        <v>233</v>
      </c>
      <c r="AT716" s="19" t="s">
        <v>152</v>
      </c>
      <c r="AU716" s="19" t="s">
        <v>88</v>
      </c>
      <c r="AY716" s="19" t="s">
        <v>150</v>
      </c>
      <c r="BE716" s="207">
        <f>IF(N716="základní",J716,0)</f>
        <v>0</v>
      </c>
      <c r="BF716" s="207">
        <f>IF(N716="snížená",J716,0)</f>
        <v>0</v>
      </c>
      <c r="BG716" s="207">
        <f>IF(N716="zákl. přenesená",J716,0)</f>
        <v>0</v>
      </c>
      <c r="BH716" s="207">
        <f>IF(N716="sníž. přenesená",J716,0)</f>
        <v>0</v>
      </c>
      <c r="BI716" s="207">
        <f>IF(N716="nulová",J716,0)</f>
        <v>0</v>
      </c>
      <c r="BJ716" s="19" t="s">
        <v>23</v>
      </c>
      <c r="BK716" s="207">
        <f>ROUND(I716*H716,2)</f>
        <v>0</v>
      </c>
      <c r="BL716" s="19" t="s">
        <v>233</v>
      </c>
      <c r="BM716" s="19" t="s">
        <v>975</v>
      </c>
    </row>
    <row r="717" spans="2:65" s="1" customFormat="1" ht="22.5" customHeight="1">
      <c r="B717" s="37"/>
      <c r="C717" s="196" t="s">
        <v>976</v>
      </c>
      <c r="D717" s="196" t="s">
        <v>152</v>
      </c>
      <c r="E717" s="197" t="s">
        <v>977</v>
      </c>
      <c r="F717" s="198" t="s">
        <v>978</v>
      </c>
      <c r="G717" s="199" t="s">
        <v>155</v>
      </c>
      <c r="H717" s="200">
        <v>556.182</v>
      </c>
      <c r="I717" s="201"/>
      <c r="J717" s="202">
        <f>ROUND(I717*H717,2)</f>
        <v>0</v>
      </c>
      <c r="K717" s="198" t="s">
        <v>156</v>
      </c>
      <c r="L717" s="57"/>
      <c r="M717" s="203" t="s">
        <v>36</v>
      </c>
      <c r="N717" s="204" t="s">
        <v>50</v>
      </c>
      <c r="O717" s="38"/>
      <c r="P717" s="205">
        <f>O717*H717</f>
        <v>0</v>
      </c>
      <c r="Q717" s="205">
        <v>0.01388</v>
      </c>
      <c r="R717" s="205">
        <f>Q717*H717</f>
        <v>7.71980616</v>
      </c>
      <c r="S717" s="205">
        <v>0</v>
      </c>
      <c r="T717" s="206">
        <f>S717*H717</f>
        <v>0</v>
      </c>
      <c r="AR717" s="19" t="s">
        <v>233</v>
      </c>
      <c r="AT717" s="19" t="s">
        <v>152</v>
      </c>
      <c r="AU717" s="19" t="s">
        <v>88</v>
      </c>
      <c r="AY717" s="19" t="s">
        <v>150</v>
      </c>
      <c r="BE717" s="207">
        <f>IF(N717="základní",J717,0)</f>
        <v>0</v>
      </c>
      <c r="BF717" s="207">
        <f>IF(N717="snížená",J717,0)</f>
        <v>0</v>
      </c>
      <c r="BG717" s="207">
        <f>IF(N717="zákl. přenesená",J717,0)</f>
        <v>0</v>
      </c>
      <c r="BH717" s="207">
        <f>IF(N717="sníž. přenesená",J717,0)</f>
        <v>0</v>
      </c>
      <c r="BI717" s="207">
        <f>IF(N717="nulová",J717,0)</f>
        <v>0</v>
      </c>
      <c r="BJ717" s="19" t="s">
        <v>23</v>
      </c>
      <c r="BK717" s="207">
        <f>ROUND(I717*H717,2)</f>
        <v>0</v>
      </c>
      <c r="BL717" s="19" t="s">
        <v>233</v>
      </c>
      <c r="BM717" s="19" t="s">
        <v>979</v>
      </c>
    </row>
    <row r="718" spans="2:51" s="12" customFormat="1" ht="12">
      <c r="B718" s="208"/>
      <c r="C718" s="209"/>
      <c r="D718" s="210" t="s">
        <v>159</v>
      </c>
      <c r="E718" s="211" t="s">
        <v>36</v>
      </c>
      <c r="F718" s="212" t="s">
        <v>817</v>
      </c>
      <c r="G718" s="209"/>
      <c r="H718" s="213" t="s">
        <v>36</v>
      </c>
      <c r="I718" s="214"/>
      <c r="J718" s="209"/>
      <c r="K718" s="209"/>
      <c r="L718" s="215"/>
      <c r="M718" s="216"/>
      <c r="N718" s="217"/>
      <c r="O718" s="217"/>
      <c r="P718" s="217"/>
      <c r="Q718" s="217"/>
      <c r="R718" s="217"/>
      <c r="S718" s="217"/>
      <c r="T718" s="218"/>
      <c r="AT718" s="219" t="s">
        <v>159</v>
      </c>
      <c r="AU718" s="219" t="s">
        <v>88</v>
      </c>
      <c r="AV718" s="12" t="s">
        <v>23</v>
      </c>
      <c r="AW718" s="12" t="s">
        <v>44</v>
      </c>
      <c r="AX718" s="12" t="s">
        <v>79</v>
      </c>
      <c r="AY718" s="219" t="s">
        <v>150</v>
      </c>
    </row>
    <row r="719" spans="2:51" s="12" customFormat="1" ht="12">
      <c r="B719" s="208"/>
      <c r="C719" s="209"/>
      <c r="D719" s="210" t="s">
        <v>159</v>
      </c>
      <c r="E719" s="211" t="s">
        <v>36</v>
      </c>
      <c r="F719" s="212" t="s">
        <v>980</v>
      </c>
      <c r="G719" s="209"/>
      <c r="H719" s="213" t="s">
        <v>36</v>
      </c>
      <c r="I719" s="214"/>
      <c r="J719" s="209"/>
      <c r="K719" s="209"/>
      <c r="L719" s="215"/>
      <c r="M719" s="216"/>
      <c r="N719" s="217"/>
      <c r="O719" s="217"/>
      <c r="P719" s="217"/>
      <c r="Q719" s="217"/>
      <c r="R719" s="217"/>
      <c r="S719" s="217"/>
      <c r="T719" s="218"/>
      <c r="AT719" s="219" t="s">
        <v>159</v>
      </c>
      <c r="AU719" s="219" t="s">
        <v>88</v>
      </c>
      <c r="AV719" s="12" t="s">
        <v>23</v>
      </c>
      <c r="AW719" s="12" t="s">
        <v>44</v>
      </c>
      <c r="AX719" s="12" t="s">
        <v>79</v>
      </c>
      <c r="AY719" s="219" t="s">
        <v>150</v>
      </c>
    </row>
    <row r="720" spans="2:51" s="13" customFormat="1" ht="12">
      <c r="B720" s="220"/>
      <c r="C720" s="221"/>
      <c r="D720" s="210" t="s">
        <v>159</v>
      </c>
      <c r="E720" s="222" t="s">
        <v>36</v>
      </c>
      <c r="F720" s="223" t="s">
        <v>981</v>
      </c>
      <c r="G720" s="221"/>
      <c r="H720" s="224">
        <v>22.272</v>
      </c>
      <c r="I720" s="225"/>
      <c r="J720" s="221"/>
      <c r="K720" s="221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159</v>
      </c>
      <c r="AU720" s="230" t="s">
        <v>88</v>
      </c>
      <c r="AV720" s="13" t="s">
        <v>88</v>
      </c>
      <c r="AW720" s="13" t="s">
        <v>44</v>
      </c>
      <c r="AX720" s="13" t="s">
        <v>79</v>
      </c>
      <c r="AY720" s="230" t="s">
        <v>150</v>
      </c>
    </row>
    <row r="721" spans="2:51" s="13" customFormat="1" ht="12">
      <c r="B721" s="220"/>
      <c r="C721" s="221"/>
      <c r="D721" s="210" t="s">
        <v>159</v>
      </c>
      <c r="E721" s="222" t="s">
        <v>36</v>
      </c>
      <c r="F721" s="223" t="s">
        <v>982</v>
      </c>
      <c r="G721" s="221"/>
      <c r="H721" s="224">
        <v>84.896</v>
      </c>
      <c r="I721" s="225"/>
      <c r="J721" s="221"/>
      <c r="K721" s="221"/>
      <c r="L721" s="226"/>
      <c r="M721" s="227"/>
      <c r="N721" s="228"/>
      <c r="O721" s="228"/>
      <c r="P721" s="228"/>
      <c r="Q721" s="228"/>
      <c r="R721" s="228"/>
      <c r="S721" s="228"/>
      <c r="T721" s="229"/>
      <c r="AT721" s="230" t="s">
        <v>159</v>
      </c>
      <c r="AU721" s="230" t="s">
        <v>88</v>
      </c>
      <c r="AV721" s="13" t="s">
        <v>88</v>
      </c>
      <c r="AW721" s="13" t="s">
        <v>44</v>
      </c>
      <c r="AX721" s="13" t="s">
        <v>79</v>
      </c>
      <c r="AY721" s="230" t="s">
        <v>150</v>
      </c>
    </row>
    <row r="722" spans="2:51" s="13" customFormat="1" ht="12">
      <c r="B722" s="220"/>
      <c r="C722" s="221"/>
      <c r="D722" s="210" t="s">
        <v>159</v>
      </c>
      <c r="E722" s="222" t="s">
        <v>36</v>
      </c>
      <c r="F722" s="223" t="s">
        <v>983</v>
      </c>
      <c r="G722" s="221"/>
      <c r="H722" s="224">
        <v>449.0144</v>
      </c>
      <c r="I722" s="225"/>
      <c r="J722" s="221"/>
      <c r="K722" s="221"/>
      <c r="L722" s="226"/>
      <c r="M722" s="227"/>
      <c r="N722" s="228"/>
      <c r="O722" s="228"/>
      <c r="P722" s="228"/>
      <c r="Q722" s="228"/>
      <c r="R722" s="228"/>
      <c r="S722" s="228"/>
      <c r="T722" s="229"/>
      <c r="AT722" s="230" t="s">
        <v>159</v>
      </c>
      <c r="AU722" s="230" t="s">
        <v>88</v>
      </c>
      <c r="AV722" s="13" t="s">
        <v>88</v>
      </c>
      <c r="AW722" s="13" t="s">
        <v>44</v>
      </c>
      <c r="AX722" s="13" t="s">
        <v>79</v>
      </c>
      <c r="AY722" s="230" t="s">
        <v>150</v>
      </c>
    </row>
    <row r="723" spans="2:51" s="14" customFormat="1" ht="12">
      <c r="B723" s="231"/>
      <c r="C723" s="232"/>
      <c r="D723" s="233" t="s">
        <v>159</v>
      </c>
      <c r="E723" s="234" t="s">
        <v>36</v>
      </c>
      <c r="F723" s="235" t="s">
        <v>163</v>
      </c>
      <c r="G723" s="232"/>
      <c r="H723" s="236">
        <v>556.1824</v>
      </c>
      <c r="I723" s="237"/>
      <c r="J723" s="232"/>
      <c r="K723" s="232"/>
      <c r="L723" s="238"/>
      <c r="M723" s="239"/>
      <c r="N723" s="240"/>
      <c r="O723" s="240"/>
      <c r="P723" s="240"/>
      <c r="Q723" s="240"/>
      <c r="R723" s="240"/>
      <c r="S723" s="240"/>
      <c r="T723" s="241"/>
      <c r="AT723" s="242" t="s">
        <v>159</v>
      </c>
      <c r="AU723" s="242" t="s">
        <v>88</v>
      </c>
      <c r="AV723" s="14" t="s">
        <v>157</v>
      </c>
      <c r="AW723" s="14" t="s">
        <v>44</v>
      </c>
      <c r="AX723" s="14" t="s">
        <v>23</v>
      </c>
      <c r="AY723" s="242" t="s">
        <v>150</v>
      </c>
    </row>
    <row r="724" spans="2:65" s="1" customFormat="1" ht="31.5" customHeight="1">
      <c r="B724" s="37"/>
      <c r="C724" s="196" t="s">
        <v>984</v>
      </c>
      <c r="D724" s="196" t="s">
        <v>152</v>
      </c>
      <c r="E724" s="197" t="s">
        <v>985</v>
      </c>
      <c r="F724" s="198" t="s">
        <v>986</v>
      </c>
      <c r="G724" s="199" t="s">
        <v>155</v>
      </c>
      <c r="H724" s="200">
        <v>503.96</v>
      </c>
      <c r="I724" s="201"/>
      <c r="J724" s="202">
        <f>ROUND(I724*H724,2)</f>
        <v>0</v>
      </c>
      <c r="K724" s="198" t="s">
        <v>156</v>
      </c>
      <c r="L724" s="57"/>
      <c r="M724" s="203" t="s">
        <v>36</v>
      </c>
      <c r="N724" s="204" t="s">
        <v>50</v>
      </c>
      <c r="O724" s="38"/>
      <c r="P724" s="205">
        <f>O724*H724</f>
        <v>0</v>
      </c>
      <c r="Q724" s="205">
        <v>0.01388</v>
      </c>
      <c r="R724" s="205">
        <f>Q724*H724</f>
        <v>6.9949648</v>
      </c>
      <c r="S724" s="205">
        <v>0</v>
      </c>
      <c r="T724" s="206">
        <f>S724*H724</f>
        <v>0</v>
      </c>
      <c r="AR724" s="19" t="s">
        <v>233</v>
      </c>
      <c r="AT724" s="19" t="s">
        <v>152</v>
      </c>
      <c r="AU724" s="19" t="s">
        <v>88</v>
      </c>
      <c r="AY724" s="19" t="s">
        <v>150</v>
      </c>
      <c r="BE724" s="207">
        <f>IF(N724="základní",J724,0)</f>
        <v>0</v>
      </c>
      <c r="BF724" s="207">
        <f>IF(N724="snížená",J724,0)</f>
        <v>0</v>
      </c>
      <c r="BG724" s="207">
        <f>IF(N724="zákl. přenesená",J724,0)</f>
        <v>0</v>
      </c>
      <c r="BH724" s="207">
        <f>IF(N724="sníž. přenesená",J724,0)</f>
        <v>0</v>
      </c>
      <c r="BI724" s="207">
        <f>IF(N724="nulová",J724,0)</f>
        <v>0</v>
      </c>
      <c r="BJ724" s="19" t="s">
        <v>23</v>
      </c>
      <c r="BK724" s="207">
        <f>ROUND(I724*H724,2)</f>
        <v>0</v>
      </c>
      <c r="BL724" s="19" t="s">
        <v>233</v>
      </c>
      <c r="BM724" s="19" t="s">
        <v>987</v>
      </c>
    </row>
    <row r="725" spans="2:51" s="12" customFormat="1" ht="12">
      <c r="B725" s="208"/>
      <c r="C725" s="209"/>
      <c r="D725" s="210" t="s">
        <v>159</v>
      </c>
      <c r="E725" s="211" t="s">
        <v>36</v>
      </c>
      <c r="F725" s="212" t="s">
        <v>817</v>
      </c>
      <c r="G725" s="209"/>
      <c r="H725" s="213" t="s">
        <v>36</v>
      </c>
      <c r="I725" s="214"/>
      <c r="J725" s="209"/>
      <c r="K725" s="209"/>
      <c r="L725" s="215"/>
      <c r="M725" s="216"/>
      <c r="N725" s="217"/>
      <c r="O725" s="217"/>
      <c r="P725" s="217"/>
      <c r="Q725" s="217"/>
      <c r="R725" s="217"/>
      <c r="S725" s="217"/>
      <c r="T725" s="218"/>
      <c r="AT725" s="219" t="s">
        <v>159</v>
      </c>
      <c r="AU725" s="219" t="s">
        <v>88</v>
      </c>
      <c r="AV725" s="12" t="s">
        <v>23</v>
      </c>
      <c r="AW725" s="12" t="s">
        <v>44</v>
      </c>
      <c r="AX725" s="12" t="s">
        <v>79</v>
      </c>
      <c r="AY725" s="219" t="s">
        <v>150</v>
      </c>
    </row>
    <row r="726" spans="2:51" s="13" customFormat="1" ht="12">
      <c r="B726" s="220"/>
      <c r="C726" s="221"/>
      <c r="D726" s="210" t="s">
        <v>159</v>
      </c>
      <c r="E726" s="222" t="s">
        <v>36</v>
      </c>
      <c r="F726" s="223" t="s">
        <v>988</v>
      </c>
      <c r="G726" s="221"/>
      <c r="H726" s="224">
        <v>503.96</v>
      </c>
      <c r="I726" s="225"/>
      <c r="J726" s="221"/>
      <c r="K726" s="221"/>
      <c r="L726" s="226"/>
      <c r="M726" s="227"/>
      <c r="N726" s="228"/>
      <c r="O726" s="228"/>
      <c r="P726" s="228"/>
      <c r="Q726" s="228"/>
      <c r="R726" s="228"/>
      <c r="S726" s="228"/>
      <c r="T726" s="229"/>
      <c r="AT726" s="230" t="s">
        <v>159</v>
      </c>
      <c r="AU726" s="230" t="s">
        <v>88</v>
      </c>
      <c r="AV726" s="13" t="s">
        <v>88</v>
      </c>
      <c r="AW726" s="13" t="s">
        <v>44</v>
      </c>
      <c r="AX726" s="13" t="s">
        <v>79</v>
      </c>
      <c r="AY726" s="230" t="s">
        <v>150</v>
      </c>
    </row>
    <row r="727" spans="2:51" s="14" customFormat="1" ht="12">
      <c r="B727" s="231"/>
      <c r="C727" s="232"/>
      <c r="D727" s="233" t="s">
        <v>159</v>
      </c>
      <c r="E727" s="234" t="s">
        <v>36</v>
      </c>
      <c r="F727" s="235" t="s">
        <v>163</v>
      </c>
      <c r="G727" s="232"/>
      <c r="H727" s="236">
        <v>503.96</v>
      </c>
      <c r="I727" s="237"/>
      <c r="J727" s="232"/>
      <c r="K727" s="232"/>
      <c r="L727" s="238"/>
      <c r="M727" s="239"/>
      <c r="N727" s="240"/>
      <c r="O727" s="240"/>
      <c r="P727" s="240"/>
      <c r="Q727" s="240"/>
      <c r="R727" s="240"/>
      <c r="S727" s="240"/>
      <c r="T727" s="241"/>
      <c r="AT727" s="242" t="s">
        <v>159</v>
      </c>
      <c r="AU727" s="242" t="s">
        <v>88</v>
      </c>
      <c r="AV727" s="14" t="s">
        <v>157</v>
      </c>
      <c r="AW727" s="14" t="s">
        <v>44</v>
      </c>
      <c r="AX727" s="14" t="s">
        <v>23</v>
      </c>
      <c r="AY727" s="242" t="s">
        <v>150</v>
      </c>
    </row>
    <row r="728" spans="2:65" s="1" customFormat="1" ht="22.5" customHeight="1">
      <c r="B728" s="37"/>
      <c r="C728" s="196" t="s">
        <v>989</v>
      </c>
      <c r="D728" s="196" t="s">
        <v>152</v>
      </c>
      <c r="E728" s="197" t="s">
        <v>990</v>
      </c>
      <c r="F728" s="198" t="s">
        <v>991</v>
      </c>
      <c r="G728" s="199" t="s">
        <v>155</v>
      </c>
      <c r="H728" s="200">
        <v>503.96</v>
      </c>
      <c r="I728" s="201"/>
      <c r="J728" s="202">
        <f>ROUND(I728*H728,2)</f>
        <v>0</v>
      </c>
      <c r="K728" s="198" t="s">
        <v>156</v>
      </c>
      <c r="L728" s="57"/>
      <c r="M728" s="203" t="s">
        <v>36</v>
      </c>
      <c r="N728" s="204" t="s">
        <v>50</v>
      </c>
      <c r="O728" s="38"/>
      <c r="P728" s="205">
        <f>O728*H728</f>
        <v>0</v>
      </c>
      <c r="Q728" s="205">
        <v>0</v>
      </c>
      <c r="R728" s="205">
        <f>Q728*H728</f>
        <v>0</v>
      </c>
      <c r="S728" s="205">
        <v>0</v>
      </c>
      <c r="T728" s="206">
        <f>S728*H728</f>
        <v>0</v>
      </c>
      <c r="AR728" s="19" t="s">
        <v>233</v>
      </c>
      <c r="AT728" s="19" t="s">
        <v>152</v>
      </c>
      <c r="AU728" s="19" t="s">
        <v>88</v>
      </c>
      <c r="AY728" s="19" t="s">
        <v>150</v>
      </c>
      <c r="BE728" s="207">
        <f>IF(N728="základní",J728,0)</f>
        <v>0</v>
      </c>
      <c r="BF728" s="207">
        <f>IF(N728="snížená",J728,0)</f>
        <v>0</v>
      </c>
      <c r="BG728" s="207">
        <f>IF(N728="zákl. přenesená",J728,0)</f>
        <v>0</v>
      </c>
      <c r="BH728" s="207">
        <f>IF(N728="sníž. přenesená",J728,0)</f>
        <v>0</v>
      </c>
      <c r="BI728" s="207">
        <f>IF(N728="nulová",J728,0)</f>
        <v>0</v>
      </c>
      <c r="BJ728" s="19" t="s">
        <v>23</v>
      </c>
      <c r="BK728" s="207">
        <f>ROUND(I728*H728,2)</f>
        <v>0</v>
      </c>
      <c r="BL728" s="19" t="s">
        <v>233</v>
      </c>
      <c r="BM728" s="19" t="s">
        <v>992</v>
      </c>
    </row>
    <row r="729" spans="2:51" s="12" customFormat="1" ht="12">
      <c r="B729" s="208"/>
      <c r="C729" s="209"/>
      <c r="D729" s="210" t="s">
        <v>159</v>
      </c>
      <c r="E729" s="211" t="s">
        <v>36</v>
      </c>
      <c r="F729" s="212" t="s">
        <v>817</v>
      </c>
      <c r="G729" s="209"/>
      <c r="H729" s="213" t="s">
        <v>36</v>
      </c>
      <c r="I729" s="214"/>
      <c r="J729" s="209"/>
      <c r="K729" s="209"/>
      <c r="L729" s="215"/>
      <c r="M729" s="216"/>
      <c r="N729" s="217"/>
      <c r="O729" s="217"/>
      <c r="P729" s="217"/>
      <c r="Q729" s="217"/>
      <c r="R729" s="217"/>
      <c r="S729" s="217"/>
      <c r="T729" s="218"/>
      <c r="AT729" s="219" t="s">
        <v>159</v>
      </c>
      <c r="AU729" s="219" t="s">
        <v>88</v>
      </c>
      <c r="AV729" s="12" t="s">
        <v>23</v>
      </c>
      <c r="AW729" s="12" t="s">
        <v>44</v>
      </c>
      <c r="AX729" s="12" t="s">
        <v>79</v>
      </c>
      <c r="AY729" s="219" t="s">
        <v>150</v>
      </c>
    </row>
    <row r="730" spans="2:51" s="13" customFormat="1" ht="12">
      <c r="B730" s="220"/>
      <c r="C730" s="221"/>
      <c r="D730" s="210" t="s">
        <v>159</v>
      </c>
      <c r="E730" s="222" t="s">
        <v>36</v>
      </c>
      <c r="F730" s="223" t="s">
        <v>988</v>
      </c>
      <c r="G730" s="221"/>
      <c r="H730" s="224">
        <v>503.96</v>
      </c>
      <c r="I730" s="225"/>
      <c r="J730" s="221"/>
      <c r="K730" s="221"/>
      <c r="L730" s="226"/>
      <c r="M730" s="227"/>
      <c r="N730" s="228"/>
      <c r="O730" s="228"/>
      <c r="P730" s="228"/>
      <c r="Q730" s="228"/>
      <c r="R730" s="228"/>
      <c r="S730" s="228"/>
      <c r="T730" s="229"/>
      <c r="AT730" s="230" t="s">
        <v>159</v>
      </c>
      <c r="AU730" s="230" t="s">
        <v>88</v>
      </c>
      <c r="AV730" s="13" t="s">
        <v>88</v>
      </c>
      <c r="AW730" s="13" t="s">
        <v>44</v>
      </c>
      <c r="AX730" s="13" t="s">
        <v>79</v>
      </c>
      <c r="AY730" s="230" t="s">
        <v>150</v>
      </c>
    </row>
    <row r="731" spans="2:51" s="14" customFormat="1" ht="12">
      <c r="B731" s="231"/>
      <c r="C731" s="232"/>
      <c r="D731" s="233" t="s">
        <v>159</v>
      </c>
      <c r="E731" s="234" t="s">
        <v>36</v>
      </c>
      <c r="F731" s="235" t="s">
        <v>163</v>
      </c>
      <c r="G731" s="232"/>
      <c r="H731" s="236">
        <v>503.96</v>
      </c>
      <c r="I731" s="237"/>
      <c r="J731" s="232"/>
      <c r="K731" s="232"/>
      <c r="L731" s="238"/>
      <c r="M731" s="239"/>
      <c r="N731" s="240"/>
      <c r="O731" s="240"/>
      <c r="P731" s="240"/>
      <c r="Q731" s="240"/>
      <c r="R731" s="240"/>
      <c r="S731" s="240"/>
      <c r="T731" s="241"/>
      <c r="AT731" s="242" t="s">
        <v>159</v>
      </c>
      <c r="AU731" s="242" t="s">
        <v>88</v>
      </c>
      <c r="AV731" s="14" t="s">
        <v>157</v>
      </c>
      <c r="AW731" s="14" t="s">
        <v>44</v>
      </c>
      <c r="AX731" s="14" t="s">
        <v>23</v>
      </c>
      <c r="AY731" s="242" t="s">
        <v>150</v>
      </c>
    </row>
    <row r="732" spans="2:65" s="1" customFormat="1" ht="22.5" customHeight="1">
      <c r="B732" s="37"/>
      <c r="C732" s="246" t="s">
        <v>993</v>
      </c>
      <c r="D732" s="246" t="s">
        <v>262</v>
      </c>
      <c r="E732" s="247" t="s">
        <v>994</v>
      </c>
      <c r="F732" s="248" t="s">
        <v>995</v>
      </c>
      <c r="G732" s="249" t="s">
        <v>174</v>
      </c>
      <c r="H732" s="250">
        <v>6.12</v>
      </c>
      <c r="I732" s="251"/>
      <c r="J732" s="252">
        <f>ROUND(I732*H732,2)</f>
        <v>0</v>
      </c>
      <c r="K732" s="248" t="s">
        <v>156</v>
      </c>
      <c r="L732" s="253"/>
      <c r="M732" s="254" t="s">
        <v>36</v>
      </c>
      <c r="N732" s="255" t="s">
        <v>50</v>
      </c>
      <c r="O732" s="38"/>
      <c r="P732" s="205">
        <f>O732*H732</f>
        <v>0</v>
      </c>
      <c r="Q732" s="205">
        <v>0.55</v>
      </c>
      <c r="R732" s="205">
        <f>Q732*H732</f>
        <v>3.3660000000000005</v>
      </c>
      <c r="S732" s="205">
        <v>0</v>
      </c>
      <c r="T732" s="206">
        <f>S732*H732</f>
        <v>0</v>
      </c>
      <c r="AR732" s="19" t="s">
        <v>310</v>
      </c>
      <c r="AT732" s="19" t="s">
        <v>262</v>
      </c>
      <c r="AU732" s="19" t="s">
        <v>88</v>
      </c>
      <c r="AY732" s="19" t="s">
        <v>150</v>
      </c>
      <c r="BE732" s="207">
        <f>IF(N732="základní",J732,0)</f>
        <v>0</v>
      </c>
      <c r="BF732" s="207">
        <f>IF(N732="snížená",J732,0)</f>
        <v>0</v>
      </c>
      <c r="BG732" s="207">
        <f>IF(N732="zákl. přenesená",J732,0)</f>
        <v>0</v>
      </c>
      <c r="BH732" s="207">
        <f>IF(N732="sníž. přenesená",J732,0)</f>
        <v>0</v>
      </c>
      <c r="BI732" s="207">
        <f>IF(N732="nulová",J732,0)</f>
        <v>0</v>
      </c>
      <c r="BJ732" s="19" t="s">
        <v>23</v>
      </c>
      <c r="BK732" s="207">
        <f>ROUND(I732*H732,2)</f>
        <v>0</v>
      </c>
      <c r="BL732" s="19" t="s">
        <v>233</v>
      </c>
      <c r="BM732" s="19" t="s">
        <v>996</v>
      </c>
    </row>
    <row r="733" spans="2:51" s="13" customFormat="1" ht="12">
      <c r="B733" s="220"/>
      <c r="C733" s="221"/>
      <c r="D733" s="233" t="s">
        <v>159</v>
      </c>
      <c r="E733" s="256" t="s">
        <v>36</v>
      </c>
      <c r="F733" s="257" t="s">
        <v>997</v>
      </c>
      <c r="G733" s="221"/>
      <c r="H733" s="258">
        <v>6.12009024</v>
      </c>
      <c r="I733" s="225"/>
      <c r="J733" s="221"/>
      <c r="K733" s="221"/>
      <c r="L733" s="226"/>
      <c r="M733" s="227"/>
      <c r="N733" s="228"/>
      <c r="O733" s="228"/>
      <c r="P733" s="228"/>
      <c r="Q733" s="228"/>
      <c r="R733" s="228"/>
      <c r="S733" s="228"/>
      <c r="T733" s="229"/>
      <c r="AT733" s="230" t="s">
        <v>159</v>
      </c>
      <c r="AU733" s="230" t="s">
        <v>88</v>
      </c>
      <c r="AV733" s="13" t="s">
        <v>88</v>
      </c>
      <c r="AW733" s="13" t="s">
        <v>44</v>
      </c>
      <c r="AX733" s="13" t="s">
        <v>23</v>
      </c>
      <c r="AY733" s="230" t="s">
        <v>150</v>
      </c>
    </row>
    <row r="734" spans="2:65" s="1" customFormat="1" ht="22.5" customHeight="1">
      <c r="B734" s="37"/>
      <c r="C734" s="196" t="s">
        <v>998</v>
      </c>
      <c r="D734" s="196" t="s">
        <v>152</v>
      </c>
      <c r="E734" s="197" t="s">
        <v>999</v>
      </c>
      <c r="F734" s="198" t="s">
        <v>1000</v>
      </c>
      <c r="G734" s="199" t="s">
        <v>155</v>
      </c>
      <c r="H734" s="200">
        <v>1066.262</v>
      </c>
      <c r="I734" s="201"/>
      <c r="J734" s="202">
        <f>ROUND(I734*H734,2)</f>
        <v>0</v>
      </c>
      <c r="K734" s="198" t="s">
        <v>156</v>
      </c>
      <c r="L734" s="57"/>
      <c r="M734" s="203" t="s">
        <v>36</v>
      </c>
      <c r="N734" s="204" t="s">
        <v>50</v>
      </c>
      <c r="O734" s="38"/>
      <c r="P734" s="205">
        <f>O734*H734</f>
        <v>0</v>
      </c>
      <c r="Q734" s="205">
        <v>0.00019</v>
      </c>
      <c r="R734" s="205">
        <f>Q734*H734</f>
        <v>0.20258978</v>
      </c>
      <c r="S734" s="205">
        <v>0</v>
      </c>
      <c r="T734" s="206">
        <f>S734*H734</f>
        <v>0</v>
      </c>
      <c r="AR734" s="19" t="s">
        <v>233</v>
      </c>
      <c r="AT734" s="19" t="s">
        <v>152</v>
      </c>
      <c r="AU734" s="19" t="s">
        <v>88</v>
      </c>
      <c r="AY734" s="19" t="s">
        <v>150</v>
      </c>
      <c r="BE734" s="207">
        <f>IF(N734="základní",J734,0)</f>
        <v>0</v>
      </c>
      <c r="BF734" s="207">
        <f>IF(N734="snížená",J734,0)</f>
        <v>0</v>
      </c>
      <c r="BG734" s="207">
        <f>IF(N734="zákl. přenesená",J734,0)</f>
        <v>0</v>
      </c>
      <c r="BH734" s="207">
        <f>IF(N734="sníž. přenesená",J734,0)</f>
        <v>0</v>
      </c>
      <c r="BI734" s="207">
        <f>IF(N734="nulová",J734,0)</f>
        <v>0</v>
      </c>
      <c r="BJ734" s="19" t="s">
        <v>23</v>
      </c>
      <c r="BK734" s="207">
        <f>ROUND(I734*H734,2)</f>
        <v>0</v>
      </c>
      <c r="BL734" s="19" t="s">
        <v>233</v>
      </c>
      <c r="BM734" s="19" t="s">
        <v>1001</v>
      </c>
    </row>
    <row r="735" spans="2:51" s="13" customFormat="1" ht="12">
      <c r="B735" s="220"/>
      <c r="C735" s="221"/>
      <c r="D735" s="210" t="s">
        <v>159</v>
      </c>
      <c r="E735" s="222" t="s">
        <v>36</v>
      </c>
      <c r="F735" s="223" t="s">
        <v>1002</v>
      </c>
      <c r="G735" s="221"/>
      <c r="H735" s="224">
        <v>1066.262</v>
      </c>
      <c r="I735" s="225"/>
      <c r="J735" s="221"/>
      <c r="K735" s="221"/>
      <c r="L735" s="226"/>
      <c r="M735" s="227"/>
      <c r="N735" s="228"/>
      <c r="O735" s="228"/>
      <c r="P735" s="228"/>
      <c r="Q735" s="228"/>
      <c r="R735" s="228"/>
      <c r="S735" s="228"/>
      <c r="T735" s="229"/>
      <c r="AT735" s="230" t="s">
        <v>159</v>
      </c>
      <c r="AU735" s="230" t="s">
        <v>88</v>
      </c>
      <c r="AV735" s="13" t="s">
        <v>88</v>
      </c>
      <c r="AW735" s="13" t="s">
        <v>44</v>
      </c>
      <c r="AX735" s="13" t="s">
        <v>79</v>
      </c>
      <c r="AY735" s="230" t="s">
        <v>150</v>
      </c>
    </row>
    <row r="736" spans="2:51" s="14" customFormat="1" ht="12">
      <c r="B736" s="231"/>
      <c r="C736" s="232"/>
      <c r="D736" s="233" t="s">
        <v>159</v>
      </c>
      <c r="E736" s="234" t="s">
        <v>36</v>
      </c>
      <c r="F736" s="235" t="s">
        <v>163</v>
      </c>
      <c r="G736" s="232"/>
      <c r="H736" s="236">
        <v>1066.262</v>
      </c>
      <c r="I736" s="237"/>
      <c r="J736" s="232"/>
      <c r="K736" s="232"/>
      <c r="L736" s="238"/>
      <c r="M736" s="239"/>
      <c r="N736" s="240"/>
      <c r="O736" s="240"/>
      <c r="P736" s="240"/>
      <c r="Q736" s="240"/>
      <c r="R736" s="240"/>
      <c r="S736" s="240"/>
      <c r="T736" s="241"/>
      <c r="AT736" s="242" t="s">
        <v>159</v>
      </c>
      <c r="AU736" s="242" t="s">
        <v>88</v>
      </c>
      <c r="AV736" s="14" t="s">
        <v>157</v>
      </c>
      <c r="AW736" s="14" t="s">
        <v>44</v>
      </c>
      <c r="AX736" s="14" t="s">
        <v>23</v>
      </c>
      <c r="AY736" s="242" t="s">
        <v>150</v>
      </c>
    </row>
    <row r="737" spans="2:65" s="1" customFormat="1" ht="22.5" customHeight="1">
      <c r="B737" s="37"/>
      <c r="C737" s="196" t="s">
        <v>1003</v>
      </c>
      <c r="D737" s="196" t="s">
        <v>152</v>
      </c>
      <c r="E737" s="197" t="s">
        <v>1004</v>
      </c>
      <c r="F737" s="198" t="s">
        <v>1005</v>
      </c>
      <c r="G737" s="199" t="s">
        <v>295</v>
      </c>
      <c r="H737" s="200">
        <v>8</v>
      </c>
      <c r="I737" s="201"/>
      <c r="J737" s="202">
        <f>ROUND(I737*H737,2)</f>
        <v>0</v>
      </c>
      <c r="K737" s="198" t="s">
        <v>156</v>
      </c>
      <c r="L737" s="57"/>
      <c r="M737" s="203" t="s">
        <v>36</v>
      </c>
      <c r="N737" s="204" t="s">
        <v>50</v>
      </c>
      <c r="O737" s="38"/>
      <c r="P737" s="205">
        <f>O737*H737</f>
        <v>0</v>
      </c>
      <c r="Q737" s="205">
        <v>0</v>
      </c>
      <c r="R737" s="205">
        <f>Q737*H737</f>
        <v>0</v>
      </c>
      <c r="S737" s="205">
        <v>0</v>
      </c>
      <c r="T737" s="206">
        <f>S737*H737</f>
        <v>0</v>
      </c>
      <c r="AR737" s="19" t="s">
        <v>233</v>
      </c>
      <c r="AT737" s="19" t="s">
        <v>152</v>
      </c>
      <c r="AU737" s="19" t="s">
        <v>88</v>
      </c>
      <c r="AY737" s="19" t="s">
        <v>150</v>
      </c>
      <c r="BE737" s="207">
        <f>IF(N737="základní",J737,0)</f>
        <v>0</v>
      </c>
      <c r="BF737" s="207">
        <f>IF(N737="snížená",J737,0)</f>
        <v>0</v>
      </c>
      <c r="BG737" s="207">
        <f>IF(N737="zákl. přenesená",J737,0)</f>
        <v>0</v>
      </c>
      <c r="BH737" s="207">
        <f>IF(N737="sníž. přenesená",J737,0)</f>
        <v>0</v>
      </c>
      <c r="BI737" s="207">
        <f>IF(N737="nulová",J737,0)</f>
        <v>0</v>
      </c>
      <c r="BJ737" s="19" t="s">
        <v>23</v>
      </c>
      <c r="BK737" s="207">
        <f>ROUND(I737*H737,2)</f>
        <v>0</v>
      </c>
      <c r="BL737" s="19" t="s">
        <v>233</v>
      </c>
      <c r="BM737" s="19" t="s">
        <v>1006</v>
      </c>
    </row>
    <row r="738" spans="2:51" s="12" customFormat="1" ht="12">
      <c r="B738" s="208"/>
      <c r="C738" s="209"/>
      <c r="D738" s="210" t="s">
        <v>159</v>
      </c>
      <c r="E738" s="211" t="s">
        <v>36</v>
      </c>
      <c r="F738" s="212" t="s">
        <v>817</v>
      </c>
      <c r="G738" s="209"/>
      <c r="H738" s="213" t="s">
        <v>36</v>
      </c>
      <c r="I738" s="214"/>
      <c r="J738" s="209"/>
      <c r="K738" s="209"/>
      <c r="L738" s="215"/>
      <c r="M738" s="216"/>
      <c r="N738" s="217"/>
      <c r="O738" s="217"/>
      <c r="P738" s="217"/>
      <c r="Q738" s="217"/>
      <c r="R738" s="217"/>
      <c r="S738" s="217"/>
      <c r="T738" s="218"/>
      <c r="AT738" s="219" t="s">
        <v>159</v>
      </c>
      <c r="AU738" s="219" t="s">
        <v>88</v>
      </c>
      <c r="AV738" s="12" t="s">
        <v>23</v>
      </c>
      <c r="AW738" s="12" t="s">
        <v>44</v>
      </c>
      <c r="AX738" s="12" t="s">
        <v>79</v>
      </c>
      <c r="AY738" s="219" t="s">
        <v>150</v>
      </c>
    </row>
    <row r="739" spans="2:51" s="12" customFormat="1" ht="12">
      <c r="B739" s="208"/>
      <c r="C739" s="209"/>
      <c r="D739" s="210" t="s">
        <v>159</v>
      </c>
      <c r="E739" s="211" t="s">
        <v>36</v>
      </c>
      <c r="F739" s="212" t="s">
        <v>970</v>
      </c>
      <c r="G739" s="209"/>
      <c r="H739" s="213" t="s">
        <v>36</v>
      </c>
      <c r="I739" s="214"/>
      <c r="J739" s="209"/>
      <c r="K739" s="209"/>
      <c r="L739" s="215"/>
      <c r="M739" s="216"/>
      <c r="N739" s="217"/>
      <c r="O739" s="217"/>
      <c r="P739" s="217"/>
      <c r="Q739" s="217"/>
      <c r="R739" s="217"/>
      <c r="S739" s="217"/>
      <c r="T739" s="218"/>
      <c r="AT739" s="219" t="s">
        <v>159</v>
      </c>
      <c r="AU739" s="219" t="s">
        <v>88</v>
      </c>
      <c r="AV739" s="12" t="s">
        <v>23</v>
      </c>
      <c r="AW739" s="12" t="s">
        <v>44</v>
      </c>
      <c r="AX739" s="12" t="s">
        <v>79</v>
      </c>
      <c r="AY739" s="219" t="s">
        <v>150</v>
      </c>
    </row>
    <row r="740" spans="2:51" s="13" customFormat="1" ht="12">
      <c r="B740" s="220"/>
      <c r="C740" s="221"/>
      <c r="D740" s="210" t="s">
        <v>159</v>
      </c>
      <c r="E740" s="222" t="s">
        <v>36</v>
      </c>
      <c r="F740" s="223" t="s">
        <v>1007</v>
      </c>
      <c r="G740" s="221"/>
      <c r="H740" s="224">
        <v>8</v>
      </c>
      <c r="I740" s="225"/>
      <c r="J740" s="221"/>
      <c r="K740" s="221"/>
      <c r="L740" s="226"/>
      <c r="M740" s="227"/>
      <c r="N740" s="228"/>
      <c r="O740" s="228"/>
      <c r="P740" s="228"/>
      <c r="Q740" s="228"/>
      <c r="R740" s="228"/>
      <c r="S740" s="228"/>
      <c r="T740" s="229"/>
      <c r="AT740" s="230" t="s">
        <v>159</v>
      </c>
      <c r="AU740" s="230" t="s">
        <v>88</v>
      </c>
      <c r="AV740" s="13" t="s">
        <v>88</v>
      </c>
      <c r="AW740" s="13" t="s">
        <v>44</v>
      </c>
      <c r="AX740" s="13" t="s">
        <v>79</v>
      </c>
      <c r="AY740" s="230" t="s">
        <v>150</v>
      </c>
    </row>
    <row r="741" spans="2:51" s="14" customFormat="1" ht="12">
      <c r="B741" s="231"/>
      <c r="C741" s="232"/>
      <c r="D741" s="233" t="s">
        <v>159</v>
      </c>
      <c r="E741" s="234" t="s">
        <v>36</v>
      </c>
      <c r="F741" s="235" t="s">
        <v>163</v>
      </c>
      <c r="G741" s="232"/>
      <c r="H741" s="236">
        <v>8</v>
      </c>
      <c r="I741" s="237"/>
      <c r="J741" s="232"/>
      <c r="K741" s="232"/>
      <c r="L741" s="238"/>
      <c r="M741" s="239"/>
      <c r="N741" s="240"/>
      <c r="O741" s="240"/>
      <c r="P741" s="240"/>
      <c r="Q741" s="240"/>
      <c r="R741" s="240"/>
      <c r="S741" s="240"/>
      <c r="T741" s="241"/>
      <c r="AT741" s="242" t="s">
        <v>159</v>
      </c>
      <c r="AU741" s="242" t="s">
        <v>88</v>
      </c>
      <c r="AV741" s="14" t="s">
        <v>157</v>
      </c>
      <c r="AW741" s="14" t="s">
        <v>44</v>
      </c>
      <c r="AX741" s="14" t="s">
        <v>23</v>
      </c>
      <c r="AY741" s="242" t="s">
        <v>150</v>
      </c>
    </row>
    <row r="742" spans="2:65" s="1" customFormat="1" ht="22.5" customHeight="1">
      <c r="B742" s="37"/>
      <c r="C742" s="246" t="s">
        <v>1008</v>
      </c>
      <c r="D742" s="246" t="s">
        <v>262</v>
      </c>
      <c r="E742" s="247" t="s">
        <v>1009</v>
      </c>
      <c r="F742" s="248" t="s">
        <v>1010</v>
      </c>
      <c r="G742" s="249" t="s">
        <v>174</v>
      </c>
      <c r="H742" s="250">
        <v>0.059</v>
      </c>
      <c r="I742" s="251"/>
      <c r="J742" s="252">
        <f>ROUND(I742*H742,2)</f>
        <v>0</v>
      </c>
      <c r="K742" s="248" t="s">
        <v>156</v>
      </c>
      <c r="L742" s="253"/>
      <c r="M742" s="254" t="s">
        <v>36</v>
      </c>
      <c r="N742" s="255" t="s">
        <v>50</v>
      </c>
      <c r="O742" s="38"/>
      <c r="P742" s="205">
        <f>O742*H742</f>
        <v>0</v>
      </c>
      <c r="Q742" s="205">
        <v>0.55</v>
      </c>
      <c r="R742" s="205">
        <f>Q742*H742</f>
        <v>0.03245</v>
      </c>
      <c r="S742" s="205">
        <v>0</v>
      </c>
      <c r="T742" s="206">
        <f>S742*H742</f>
        <v>0</v>
      </c>
      <c r="AR742" s="19" t="s">
        <v>310</v>
      </c>
      <c r="AT742" s="19" t="s">
        <v>262</v>
      </c>
      <c r="AU742" s="19" t="s">
        <v>88</v>
      </c>
      <c r="AY742" s="19" t="s">
        <v>150</v>
      </c>
      <c r="BE742" s="207">
        <f>IF(N742="základní",J742,0)</f>
        <v>0</v>
      </c>
      <c r="BF742" s="207">
        <f>IF(N742="snížená",J742,0)</f>
        <v>0</v>
      </c>
      <c r="BG742" s="207">
        <f>IF(N742="zákl. přenesená",J742,0)</f>
        <v>0</v>
      </c>
      <c r="BH742" s="207">
        <f>IF(N742="sníž. přenesená",J742,0)</f>
        <v>0</v>
      </c>
      <c r="BI742" s="207">
        <f>IF(N742="nulová",J742,0)</f>
        <v>0</v>
      </c>
      <c r="BJ742" s="19" t="s">
        <v>23</v>
      </c>
      <c r="BK742" s="207">
        <f>ROUND(I742*H742,2)</f>
        <v>0</v>
      </c>
      <c r="BL742" s="19" t="s">
        <v>233</v>
      </c>
      <c r="BM742" s="19" t="s">
        <v>1011</v>
      </c>
    </row>
    <row r="743" spans="2:51" s="13" customFormat="1" ht="12">
      <c r="B743" s="220"/>
      <c r="C743" s="221"/>
      <c r="D743" s="233" t="s">
        <v>159</v>
      </c>
      <c r="E743" s="256" t="s">
        <v>36</v>
      </c>
      <c r="F743" s="257" t="s">
        <v>1012</v>
      </c>
      <c r="G743" s="221"/>
      <c r="H743" s="258">
        <v>0.05888</v>
      </c>
      <c r="I743" s="225"/>
      <c r="J743" s="221"/>
      <c r="K743" s="221"/>
      <c r="L743" s="226"/>
      <c r="M743" s="227"/>
      <c r="N743" s="228"/>
      <c r="O743" s="228"/>
      <c r="P743" s="228"/>
      <c r="Q743" s="228"/>
      <c r="R743" s="228"/>
      <c r="S743" s="228"/>
      <c r="T743" s="229"/>
      <c r="AT743" s="230" t="s">
        <v>159</v>
      </c>
      <c r="AU743" s="230" t="s">
        <v>88</v>
      </c>
      <c r="AV743" s="13" t="s">
        <v>88</v>
      </c>
      <c r="AW743" s="13" t="s">
        <v>44</v>
      </c>
      <c r="AX743" s="13" t="s">
        <v>23</v>
      </c>
      <c r="AY743" s="230" t="s">
        <v>150</v>
      </c>
    </row>
    <row r="744" spans="2:65" s="1" customFormat="1" ht="22.5" customHeight="1">
      <c r="B744" s="37"/>
      <c r="C744" s="196" t="s">
        <v>1013</v>
      </c>
      <c r="D744" s="196" t="s">
        <v>152</v>
      </c>
      <c r="E744" s="197" t="s">
        <v>1014</v>
      </c>
      <c r="F744" s="198" t="s">
        <v>1015</v>
      </c>
      <c r="G744" s="199" t="s">
        <v>761</v>
      </c>
      <c r="H744" s="270"/>
      <c r="I744" s="201"/>
      <c r="J744" s="202">
        <f>ROUND(I744*H744,2)</f>
        <v>0</v>
      </c>
      <c r="K744" s="198" t="s">
        <v>156</v>
      </c>
      <c r="L744" s="57"/>
      <c r="M744" s="203" t="s">
        <v>36</v>
      </c>
      <c r="N744" s="204" t="s">
        <v>50</v>
      </c>
      <c r="O744" s="38"/>
      <c r="P744" s="205">
        <f>O744*H744</f>
        <v>0</v>
      </c>
      <c r="Q744" s="205">
        <v>0</v>
      </c>
      <c r="R744" s="205">
        <f>Q744*H744</f>
        <v>0</v>
      </c>
      <c r="S744" s="205">
        <v>0</v>
      </c>
      <c r="T744" s="206">
        <f>S744*H744</f>
        <v>0</v>
      </c>
      <c r="AR744" s="19" t="s">
        <v>233</v>
      </c>
      <c r="AT744" s="19" t="s">
        <v>152</v>
      </c>
      <c r="AU744" s="19" t="s">
        <v>88</v>
      </c>
      <c r="AY744" s="19" t="s">
        <v>150</v>
      </c>
      <c r="BE744" s="207">
        <f>IF(N744="základní",J744,0)</f>
        <v>0</v>
      </c>
      <c r="BF744" s="207">
        <f>IF(N744="snížená",J744,0)</f>
        <v>0</v>
      </c>
      <c r="BG744" s="207">
        <f>IF(N744="zákl. přenesená",J744,0)</f>
        <v>0</v>
      </c>
      <c r="BH744" s="207">
        <f>IF(N744="sníž. přenesená",J744,0)</f>
        <v>0</v>
      </c>
      <c r="BI744" s="207">
        <f>IF(N744="nulová",J744,0)</f>
        <v>0</v>
      </c>
      <c r="BJ744" s="19" t="s">
        <v>23</v>
      </c>
      <c r="BK744" s="207">
        <f>ROUND(I744*H744,2)</f>
        <v>0</v>
      </c>
      <c r="BL744" s="19" t="s">
        <v>233</v>
      </c>
      <c r="BM744" s="19" t="s">
        <v>1016</v>
      </c>
    </row>
    <row r="745" spans="2:63" s="11" customFormat="1" ht="29.85" customHeight="1">
      <c r="B745" s="179"/>
      <c r="C745" s="180"/>
      <c r="D745" s="193" t="s">
        <v>78</v>
      </c>
      <c r="E745" s="194" t="s">
        <v>1017</v>
      </c>
      <c r="F745" s="194" t="s">
        <v>1018</v>
      </c>
      <c r="G745" s="180"/>
      <c r="H745" s="180"/>
      <c r="I745" s="183"/>
      <c r="J745" s="195">
        <f>BK745</f>
        <v>0</v>
      </c>
      <c r="K745" s="180"/>
      <c r="L745" s="185"/>
      <c r="M745" s="186"/>
      <c r="N745" s="187"/>
      <c r="O745" s="187"/>
      <c r="P745" s="188">
        <f>SUM(P746:P748)</f>
        <v>0</v>
      </c>
      <c r="Q745" s="187"/>
      <c r="R745" s="188">
        <f>SUM(R746:R748)</f>
        <v>0</v>
      </c>
      <c r="S745" s="187"/>
      <c r="T745" s="189">
        <f>SUM(T746:T748)</f>
        <v>2.1074800000000002</v>
      </c>
      <c r="AR745" s="190" t="s">
        <v>88</v>
      </c>
      <c r="AT745" s="191" t="s">
        <v>78</v>
      </c>
      <c r="AU745" s="191" t="s">
        <v>23</v>
      </c>
      <c r="AY745" s="190" t="s">
        <v>150</v>
      </c>
      <c r="BK745" s="192">
        <f>SUM(BK746:BK748)</f>
        <v>0</v>
      </c>
    </row>
    <row r="746" spans="2:65" s="1" customFormat="1" ht="22.5" customHeight="1">
      <c r="B746" s="37"/>
      <c r="C746" s="196" t="s">
        <v>1019</v>
      </c>
      <c r="D746" s="196" t="s">
        <v>152</v>
      </c>
      <c r="E746" s="197" t="s">
        <v>1020</v>
      </c>
      <c r="F746" s="198" t="s">
        <v>1021</v>
      </c>
      <c r="G746" s="199" t="s">
        <v>155</v>
      </c>
      <c r="H746" s="200">
        <v>118</v>
      </c>
      <c r="I746" s="201"/>
      <c r="J746" s="202">
        <f>ROUND(I746*H746,2)</f>
        <v>0</v>
      </c>
      <c r="K746" s="198" t="s">
        <v>322</v>
      </c>
      <c r="L746" s="57"/>
      <c r="M746" s="203" t="s">
        <v>36</v>
      </c>
      <c r="N746" s="204" t="s">
        <v>50</v>
      </c>
      <c r="O746" s="38"/>
      <c r="P746" s="205">
        <f>O746*H746</f>
        <v>0</v>
      </c>
      <c r="Q746" s="205">
        <v>0</v>
      </c>
      <c r="R746" s="205">
        <f>Q746*H746</f>
        <v>0</v>
      </c>
      <c r="S746" s="205">
        <v>0.01786</v>
      </c>
      <c r="T746" s="206">
        <f>S746*H746</f>
        <v>2.1074800000000002</v>
      </c>
      <c r="AR746" s="19" t="s">
        <v>233</v>
      </c>
      <c r="AT746" s="19" t="s">
        <v>152</v>
      </c>
      <c r="AU746" s="19" t="s">
        <v>88</v>
      </c>
      <c r="AY746" s="19" t="s">
        <v>150</v>
      </c>
      <c r="BE746" s="207">
        <f>IF(N746="základní",J746,0)</f>
        <v>0</v>
      </c>
      <c r="BF746" s="207">
        <f>IF(N746="snížená",J746,0)</f>
        <v>0</v>
      </c>
      <c r="BG746" s="207">
        <f>IF(N746="zákl. přenesená",J746,0)</f>
        <v>0</v>
      </c>
      <c r="BH746" s="207">
        <f>IF(N746="sníž. přenesená",J746,0)</f>
        <v>0</v>
      </c>
      <c r="BI746" s="207">
        <f>IF(N746="nulová",J746,0)</f>
        <v>0</v>
      </c>
      <c r="BJ746" s="19" t="s">
        <v>23</v>
      </c>
      <c r="BK746" s="207">
        <f>ROUND(I746*H746,2)</f>
        <v>0</v>
      </c>
      <c r="BL746" s="19" t="s">
        <v>233</v>
      </c>
      <c r="BM746" s="19" t="s">
        <v>1022</v>
      </c>
    </row>
    <row r="747" spans="2:51" s="13" customFormat="1" ht="12">
      <c r="B747" s="220"/>
      <c r="C747" s="221"/>
      <c r="D747" s="210" t="s">
        <v>159</v>
      </c>
      <c r="E747" s="222" t="s">
        <v>36</v>
      </c>
      <c r="F747" s="223" t="s">
        <v>361</v>
      </c>
      <c r="G747" s="221"/>
      <c r="H747" s="224">
        <v>118</v>
      </c>
      <c r="I747" s="225"/>
      <c r="J747" s="221"/>
      <c r="K747" s="221"/>
      <c r="L747" s="226"/>
      <c r="M747" s="227"/>
      <c r="N747" s="228"/>
      <c r="O747" s="228"/>
      <c r="P747" s="228"/>
      <c r="Q747" s="228"/>
      <c r="R747" s="228"/>
      <c r="S747" s="228"/>
      <c r="T747" s="229"/>
      <c r="AT747" s="230" t="s">
        <v>159</v>
      </c>
      <c r="AU747" s="230" t="s">
        <v>88</v>
      </c>
      <c r="AV747" s="13" t="s">
        <v>88</v>
      </c>
      <c r="AW747" s="13" t="s">
        <v>44</v>
      </c>
      <c r="AX747" s="13" t="s">
        <v>79</v>
      </c>
      <c r="AY747" s="230" t="s">
        <v>150</v>
      </c>
    </row>
    <row r="748" spans="2:51" s="14" customFormat="1" ht="12">
      <c r="B748" s="231"/>
      <c r="C748" s="232"/>
      <c r="D748" s="210" t="s">
        <v>159</v>
      </c>
      <c r="E748" s="243" t="s">
        <v>36</v>
      </c>
      <c r="F748" s="244" t="s">
        <v>163</v>
      </c>
      <c r="G748" s="232"/>
      <c r="H748" s="245">
        <v>118</v>
      </c>
      <c r="I748" s="237"/>
      <c r="J748" s="232"/>
      <c r="K748" s="232"/>
      <c r="L748" s="238"/>
      <c r="M748" s="239"/>
      <c r="N748" s="240"/>
      <c r="O748" s="240"/>
      <c r="P748" s="240"/>
      <c r="Q748" s="240"/>
      <c r="R748" s="240"/>
      <c r="S748" s="240"/>
      <c r="T748" s="241"/>
      <c r="AT748" s="242" t="s">
        <v>159</v>
      </c>
      <c r="AU748" s="242" t="s">
        <v>88</v>
      </c>
      <c r="AV748" s="14" t="s">
        <v>157</v>
      </c>
      <c r="AW748" s="14" t="s">
        <v>44</v>
      </c>
      <c r="AX748" s="14" t="s">
        <v>23</v>
      </c>
      <c r="AY748" s="242" t="s">
        <v>150</v>
      </c>
    </row>
    <row r="749" spans="2:63" s="11" customFormat="1" ht="29.85" customHeight="1">
      <c r="B749" s="179"/>
      <c r="C749" s="180"/>
      <c r="D749" s="193" t="s">
        <v>78</v>
      </c>
      <c r="E749" s="194" t="s">
        <v>1023</v>
      </c>
      <c r="F749" s="194" t="s">
        <v>1024</v>
      </c>
      <c r="G749" s="180"/>
      <c r="H749" s="180"/>
      <c r="I749" s="183"/>
      <c r="J749" s="195">
        <f>BK749</f>
        <v>0</v>
      </c>
      <c r="K749" s="180"/>
      <c r="L749" s="185"/>
      <c r="M749" s="186"/>
      <c r="N749" s="187"/>
      <c r="O749" s="187"/>
      <c r="P749" s="188">
        <f>SUM(P750:P846)</f>
        <v>0</v>
      </c>
      <c r="Q749" s="187"/>
      <c r="R749" s="188">
        <f>SUM(R750:R846)</f>
        <v>0.7770770499999999</v>
      </c>
      <c r="S749" s="187"/>
      <c r="T749" s="189">
        <f>SUM(T750:T846)</f>
        <v>2.454304</v>
      </c>
      <c r="AR749" s="190" t="s">
        <v>88</v>
      </c>
      <c r="AT749" s="191" t="s">
        <v>78</v>
      </c>
      <c r="AU749" s="191" t="s">
        <v>23</v>
      </c>
      <c r="AY749" s="190" t="s">
        <v>150</v>
      </c>
      <c r="BK749" s="192">
        <f>SUM(BK750:BK846)</f>
        <v>0</v>
      </c>
    </row>
    <row r="750" spans="2:65" s="1" customFormat="1" ht="22.5" customHeight="1">
      <c r="B750" s="37"/>
      <c r="C750" s="196" t="s">
        <v>1025</v>
      </c>
      <c r="D750" s="196" t="s">
        <v>152</v>
      </c>
      <c r="E750" s="197" t="s">
        <v>1026</v>
      </c>
      <c r="F750" s="198" t="s">
        <v>1027</v>
      </c>
      <c r="G750" s="199" t="s">
        <v>155</v>
      </c>
      <c r="H750" s="200">
        <v>279.5</v>
      </c>
      <c r="I750" s="201"/>
      <c r="J750" s="202">
        <f>ROUND(I750*H750,2)</f>
        <v>0</v>
      </c>
      <c r="K750" s="198" t="s">
        <v>156</v>
      </c>
      <c r="L750" s="57"/>
      <c r="M750" s="203" t="s">
        <v>36</v>
      </c>
      <c r="N750" s="204" t="s">
        <v>50</v>
      </c>
      <c r="O750" s="38"/>
      <c r="P750" s="205">
        <f>O750*H750</f>
        <v>0</v>
      </c>
      <c r="Q750" s="205">
        <v>0</v>
      </c>
      <c r="R750" s="205">
        <f>Q750*H750</f>
        <v>0</v>
      </c>
      <c r="S750" s="205">
        <v>0.00594</v>
      </c>
      <c r="T750" s="206">
        <f>S750*H750</f>
        <v>1.66023</v>
      </c>
      <c r="AR750" s="19" t="s">
        <v>233</v>
      </c>
      <c r="AT750" s="19" t="s">
        <v>152</v>
      </c>
      <c r="AU750" s="19" t="s">
        <v>88</v>
      </c>
      <c r="AY750" s="19" t="s">
        <v>150</v>
      </c>
      <c r="BE750" s="207">
        <f>IF(N750="základní",J750,0)</f>
        <v>0</v>
      </c>
      <c r="BF750" s="207">
        <f>IF(N750="snížená",J750,0)</f>
        <v>0</v>
      </c>
      <c r="BG750" s="207">
        <f>IF(N750="zákl. přenesená",J750,0)</f>
        <v>0</v>
      </c>
      <c r="BH750" s="207">
        <f>IF(N750="sníž. přenesená",J750,0)</f>
        <v>0</v>
      </c>
      <c r="BI750" s="207">
        <f>IF(N750="nulová",J750,0)</f>
        <v>0</v>
      </c>
      <c r="BJ750" s="19" t="s">
        <v>23</v>
      </c>
      <c r="BK750" s="207">
        <f>ROUND(I750*H750,2)</f>
        <v>0</v>
      </c>
      <c r="BL750" s="19" t="s">
        <v>233</v>
      </c>
      <c r="BM750" s="19" t="s">
        <v>1028</v>
      </c>
    </row>
    <row r="751" spans="2:51" s="12" customFormat="1" ht="12">
      <c r="B751" s="208"/>
      <c r="C751" s="209"/>
      <c r="D751" s="210" t="s">
        <v>159</v>
      </c>
      <c r="E751" s="211" t="s">
        <v>36</v>
      </c>
      <c r="F751" s="212" t="s">
        <v>160</v>
      </c>
      <c r="G751" s="209"/>
      <c r="H751" s="213" t="s">
        <v>36</v>
      </c>
      <c r="I751" s="214"/>
      <c r="J751" s="209"/>
      <c r="K751" s="209"/>
      <c r="L751" s="215"/>
      <c r="M751" s="216"/>
      <c r="N751" s="217"/>
      <c r="O751" s="217"/>
      <c r="P751" s="217"/>
      <c r="Q751" s="217"/>
      <c r="R751" s="217"/>
      <c r="S751" s="217"/>
      <c r="T751" s="218"/>
      <c r="AT751" s="219" t="s">
        <v>159</v>
      </c>
      <c r="AU751" s="219" t="s">
        <v>88</v>
      </c>
      <c r="AV751" s="12" t="s">
        <v>23</v>
      </c>
      <c r="AW751" s="12" t="s">
        <v>44</v>
      </c>
      <c r="AX751" s="12" t="s">
        <v>79</v>
      </c>
      <c r="AY751" s="219" t="s">
        <v>150</v>
      </c>
    </row>
    <row r="752" spans="2:51" s="13" customFormat="1" ht="12">
      <c r="B752" s="220"/>
      <c r="C752" s="221"/>
      <c r="D752" s="210" t="s">
        <v>159</v>
      </c>
      <c r="E752" s="222" t="s">
        <v>36</v>
      </c>
      <c r="F752" s="223" t="s">
        <v>769</v>
      </c>
      <c r="G752" s="221"/>
      <c r="H752" s="224">
        <v>279.5</v>
      </c>
      <c r="I752" s="225"/>
      <c r="J752" s="221"/>
      <c r="K752" s="221"/>
      <c r="L752" s="226"/>
      <c r="M752" s="227"/>
      <c r="N752" s="228"/>
      <c r="O752" s="228"/>
      <c r="P752" s="228"/>
      <c r="Q752" s="228"/>
      <c r="R752" s="228"/>
      <c r="S752" s="228"/>
      <c r="T752" s="229"/>
      <c r="AT752" s="230" t="s">
        <v>159</v>
      </c>
      <c r="AU752" s="230" t="s">
        <v>88</v>
      </c>
      <c r="AV752" s="13" t="s">
        <v>88</v>
      </c>
      <c r="AW752" s="13" t="s">
        <v>44</v>
      </c>
      <c r="AX752" s="13" t="s">
        <v>79</v>
      </c>
      <c r="AY752" s="230" t="s">
        <v>150</v>
      </c>
    </row>
    <row r="753" spans="2:51" s="14" customFormat="1" ht="12">
      <c r="B753" s="231"/>
      <c r="C753" s="232"/>
      <c r="D753" s="233" t="s">
        <v>159</v>
      </c>
      <c r="E753" s="234" t="s">
        <v>36</v>
      </c>
      <c r="F753" s="235" t="s">
        <v>163</v>
      </c>
      <c r="G753" s="232"/>
      <c r="H753" s="236">
        <v>279.5</v>
      </c>
      <c r="I753" s="237"/>
      <c r="J753" s="232"/>
      <c r="K753" s="232"/>
      <c r="L753" s="238"/>
      <c r="M753" s="239"/>
      <c r="N753" s="240"/>
      <c r="O753" s="240"/>
      <c r="P753" s="240"/>
      <c r="Q753" s="240"/>
      <c r="R753" s="240"/>
      <c r="S753" s="240"/>
      <c r="T753" s="241"/>
      <c r="AT753" s="242" t="s">
        <v>159</v>
      </c>
      <c r="AU753" s="242" t="s">
        <v>88</v>
      </c>
      <c r="AV753" s="14" t="s">
        <v>157</v>
      </c>
      <c r="AW753" s="14" t="s">
        <v>44</v>
      </c>
      <c r="AX753" s="14" t="s">
        <v>23</v>
      </c>
      <c r="AY753" s="242" t="s">
        <v>150</v>
      </c>
    </row>
    <row r="754" spans="2:65" s="1" customFormat="1" ht="22.5" customHeight="1">
      <c r="B754" s="37"/>
      <c r="C754" s="196" t="s">
        <v>1029</v>
      </c>
      <c r="D754" s="196" t="s">
        <v>152</v>
      </c>
      <c r="E754" s="197" t="s">
        <v>1030</v>
      </c>
      <c r="F754" s="198" t="s">
        <v>1031</v>
      </c>
      <c r="G754" s="199" t="s">
        <v>295</v>
      </c>
      <c r="H754" s="200">
        <v>7.24</v>
      </c>
      <c r="I754" s="201"/>
      <c r="J754" s="202">
        <f>ROUND(I754*H754,2)</f>
        <v>0</v>
      </c>
      <c r="K754" s="198" t="s">
        <v>156</v>
      </c>
      <c r="L754" s="57"/>
      <c r="M754" s="203" t="s">
        <v>36</v>
      </c>
      <c r="N754" s="204" t="s">
        <v>50</v>
      </c>
      <c r="O754" s="38"/>
      <c r="P754" s="205">
        <f>O754*H754</f>
        <v>0</v>
      </c>
      <c r="Q754" s="205">
        <v>0</v>
      </c>
      <c r="R754" s="205">
        <f>Q754*H754</f>
        <v>0</v>
      </c>
      <c r="S754" s="205">
        <v>0.0017</v>
      </c>
      <c r="T754" s="206">
        <f>S754*H754</f>
        <v>0.012308</v>
      </c>
      <c r="AR754" s="19" t="s">
        <v>233</v>
      </c>
      <c r="AT754" s="19" t="s">
        <v>152</v>
      </c>
      <c r="AU754" s="19" t="s">
        <v>88</v>
      </c>
      <c r="AY754" s="19" t="s">
        <v>150</v>
      </c>
      <c r="BE754" s="207">
        <f>IF(N754="základní",J754,0)</f>
        <v>0</v>
      </c>
      <c r="BF754" s="207">
        <f>IF(N754="snížená",J754,0)</f>
        <v>0</v>
      </c>
      <c r="BG754" s="207">
        <f>IF(N754="zákl. přenesená",J754,0)</f>
        <v>0</v>
      </c>
      <c r="BH754" s="207">
        <f>IF(N754="sníž. přenesená",J754,0)</f>
        <v>0</v>
      </c>
      <c r="BI754" s="207">
        <f>IF(N754="nulová",J754,0)</f>
        <v>0</v>
      </c>
      <c r="BJ754" s="19" t="s">
        <v>23</v>
      </c>
      <c r="BK754" s="207">
        <f>ROUND(I754*H754,2)</f>
        <v>0</v>
      </c>
      <c r="BL754" s="19" t="s">
        <v>233</v>
      </c>
      <c r="BM754" s="19" t="s">
        <v>1032</v>
      </c>
    </row>
    <row r="755" spans="2:51" s="12" customFormat="1" ht="12">
      <c r="B755" s="208"/>
      <c r="C755" s="209"/>
      <c r="D755" s="210" t="s">
        <v>159</v>
      </c>
      <c r="E755" s="211" t="s">
        <v>36</v>
      </c>
      <c r="F755" s="212" t="s">
        <v>160</v>
      </c>
      <c r="G755" s="209"/>
      <c r="H755" s="213" t="s">
        <v>36</v>
      </c>
      <c r="I755" s="214"/>
      <c r="J755" s="209"/>
      <c r="K755" s="209"/>
      <c r="L755" s="215"/>
      <c r="M755" s="216"/>
      <c r="N755" s="217"/>
      <c r="O755" s="217"/>
      <c r="P755" s="217"/>
      <c r="Q755" s="217"/>
      <c r="R755" s="217"/>
      <c r="S755" s="217"/>
      <c r="T755" s="218"/>
      <c r="AT755" s="219" t="s">
        <v>159</v>
      </c>
      <c r="AU755" s="219" t="s">
        <v>88</v>
      </c>
      <c r="AV755" s="12" t="s">
        <v>23</v>
      </c>
      <c r="AW755" s="12" t="s">
        <v>44</v>
      </c>
      <c r="AX755" s="12" t="s">
        <v>79</v>
      </c>
      <c r="AY755" s="219" t="s">
        <v>150</v>
      </c>
    </row>
    <row r="756" spans="2:51" s="13" customFormat="1" ht="12">
      <c r="B756" s="220"/>
      <c r="C756" s="221"/>
      <c r="D756" s="210" t="s">
        <v>159</v>
      </c>
      <c r="E756" s="222" t="s">
        <v>36</v>
      </c>
      <c r="F756" s="223" t="s">
        <v>1033</v>
      </c>
      <c r="G756" s="221"/>
      <c r="H756" s="224">
        <v>7.24</v>
      </c>
      <c r="I756" s="225"/>
      <c r="J756" s="221"/>
      <c r="K756" s="221"/>
      <c r="L756" s="226"/>
      <c r="M756" s="227"/>
      <c r="N756" s="228"/>
      <c r="O756" s="228"/>
      <c r="P756" s="228"/>
      <c r="Q756" s="228"/>
      <c r="R756" s="228"/>
      <c r="S756" s="228"/>
      <c r="T756" s="229"/>
      <c r="AT756" s="230" t="s">
        <v>159</v>
      </c>
      <c r="AU756" s="230" t="s">
        <v>88</v>
      </c>
      <c r="AV756" s="13" t="s">
        <v>88</v>
      </c>
      <c r="AW756" s="13" t="s">
        <v>44</v>
      </c>
      <c r="AX756" s="13" t="s">
        <v>79</v>
      </c>
      <c r="AY756" s="230" t="s">
        <v>150</v>
      </c>
    </row>
    <row r="757" spans="2:51" s="14" customFormat="1" ht="12">
      <c r="B757" s="231"/>
      <c r="C757" s="232"/>
      <c r="D757" s="233" t="s">
        <v>159</v>
      </c>
      <c r="E757" s="234" t="s">
        <v>36</v>
      </c>
      <c r="F757" s="235" t="s">
        <v>163</v>
      </c>
      <c r="G757" s="232"/>
      <c r="H757" s="236">
        <v>7.24</v>
      </c>
      <c r="I757" s="237"/>
      <c r="J757" s="232"/>
      <c r="K757" s="232"/>
      <c r="L757" s="238"/>
      <c r="M757" s="239"/>
      <c r="N757" s="240"/>
      <c r="O757" s="240"/>
      <c r="P757" s="240"/>
      <c r="Q757" s="240"/>
      <c r="R757" s="240"/>
      <c r="S757" s="240"/>
      <c r="T757" s="241"/>
      <c r="AT757" s="242" t="s">
        <v>159</v>
      </c>
      <c r="AU757" s="242" t="s">
        <v>88</v>
      </c>
      <c r="AV757" s="14" t="s">
        <v>157</v>
      </c>
      <c r="AW757" s="14" t="s">
        <v>44</v>
      </c>
      <c r="AX757" s="14" t="s">
        <v>23</v>
      </c>
      <c r="AY757" s="242" t="s">
        <v>150</v>
      </c>
    </row>
    <row r="758" spans="2:65" s="1" customFormat="1" ht="22.5" customHeight="1">
      <c r="B758" s="37"/>
      <c r="C758" s="196" t="s">
        <v>1034</v>
      </c>
      <c r="D758" s="196" t="s">
        <v>152</v>
      </c>
      <c r="E758" s="197" t="s">
        <v>1035</v>
      </c>
      <c r="F758" s="198" t="s">
        <v>1036</v>
      </c>
      <c r="G758" s="199" t="s">
        <v>295</v>
      </c>
      <c r="H758" s="200">
        <v>9.2</v>
      </c>
      <c r="I758" s="201"/>
      <c r="J758" s="202">
        <f>ROUND(I758*H758,2)</f>
        <v>0</v>
      </c>
      <c r="K758" s="198" t="s">
        <v>322</v>
      </c>
      <c r="L758" s="57"/>
      <c r="M758" s="203" t="s">
        <v>36</v>
      </c>
      <c r="N758" s="204" t="s">
        <v>50</v>
      </c>
      <c r="O758" s="38"/>
      <c r="P758" s="205">
        <f>O758*H758</f>
        <v>0</v>
      </c>
      <c r="Q758" s="205">
        <v>0</v>
      </c>
      <c r="R758" s="205">
        <f>Q758*H758</f>
        <v>0</v>
      </c>
      <c r="S758" s="205">
        <v>0.00177</v>
      </c>
      <c r="T758" s="206">
        <f>S758*H758</f>
        <v>0.016284</v>
      </c>
      <c r="AR758" s="19" t="s">
        <v>233</v>
      </c>
      <c r="AT758" s="19" t="s">
        <v>152</v>
      </c>
      <c r="AU758" s="19" t="s">
        <v>88</v>
      </c>
      <c r="AY758" s="19" t="s">
        <v>150</v>
      </c>
      <c r="BE758" s="207">
        <f>IF(N758="základní",J758,0)</f>
        <v>0</v>
      </c>
      <c r="BF758" s="207">
        <f>IF(N758="snížená",J758,0)</f>
        <v>0</v>
      </c>
      <c r="BG758" s="207">
        <f>IF(N758="zákl. přenesená",J758,0)</f>
        <v>0</v>
      </c>
      <c r="BH758" s="207">
        <f>IF(N758="sníž. přenesená",J758,0)</f>
        <v>0</v>
      </c>
      <c r="BI758" s="207">
        <f>IF(N758="nulová",J758,0)</f>
        <v>0</v>
      </c>
      <c r="BJ758" s="19" t="s">
        <v>23</v>
      </c>
      <c r="BK758" s="207">
        <f>ROUND(I758*H758,2)</f>
        <v>0</v>
      </c>
      <c r="BL758" s="19" t="s">
        <v>233</v>
      </c>
      <c r="BM758" s="19" t="s">
        <v>1037</v>
      </c>
    </row>
    <row r="759" spans="2:51" s="13" customFormat="1" ht="12">
      <c r="B759" s="220"/>
      <c r="C759" s="221"/>
      <c r="D759" s="210" t="s">
        <v>159</v>
      </c>
      <c r="E759" s="222" t="s">
        <v>36</v>
      </c>
      <c r="F759" s="223" t="s">
        <v>1038</v>
      </c>
      <c r="G759" s="221"/>
      <c r="H759" s="224">
        <v>9.2</v>
      </c>
      <c r="I759" s="225"/>
      <c r="J759" s="221"/>
      <c r="K759" s="221"/>
      <c r="L759" s="226"/>
      <c r="M759" s="227"/>
      <c r="N759" s="228"/>
      <c r="O759" s="228"/>
      <c r="P759" s="228"/>
      <c r="Q759" s="228"/>
      <c r="R759" s="228"/>
      <c r="S759" s="228"/>
      <c r="T759" s="229"/>
      <c r="AT759" s="230" t="s">
        <v>159</v>
      </c>
      <c r="AU759" s="230" t="s">
        <v>88</v>
      </c>
      <c r="AV759" s="13" t="s">
        <v>88</v>
      </c>
      <c r="AW759" s="13" t="s">
        <v>44</v>
      </c>
      <c r="AX759" s="13" t="s">
        <v>79</v>
      </c>
      <c r="AY759" s="230" t="s">
        <v>150</v>
      </c>
    </row>
    <row r="760" spans="2:51" s="14" customFormat="1" ht="12">
      <c r="B760" s="231"/>
      <c r="C760" s="232"/>
      <c r="D760" s="233" t="s">
        <v>159</v>
      </c>
      <c r="E760" s="234" t="s">
        <v>36</v>
      </c>
      <c r="F760" s="235" t="s">
        <v>163</v>
      </c>
      <c r="G760" s="232"/>
      <c r="H760" s="236">
        <v>9.2</v>
      </c>
      <c r="I760" s="237"/>
      <c r="J760" s="232"/>
      <c r="K760" s="232"/>
      <c r="L760" s="238"/>
      <c r="M760" s="239"/>
      <c r="N760" s="240"/>
      <c r="O760" s="240"/>
      <c r="P760" s="240"/>
      <c r="Q760" s="240"/>
      <c r="R760" s="240"/>
      <c r="S760" s="240"/>
      <c r="T760" s="241"/>
      <c r="AT760" s="242" t="s">
        <v>159</v>
      </c>
      <c r="AU760" s="242" t="s">
        <v>88</v>
      </c>
      <c r="AV760" s="14" t="s">
        <v>157</v>
      </c>
      <c r="AW760" s="14" t="s">
        <v>44</v>
      </c>
      <c r="AX760" s="14" t="s">
        <v>23</v>
      </c>
      <c r="AY760" s="242" t="s">
        <v>150</v>
      </c>
    </row>
    <row r="761" spans="2:65" s="1" customFormat="1" ht="22.5" customHeight="1">
      <c r="B761" s="37"/>
      <c r="C761" s="196" t="s">
        <v>1039</v>
      </c>
      <c r="D761" s="196" t="s">
        <v>152</v>
      </c>
      <c r="E761" s="197" t="s">
        <v>1040</v>
      </c>
      <c r="F761" s="198" t="s">
        <v>1041</v>
      </c>
      <c r="G761" s="199" t="s">
        <v>295</v>
      </c>
      <c r="H761" s="200">
        <v>15.25</v>
      </c>
      <c r="I761" s="201"/>
      <c r="J761" s="202">
        <f>ROUND(I761*H761,2)</f>
        <v>0</v>
      </c>
      <c r="K761" s="198" t="s">
        <v>156</v>
      </c>
      <c r="L761" s="57"/>
      <c r="M761" s="203" t="s">
        <v>36</v>
      </c>
      <c r="N761" s="204" t="s">
        <v>50</v>
      </c>
      <c r="O761" s="38"/>
      <c r="P761" s="205">
        <f>O761*H761</f>
        <v>0</v>
      </c>
      <c r="Q761" s="205">
        <v>0</v>
      </c>
      <c r="R761" s="205">
        <f>Q761*H761</f>
        <v>0</v>
      </c>
      <c r="S761" s="205">
        <v>0.00191</v>
      </c>
      <c r="T761" s="206">
        <f>S761*H761</f>
        <v>0.0291275</v>
      </c>
      <c r="AR761" s="19" t="s">
        <v>233</v>
      </c>
      <c r="AT761" s="19" t="s">
        <v>152</v>
      </c>
      <c r="AU761" s="19" t="s">
        <v>88</v>
      </c>
      <c r="AY761" s="19" t="s">
        <v>150</v>
      </c>
      <c r="BE761" s="207">
        <f>IF(N761="základní",J761,0)</f>
        <v>0</v>
      </c>
      <c r="BF761" s="207">
        <f>IF(N761="snížená",J761,0)</f>
        <v>0</v>
      </c>
      <c r="BG761" s="207">
        <f>IF(N761="zákl. přenesená",J761,0)</f>
        <v>0</v>
      </c>
      <c r="BH761" s="207">
        <f>IF(N761="sníž. přenesená",J761,0)</f>
        <v>0</v>
      </c>
      <c r="BI761" s="207">
        <f>IF(N761="nulová",J761,0)</f>
        <v>0</v>
      </c>
      <c r="BJ761" s="19" t="s">
        <v>23</v>
      </c>
      <c r="BK761" s="207">
        <f>ROUND(I761*H761,2)</f>
        <v>0</v>
      </c>
      <c r="BL761" s="19" t="s">
        <v>233</v>
      </c>
      <c r="BM761" s="19" t="s">
        <v>1042</v>
      </c>
    </row>
    <row r="762" spans="2:51" s="12" customFormat="1" ht="12">
      <c r="B762" s="208"/>
      <c r="C762" s="209"/>
      <c r="D762" s="210" t="s">
        <v>159</v>
      </c>
      <c r="E762" s="211" t="s">
        <v>36</v>
      </c>
      <c r="F762" s="212" t="s">
        <v>160</v>
      </c>
      <c r="G762" s="209"/>
      <c r="H762" s="213" t="s">
        <v>36</v>
      </c>
      <c r="I762" s="214"/>
      <c r="J762" s="209"/>
      <c r="K762" s="209"/>
      <c r="L762" s="215"/>
      <c r="M762" s="216"/>
      <c r="N762" s="217"/>
      <c r="O762" s="217"/>
      <c r="P762" s="217"/>
      <c r="Q762" s="217"/>
      <c r="R762" s="217"/>
      <c r="S762" s="217"/>
      <c r="T762" s="218"/>
      <c r="AT762" s="219" t="s">
        <v>159</v>
      </c>
      <c r="AU762" s="219" t="s">
        <v>88</v>
      </c>
      <c r="AV762" s="12" t="s">
        <v>23</v>
      </c>
      <c r="AW762" s="12" t="s">
        <v>44</v>
      </c>
      <c r="AX762" s="12" t="s">
        <v>79</v>
      </c>
      <c r="AY762" s="219" t="s">
        <v>150</v>
      </c>
    </row>
    <row r="763" spans="2:51" s="13" customFormat="1" ht="12">
      <c r="B763" s="220"/>
      <c r="C763" s="221"/>
      <c r="D763" s="210" t="s">
        <v>159</v>
      </c>
      <c r="E763" s="222" t="s">
        <v>36</v>
      </c>
      <c r="F763" s="223" t="s">
        <v>1043</v>
      </c>
      <c r="G763" s="221"/>
      <c r="H763" s="224">
        <v>15.25</v>
      </c>
      <c r="I763" s="225"/>
      <c r="J763" s="221"/>
      <c r="K763" s="221"/>
      <c r="L763" s="226"/>
      <c r="M763" s="227"/>
      <c r="N763" s="228"/>
      <c r="O763" s="228"/>
      <c r="P763" s="228"/>
      <c r="Q763" s="228"/>
      <c r="R763" s="228"/>
      <c r="S763" s="228"/>
      <c r="T763" s="229"/>
      <c r="AT763" s="230" t="s">
        <v>159</v>
      </c>
      <c r="AU763" s="230" t="s">
        <v>88</v>
      </c>
      <c r="AV763" s="13" t="s">
        <v>88</v>
      </c>
      <c r="AW763" s="13" t="s">
        <v>44</v>
      </c>
      <c r="AX763" s="13" t="s">
        <v>79</v>
      </c>
      <c r="AY763" s="230" t="s">
        <v>150</v>
      </c>
    </row>
    <row r="764" spans="2:51" s="14" customFormat="1" ht="12">
      <c r="B764" s="231"/>
      <c r="C764" s="232"/>
      <c r="D764" s="233" t="s">
        <v>159</v>
      </c>
      <c r="E764" s="234" t="s">
        <v>36</v>
      </c>
      <c r="F764" s="235" t="s">
        <v>163</v>
      </c>
      <c r="G764" s="232"/>
      <c r="H764" s="236">
        <v>15.25</v>
      </c>
      <c r="I764" s="237"/>
      <c r="J764" s="232"/>
      <c r="K764" s="232"/>
      <c r="L764" s="238"/>
      <c r="M764" s="239"/>
      <c r="N764" s="240"/>
      <c r="O764" s="240"/>
      <c r="P764" s="240"/>
      <c r="Q764" s="240"/>
      <c r="R764" s="240"/>
      <c r="S764" s="240"/>
      <c r="T764" s="241"/>
      <c r="AT764" s="242" t="s">
        <v>159</v>
      </c>
      <c r="AU764" s="242" t="s">
        <v>88</v>
      </c>
      <c r="AV764" s="14" t="s">
        <v>157</v>
      </c>
      <c r="AW764" s="14" t="s">
        <v>44</v>
      </c>
      <c r="AX764" s="14" t="s">
        <v>23</v>
      </c>
      <c r="AY764" s="242" t="s">
        <v>150</v>
      </c>
    </row>
    <row r="765" spans="2:65" s="1" customFormat="1" ht="22.5" customHeight="1">
      <c r="B765" s="37"/>
      <c r="C765" s="196" t="s">
        <v>1044</v>
      </c>
      <c r="D765" s="196" t="s">
        <v>152</v>
      </c>
      <c r="E765" s="197" t="s">
        <v>1045</v>
      </c>
      <c r="F765" s="198" t="s">
        <v>1046</v>
      </c>
      <c r="G765" s="199" t="s">
        <v>295</v>
      </c>
      <c r="H765" s="200">
        <v>89.07</v>
      </c>
      <c r="I765" s="201"/>
      <c r="J765" s="202">
        <f>ROUND(I765*H765,2)</f>
        <v>0</v>
      </c>
      <c r="K765" s="198" t="s">
        <v>156</v>
      </c>
      <c r="L765" s="57"/>
      <c r="M765" s="203" t="s">
        <v>36</v>
      </c>
      <c r="N765" s="204" t="s">
        <v>50</v>
      </c>
      <c r="O765" s="38"/>
      <c r="P765" s="205">
        <f>O765*H765</f>
        <v>0</v>
      </c>
      <c r="Q765" s="205">
        <v>0</v>
      </c>
      <c r="R765" s="205">
        <f>Q765*H765</f>
        <v>0</v>
      </c>
      <c r="S765" s="205">
        <v>0.00167</v>
      </c>
      <c r="T765" s="206">
        <f>S765*H765</f>
        <v>0.1487469</v>
      </c>
      <c r="AR765" s="19" t="s">
        <v>233</v>
      </c>
      <c r="AT765" s="19" t="s">
        <v>152</v>
      </c>
      <c r="AU765" s="19" t="s">
        <v>88</v>
      </c>
      <c r="AY765" s="19" t="s">
        <v>150</v>
      </c>
      <c r="BE765" s="207">
        <f>IF(N765="základní",J765,0)</f>
        <v>0</v>
      </c>
      <c r="BF765" s="207">
        <f>IF(N765="snížená",J765,0)</f>
        <v>0</v>
      </c>
      <c r="BG765" s="207">
        <f>IF(N765="zákl. přenesená",J765,0)</f>
        <v>0</v>
      </c>
      <c r="BH765" s="207">
        <f>IF(N765="sníž. přenesená",J765,0)</f>
        <v>0</v>
      </c>
      <c r="BI765" s="207">
        <f>IF(N765="nulová",J765,0)</f>
        <v>0</v>
      </c>
      <c r="BJ765" s="19" t="s">
        <v>23</v>
      </c>
      <c r="BK765" s="207">
        <f>ROUND(I765*H765,2)</f>
        <v>0</v>
      </c>
      <c r="BL765" s="19" t="s">
        <v>233</v>
      </c>
      <c r="BM765" s="19" t="s">
        <v>1047</v>
      </c>
    </row>
    <row r="766" spans="2:51" s="12" customFormat="1" ht="12">
      <c r="B766" s="208"/>
      <c r="C766" s="209"/>
      <c r="D766" s="210" t="s">
        <v>159</v>
      </c>
      <c r="E766" s="211" t="s">
        <v>36</v>
      </c>
      <c r="F766" s="212" t="s">
        <v>160</v>
      </c>
      <c r="G766" s="209"/>
      <c r="H766" s="213" t="s">
        <v>36</v>
      </c>
      <c r="I766" s="214"/>
      <c r="J766" s="209"/>
      <c r="K766" s="209"/>
      <c r="L766" s="215"/>
      <c r="M766" s="216"/>
      <c r="N766" s="217"/>
      <c r="O766" s="217"/>
      <c r="P766" s="217"/>
      <c r="Q766" s="217"/>
      <c r="R766" s="217"/>
      <c r="S766" s="217"/>
      <c r="T766" s="218"/>
      <c r="AT766" s="219" t="s">
        <v>159</v>
      </c>
      <c r="AU766" s="219" t="s">
        <v>88</v>
      </c>
      <c r="AV766" s="12" t="s">
        <v>23</v>
      </c>
      <c r="AW766" s="12" t="s">
        <v>44</v>
      </c>
      <c r="AX766" s="12" t="s">
        <v>79</v>
      </c>
      <c r="AY766" s="219" t="s">
        <v>150</v>
      </c>
    </row>
    <row r="767" spans="2:51" s="12" customFormat="1" ht="12">
      <c r="B767" s="208"/>
      <c r="C767" s="209"/>
      <c r="D767" s="210" t="s">
        <v>159</v>
      </c>
      <c r="E767" s="211" t="s">
        <v>36</v>
      </c>
      <c r="F767" s="212" t="s">
        <v>655</v>
      </c>
      <c r="G767" s="209"/>
      <c r="H767" s="213" t="s">
        <v>36</v>
      </c>
      <c r="I767" s="214"/>
      <c r="J767" s="209"/>
      <c r="K767" s="209"/>
      <c r="L767" s="215"/>
      <c r="M767" s="216"/>
      <c r="N767" s="217"/>
      <c r="O767" s="217"/>
      <c r="P767" s="217"/>
      <c r="Q767" s="217"/>
      <c r="R767" s="217"/>
      <c r="S767" s="217"/>
      <c r="T767" s="218"/>
      <c r="AT767" s="219" t="s">
        <v>159</v>
      </c>
      <c r="AU767" s="219" t="s">
        <v>88</v>
      </c>
      <c r="AV767" s="12" t="s">
        <v>23</v>
      </c>
      <c r="AW767" s="12" t="s">
        <v>44</v>
      </c>
      <c r="AX767" s="12" t="s">
        <v>79</v>
      </c>
      <c r="AY767" s="219" t="s">
        <v>150</v>
      </c>
    </row>
    <row r="768" spans="2:51" s="13" customFormat="1" ht="12">
      <c r="B768" s="220"/>
      <c r="C768" s="221"/>
      <c r="D768" s="210" t="s">
        <v>159</v>
      </c>
      <c r="E768" s="222" t="s">
        <v>36</v>
      </c>
      <c r="F768" s="223" t="s">
        <v>1048</v>
      </c>
      <c r="G768" s="221"/>
      <c r="H768" s="224">
        <v>21.4</v>
      </c>
      <c r="I768" s="225"/>
      <c r="J768" s="221"/>
      <c r="K768" s="221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159</v>
      </c>
      <c r="AU768" s="230" t="s">
        <v>88</v>
      </c>
      <c r="AV768" s="13" t="s">
        <v>88</v>
      </c>
      <c r="AW768" s="13" t="s">
        <v>44</v>
      </c>
      <c r="AX768" s="13" t="s">
        <v>79</v>
      </c>
      <c r="AY768" s="230" t="s">
        <v>150</v>
      </c>
    </row>
    <row r="769" spans="2:51" s="13" customFormat="1" ht="12">
      <c r="B769" s="220"/>
      <c r="C769" s="221"/>
      <c r="D769" s="210" t="s">
        <v>159</v>
      </c>
      <c r="E769" s="222" t="s">
        <v>36</v>
      </c>
      <c r="F769" s="223" t="s">
        <v>1049</v>
      </c>
      <c r="G769" s="221"/>
      <c r="H769" s="224">
        <v>12.2</v>
      </c>
      <c r="I769" s="225"/>
      <c r="J769" s="221"/>
      <c r="K769" s="221"/>
      <c r="L769" s="226"/>
      <c r="M769" s="227"/>
      <c r="N769" s="228"/>
      <c r="O769" s="228"/>
      <c r="P769" s="228"/>
      <c r="Q769" s="228"/>
      <c r="R769" s="228"/>
      <c r="S769" s="228"/>
      <c r="T769" s="229"/>
      <c r="AT769" s="230" t="s">
        <v>159</v>
      </c>
      <c r="AU769" s="230" t="s">
        <v>88</v>
      </c>
      <c r="AV769" s="13" t="s">
        <v>88</v>
      </c>
      <c r="AW769" s="13" t="s">
        <v>44</v>
      </c>
      <c r="AX769" s="13" t="s">
        <v>79</v>
      </c>
      <c r="AY769" s="230" t="s">
        <v>150</v>
      </c>
    </row>
    <row r="770" spans="2:51" s="13" customFormat="1" ht="12">
      <c r="B770" s="220"/>
      <c r="C770" s="221"/>
      <c r="D770" s="210" t="s">
        <v>159</v>
      </c>
      <c r="E770" s="222" t="s">
        <v>36</v>
      </c>
      <c r="F770" s="223" t="s">
        <v>1050</v>
      </c>
      <c r="G770" s="221"/>
      <c r="H770" s="224">
        <v>4.35</v>
      </c>
      <c r="I770" s="225"/>
      <c r="J770" s="221"/>
      <c r="K770" s="221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159</v>
      </c>
      <c r="AU770" s="230" t="s">
        <v>88</v>
      </c>
      <c r="AV770" s="13" t="s">
        <v>88</v>
      </c>
      <c r="AW770" s="13" t="s">
        <v>44</v>
      </c>
      <c r="AX770" s="13" t="s">
        <v>79</v>
      </c>
      <c r="AY770" s="230" t="s">
        <v>150</v>
      </c>
    </row>
    <row r="771" spans="2:51" s="13" customFormat="1" ht="12">
      <c r="B771" s="220"/>
      <c r="C771" s="221"/>
      <c r="D771" s="210" t="s">
        <v>159</v>
      </c>
      <c r="E771" s="222" t="s">
        <v>36</v>
      </c>
      <c r="F771" s="223" t="s">
        <v>1051</v>
      </c>
      <c r="G771" s="221"/>
      <c r="H771" s="224">
        <v>1.2</v>
      </c>
      <c r="I771" s="225"/>
      <c r="J771" s="221"/>
      <c r="K771" s="221"/>
      <c r="L771" s="226"/>
      <c r="M771" s="227"/>
      <c r="N771" s="228"/>
      <c r="O771" s="228"/>
      <c r="P771" s="228"/>
      <c r="Q771" s="228"/>
      <c r="R771" s="228"/>
      <c r="S771" s="228"/>
      <c r="T771" s="229"/>
      <c r="AT771" s="230" t="s">
        <v>159</v>
      </c>
      <c r="AU771" s="230" t="s">
        <v>88</v>
      </c>
      <c r="AV771" s="13" t="s">
        <v>88</v>
      </c>
      <c r="AW771" s="13" t="s">
        <v>44</v>
      </c>
      <c r="AX771" s="13" t="s">
        <v>79</v>
      </c>
      <c r="AY771" s="230" t="s">
        <v>150</v>
      </c>
    </row>
    <row r="772" spans="2:51" s="13" customFormat="1" ht="12">
      <c r="B772" s="220"/>
      <c r="C772" s="221"/>
      <c r="D772" s="210" t="s">
        <v>159</v>
      </c>
      <c r="E772" s="222" t="s">
        <v>36</v>
      </c>
      <c r="F772" s="223" t="s">
        <v>1052</v>
      </c>
      <c r="G772" s="221"/>
      <c r="H772" s="224">
        <v>3.54</v>
      </c>
      <c r="I772" s="225"/>
      <c r="J772" s="221"/>
      <c r="K772" s="221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159</v>
      </c>
      <c r="AU772" s="230" t="s">
        <v>88</v>
      </c>
      <c r="AV772" s="13" t="s">
        <v>88</v>
      </c>
      <c r="AW772" s="13" t="s">
        <v>44</v>
      </c>
      <c r="AX772" s="13" t="s">
        <v>79</v>
      </c>
      <c r="AY772" s="230" t="s">
        <v>150</v>
      </c>
    </row>
    <row r="773" spans="2:51" s="12" customFormat="1" ht="12">
      <c r="B773" s="208"/>
      <c r="C773" s="209"/>
      <c r="D773" s="210" t="s">
        <v>159</v>
      </c>
      <c r="E773" s="211" t="s">
        <v>36</v>
      </c>
      <c r="F773" s="212" t="s">
        <v>664</v>
      </c>
      <c r="G773" s="209"/>
      <c r="H773" s="213" t="s">
        <v>36</v>
      </c>
      <c r="I773" s="214"/>
      <c r="J773" s="209"/>
      <c r="K773" s="209"/>
      <c r="L773" s="215"/>
      <c r="M773" s="216"/>
      <c r="N773" s="217"/>
      <c r="O773" s="217"/>
      <c r="P773" s="217"/>
      <c r="Q773" s="217"/>
      <c r="R773" s="217"/>
      <c r="S773" s="217"/>
      <c r="T773" s="218"/>
      <c r="AT773" s="219" t="s">
        <v>159</v>
      </c>
      <c r="AU773" s="219" t="s">
        <v>88</v>
      </c>
      <c r="AV773" s="12" t="s">
        <v>23</v>
      </c>
      <c r="AW773" s="12" t="s">
        <v>44</v>
      </c>
      <c r="AX773" s="12" t="s">
        <v>79</v>
      </c>
      <c r="AY773" s="219" t="s">
        <v>150</v>
      </c>
    </row>
    <row r="774" spans="2:51" s="13" customFormat="1" ht="12">
      <c r="B774" s="220"/>
      <c r="C774" s="221"/>
      <c r="D774" s="210" t="s">
        <v>159</v>
      </c>
      <c r="E774" s="222" t="s">
        <v>36</v>
      </c>
      <c r="F774" s="223" t="s">
        <v>1053</v>
      </c>
      <c r="G774" s="221"/>
      <c r="H774" s="224">
        <v>25.68</v>
      </c>
      <c r="I774" s="225"/>
      <c r="J774" s="221"/>
      <c r="K774" s="221"/>
      <c r="L774" s="226"/>
      <c r="M774" s="227"/>
      <c r="N774" s="228"/>
      <c r="O774" s="228"/>
      <c r="P774" s="228"/>
      <c r="Q774" s="228"/>
      <c r="R774" s="228"/>
      <c r="S774" s="228"/>
      <c r="T774" s="229"/>
      <c r="AT774" s="230" t="s">
        <v>159</v>
      </c>
      <c r="AU774" s="230" t="s">
        <v>88</v>
      </c>
      <c r="AV774" s="13" t="s">
        <v>88</v>
      </c>
      <c r="AW774" s="13" t="s">
        <v>44</v>
      </c>
      <c r="AX774" s="13" t="s">
        <v>79</v>
      </c>
      <c r="AY774" s="230" t="s">
        <v>150</v>
      </c>
    </row>
    <row r="775" spans="2:51" s="13" customFormat="1" ht="12">
      <c r="B775" s="220"/>
      <c r="C775" s="221"/>
      <c r="D775" s="210" t="s">
        <v>159</v>
      </c>
      <c r="E775" s="222" t="s">
        <v>36</v>
      </c>
      <c r="F775" s="223" t="s">
        <v>1054</v>
      </c>
      <c r="G775" s="221"/>
      <c r="H775" s="224">
        <v>11</v>
      </c>
      <c r="I775" s="225"/>
      <c r="J775" s="221"/>
      <c r="K775" s="221"/>
      <c r="L775" s="226"/>
      <c r="M775" s="227"/>
      <c r="N775" s="228"/>
      <c r="O775" s="228"/>
      <c r="P775" s="228"/>
      <c r="Q775" s="228"/>
      <c r="R775" s="228"/>
      <c r="S775" s="228"/>
      <c r="T775" s="229"/>
      <c r="AT775" s="230" t="s">
        <v>159</v>
      </c>
      <c r="AU775" s="230" t="s">
        <v>88</v>
      </c>
      <c r="AV775" s="13" t="s">
        <v>88</v>
      </c>
      <c r="AW775" s="13" t="s">
        <v>44</v>
      </c>
      <c r="AX775" s="13" t="s">
        <v>79</v>
      </c>
      <c r="AY775" s="230" t="s">
        <v>150</v>
      </c>
    </row>
    <row r="776" spans="2:51" s="13" customFormat="1" ht="12">
      <c r="B776" s="220"/>
      <c r="C776" s="221"/>
      <c r="D776" s="210" t="s">
        <v>159</v>
      </c>
      <c r="E776" s="222" t="s">
        <v>36</v>
      </c>
      <c r="F776" s="223" t="s">
        <v>1051</v>
      </c>
      <c r="G776" s="221"/>
      <c r="H776" s="224">
        <v>1.2</v>
      </c>
      <c r="I776" s="225"/>
      <c r="J776" s="221"/>
      <c r="K776" s="221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159</v>
      </c>
      <c r="AU776" s="230" t="s">
        <v>88</v>
      </c>
      <c r="AV776" s="13" t="s">
        <v>88</v>
      </c>
      <c r="AW776" s="13" t="s">
        <v>44</v>
      </c>
      <c r="AX776" s="13" t="s">
        <v>79</v>
      </c>
      <c r="AY776" s="230" t="s">
        <v>150</v>
      </c>
    </row>
    <row r="777" spans="2:51" s="12" customFormat="1" ht="12">
      <c r="B777" s="208"/>
      <c r="C777" s="209"/>
      <c r="D777" s="210" t="s">
        <v>159</v>
      </c>
      <c r="E777" s="211" t="s">
        <v>36</v>
      </c>
      <c r="F777" s="212" t="s">
        <v>1055</v>
      </c>
      <c r="G777" s="209"/>
      <c r="H777" s="213" t="s">
        <v>36</v>
      </c>
      <c r="I777" s="214"/>
      <c r="J777" s="209"/>
      <c r="K777" s="209"/>
      <c r="L777" s="215"/>
      <c r="M777" s="216"/>
      <c r="N777" s="217"/>
      <c r="O777" s="217"/>
      <c r="P777" s="217"/>
      <c r="Q777" s="217"/>
      <c r="R777" s="217"/>
      <c r="S777" s="217"/>
      <c r="T777" s="218"/>
      <c r="AT777" s="219" t="s">
        <v>159</v>
      </c>
      <c r="AU777" s="219" t="s">
        <v>88</v>
      </c>
      <c r="AV777" s="12" t="s">
        <v>23</v>
      </c>
      <c r="AW777" s="12" t="s">
        <v>44</v>
      </c>
      <c r="AX777" s="12" t="s">
        <v>79</v>
      </c>
      <c r="AY777" s="219" t="s">
        <v>150</v>
      </c>
    </row>
    <row r="778" spans="2:51" s="13" customFormat="1" ht="12">
      <c r="B778" s="220"/>
      <c r="C778" s="221"/>
      <c r="D778" s="210" t="s">
        <v>159</v>
      </c>
      <c r="E778" s="222" t="s">
        <v>36</v>
      </c>
      <c r="F778" s="223" t="s">
        <v>1056</v>
      </c>
      <c r="G778" s="221"/>
      <c r="H778" s="224">
        <v>8.5</v>
      </c>
      <c r="I778" s="225"/>
      <c r="J778" s="221"/>
      <c r="K778" s="221"/>
      <c r="L778" s="226"/>
      <c r="M778" s="227"/>
      <c r="N778" s="228"/>
      <c r="O778" s="228"/>
      <c r="P778" s="228"/>
      <c r="Q778" s="228"/>
      <c r="R778" s="228"/>
      <c r="S778" s="228"/>
      <c r="T778" s="229"/>
      <c r="AT778" s="230" t="s">
        <v>159</v>
      </c>
      <c r="AU778" s="230" t="s">
        <v>88</v>
      </c>
      <c r="AV778" s="13" t="s">
        <v>88</v>
      </c>
      <c r="AW778" s="13" t="s">
        <v>44</v>
      </c>
      <c r="AX778" s="13" t="s">
        <v>79</v>
      </c>
      <c r="AY778" s="230" t="s">
        <v>150</v>
      </c>
    </row>
    <row r="779" spans="2:51" s="14" customFormat="1" ht="12">
      <c r="B779" s="231"/>
      <c r="C779" s="232"/>
      <c r="D779" s="233" t="s">
        <v>159</v>
      </c>
      <c r="E779" s="234" t="s">
        <v>36</v>
      </c>
      <c r="F779" s="235" t="s">
        <v>163</v>
      </c>
      <c r="G779" s="232"/>
      <c r="H779" s="236">
        <v>89.07</v>
      </c>
      <c r="I779" s="237"/>
      <c r="J779" s="232"/>
      <c r="K779" s="232"/>
      <c r="L779" s="238"/>
      <c r="M779" s="239"/>
      <c r="N779" s="240"/>
      <c r="O779" s="240"/>
      <c r="P779" s="240"/>
      <c r="Q779" s="240"/>
      <c r="R779" s="240"/>
      <c r="S779" s="240"/>
      <c r="T779" s="241"/>
      <c r="AT779" s="242" t="s">
        <v>159</v>
      </c>
      <c r="AU779" s="242" t="s">
        <v>88</v>
      </c>
      <c r="AV779" s="14" t="s">
        <v>157</v>
      </c>
      <c r="AW779" s="14" t="s">
        <v>44</v>
      </c>
      <c r="AX779" s="14" t="s">
        <v>23</v>
      </c>
      <c r="AY779" s="242" t="s">
        <v>150</v>
      </c>
    </row>
    <row r="780" spans="2:65" s="1" customFormat="1" ht="22.5" customHeight="1">
      <c r="B780" s="37"/>
      <c r="C780" s="196" t="s">
        <v>1057</v>
      </c>
      <c r="D780" s="196" t="s">
        <v>152</v>
      </c>
      <c r="E780" s="197" t="s">
        <v>1058</v>
      </c>
      <c r="F780" s="198" t="s">
        <v>1059</v>
      </c>
      <c r="G780" s="199" t="s">
        <v>295</v>
      </c>
      <c r="H780" s="200">
        <v>1.8</v>
      </c>
      <c r="I780" s="201"/>
      <c r="J780" s="202">
        <f>ROUND(I780*H780,2)</f>
        <v>0</v>
      </c>
      <c r="K780" s="198" t="s">
        <v>156</v>
      </c>
      <c r="L780" s="57"/>
      <c r="M780" s="203" t="s">
        <v>36</v>
      </c>
      <c r="N780" s="204" t="s">
        <v>50</v>
      </c>
      <c r="O780" s="38"/>
      <c r="P780" s="205">
        <f>O780*H780</f>
        <v>0</v>
      </c>
      <c r="Q780" s="205">
        <v>0</v>
      </c>
      <c r="R780" s="205">
        <f>Q780*H780</f>
        <v>0</v>
      </c>
      <c r="S780" s="205">
        <v>0.00223</v>
      </c>
      <c r="T780" s="206">
        <f>S780*H780</f>
        <v>0.004014</v>
      </c>
      <c r="AR780" s="19" t="s">
        <v>233</v>
      </c>
      <c r="AT780" s="19" t="s">
        <v>152</v>
      </c>
      <c r="AU780" s="19" t="s">
        <v>88</v>
      </c>
      <c r="AY780" s="19" t="s">
        <v>150</v>
      </c>
      <c r="BE780" s="207">
        <f>IF(N780="základní",J780,0)</f>
        <v>0</v>
      </c>
      <c r="BF780" s="207">
        <f>IF(N780="snížená",J780,0)</f>
        <v>0</v>
      </c>
      <c r="BG780" s="207">
        <f>IF(N780="zákl. přenesená",J780,0)</f>
        <v>0</v>
      </c>
      <c r="BH780" s="207">
        <f>IF(N780="sníž. přenesená",J780,0)</f>
        <v>0</v>
      </c>
      <c r="BI780" s="207">
        <f>IF(N780="nulová",J780,0)</f>
        <v>0</v>
      </c>
      <c r="BJ780" s="19" t="s">
        <v>23</v>
      </c>
      <c r="BK780" s="207">
        <f>ROUND(I780*H780,2)</f>
        <v>0</v>
      </c>
      <c r="BL780" s="19" t="s">
        <v>233</v>
      </c>
      <c r="BM780" s="19" t="s">
        <v>1060</v>
      </c>
    </row>
    <row r="781" spans="2:51" s="12" customFormat="1" ht="12">
      <c r="B781" s="208"/>
      <c r="C781" s="209"/>
      <c r="D781" s="210" t="s">
        <v>159</v>
      </c>
      <c r="E781" s="211" t="s">
        <v>36</v>
      </c>
      <c r="F781" s="212" t="s">
        <v>161</v>
      </c>
      <c r="G781" s="209"/>
      <c r="H781" s="213" t="s">
        <v>36</v>
      </c>
      <c r="I781" s="214"/>
      <c r="J781" s="209"/>
      <c r="K781" s="209"/>
      <c r="L781" s="215"/>
      <c r="M781" s="216"/>
      <c r="N781" s="217"/>
      <c r="O781" s="217"/>
      <c r="P781" s="217"/>
      <c r="Q781" s="217"/>
      <c r="R781" s="217"/>
      <c r="S781" s="217"/>
      <c r="T781" s="218"/>
      <c r="AT781" s="219" t="s">
        <v>159</v>
      </c>
      <c r="AU781" s="219" t="s">
        <v>88</v>
      </c>
      <c r="AV781" s="12" t="s">
        <v>23</v>
      </c>
      <c r="AW781" s="12" t="s">
        <v>44</v>
      </c>
      <c r="AX781" s="12" t="s">
        <v>79</v>
      </c>
      <c r="AY781" s="219" t="s">
        <v>150</v>
      </c>
    </row>
    <row r="782" spans="2:51" s="13" customFormat="1" ht="12">
      <c r="B782" s="220"/>
      <c r="C782" s="221"/>
      <c r="D782" s="210" t="s">
        <v>159</v>
      </c>
      <c r="E782" s="222" t="s">
        <v>36</v>
      </c>
      <c r="F782" s="223" t="s">
        <v>1061</v>
      </c>
      <c r="G782" s="221"/>
      <c r="H782" s="224">
        <v>1.8</v>
      </c>
      <c r="I782" s="225"/>
      <c r="J782" s="221"/>
      <c r="K782" s="221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159</v>
      </c>
      <c r="AU782" s="230" t="s">
        <v>88</v>
      </c>
      <c r="AV782" s="13" t="s">
        <v>88</v>
      </c>
      <c r="AW782" s="13" t="s">
        <v>44</v>
      </c>
      <c r="AX782" s="13" t="s">
        <v>79</v>
      </c>
      <c r="AY782" s="230" t="s">
        <v>150</v>
      </c>
    </row>
    <row r="783" spans="2:51" s="14" customFormat="1" ht="12">
      <c r="B783" s="231"/>
      <c r="C783" s="232"/>
      <c r="D783" s="233" t="s">
        <v>159</v>
      </c>
      <c r="E783" s="234" t="s">
        <v>36</v>
      </c>
      <c r="F783" s="235" t="s">
        <v>163</v>
      </c>
      <c r="G783" s="232"/>
      <c r="H783" s="236">
        <v>1.8</v>
      </c>
      <c r="I783" s="237"/>
      <c r="J783" s="232"/>
      <c r="K783" s="232"/>
      <c r="L783" s="238"/>
      <c r="M783" s="239"/>
      <c r="N783" s="240"/>
      <c r="O783" s="240"/>
      <c r="P783" s="240"/>
      <c r="Q783" s="240"/>
      <c r="R783" s="240"/>
      <c r="S783" s="240"/>
      <c r="T783" s="241"/>
      <c r="AT783" s="242" t="s">
        <v>159</v>
      </c>
      <c r="AU783" s="242" t="s">
        <v>88</v>
      </c>
      <c r="AV783" s="14" t="s">
        <v>157</v>
      </c>
      <c r="AW783" s="14" t="s">
        <v>44</v>
      </c>
      <c r="AX783" s="14" t="s">
        <v>23</v>
      </c>
      <c r="AY783" s="242" t="s">
        <v>150</v>
      </c>
    </row>
    <row r="784" spans="2:65" s="1" customFormat="1" ht="22.5" customHeight="1">
      <c r="B784" s="37"/>
      <c r="C784" s="196" t="s">
        <v>1062</v>
      </c>
      <c r="D784" s="196" t="s">
        <v>152</v>
      </c>
      <c r="E784" s="197" t="s">
        <v>1063</v>
      </c>
      <c r="F784" s="198" t="s">
        <v>1064</v>
      </c>
      <c r="G784" s="199" t="s">
        <v>295</v>
      </c>
      <c r="H784" s="200">
        <v>26.3</v>
      </c>
      <c r="I784" s="201"/>
      <c r="J784" s="202">
        <f>ROUND(I784*H784,2)</f>
        <v>0</v>
      </c>
      <c r="K784" s="198" t="s">
        <v>156</v>
      </c>
      <c r="L784" s="57"/>
      <c r="M784" s="203" t="s">
        <v>36</v>
      </c>
      <c r="N784" s="204" t="s">
        <v>50</v>
      </c>
      <c r="O784" s="38"/>
      <c r="P784" s="205">
        <f>O784*H784</f>
        <v>0</v>
      </c>
      <c r="Q784" s="205">
        <v>0</v>
      </c>
      <c r="R784" s="205">
        <f>Q784*H784</f>
        <v>0</v>
      </c>
      <c r="S784" s="205">
        <v>0.00175</v>
      </c>
      <c r="T784" s="206">
        <f>S784*H784</f>
        <v>0.046025</v>
      </c>
      <c r="AR784" s="19" t="s">
        <v>233</v>
      </c>
      <c r="AT784" s="19" t="s">
        <v>152</v>
      </c>
      <c r="AU784" s="19" t="s">
        <v>88</v>
      </c>
      <c r="AY784" s="19" t="s">
        <v>150</v>
      </c>
      <c r="BE784" s="207">
        <f>IF(N784="základní",J784,0)</f>
        <v>0</v>
      </c>
      <c r="BF784" s="207">
        <f>IF(N784="snížená",J784,0)</f>
        <v>0</v>
      </c>
      <c r="BG784" s="207">
        <f>IF(N784="zákl. přenesená",J784,0)</f>
        <v>0</v>
      </c>
      <c r="BH784" s="207">
        <f>IF(N784="sníž. přenesená",J784,0)</f>
        <v>0</v>
      </c>
      <c r="BI784" s="207">
        <f>IF(N784="nulová",J784,0)</f>
        <v>0</v>
      </c>
      <c r="BJ784" s="19" t="s">
        <v>23</v>
      </c>
      <c r="BK784" s="207">
        <f>ROUND(I784*H784,2)</f>
        <v>0</v>
      </c>
      <c r="BL784" s="19" t="s">
        <v>233</v>
      </c>
      <c r="BM784" s="19" t="s">
        <v>1065</v>
      </c>
    </row>
    <row r="785" spans="2:51" s="12" customFormat="1" ht="12">
      <c r="B785" s="208"/>
      <c r="C785" s="209"/>
      <c r="D785" s="210" t="s">
        <v>159</v>
      </c>
      <c r="E785" s="211" t="s">
        <v>36</v>
      </c>
      <c r="F785" s="212" t="s">
        <v>160</v>
      </c>
      <c r="G785" s="209"/>
      <c r="H785" s="213" t="s">
        <v>36</v>
      </c>
      <c r="I785" s="214"/>
      <c r="J785" s="209"/>
      <c r="K785" s="209"/>
      <c r="L785" s="215"/>
      <c r="M785" s="216"/>
      <c r="N785" s="217"/>
      <c r="O785" s="217"/>
      <c r="P785" s="217"/>
      <c r="Q785" s="217"/>
      <c r="R785" s="217"/>
      <c r="S785" s="217"/>
      <c r="T785" s="218"/>
      <c r="AT785" s="219" t="s">
        <v>159</v>
      </c>
      <c r="AU785" s="219" t="s">
        <v>88</v>
      </c>
      <c r="AV785" s="12" t="s">
        <v>23</v>
      </c>
      <c r="AW785" s="12" t="s">
        <v>44</v>
      </c>
      <c r="AX785" s="12" t="s">
        <v>79</v>
      </c>
      <c r="AY785" s="219" t="s">
        <v>150</v>
      </c>
    </row>
    <row r="786" spans="2:51" s="13" customFormat="1" ht="12">
      <c r="B786" s="220"/>
      <c r="C786" s="221"/>
      <c r="D786" s="210" t="s">
        <v>159</v>
      </c>
      <c r="E786" s="222" t="s">
        <v>36</v>
      </c>
      <c r="F786" s="223" t="s">
        <v>1066</v>
      </c>
      <c r="G786" s="221"/>
      <c r="H786" s="224">
        <v>26.3</v>
      </c>
      <c r="I786" s="225"/>
      <c r="J786" s="221"/>
      <c r="K786" s="221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159</v>
      </c>
      <c r="AU786" s="230" t="s">
        <v>88</v>
      </c>
      <c r="AV786" s="13" t="s">
        <v>88</v>
      </c>
      <c r="AW786" s="13" t="s">
        <v>44</v>
      </c>
      <c r="AX786" s="13" t="s">
        <v>79</v>
      </c>
      <c r="AY786" s="230" t="s">
        <v>150</v>
      </c>
    </row>
    <row r="787" spans="2:51" s="14" customFormat="1" ht="12">
      <c r="B787" s="231"/>
      <c r="C787" s="232"/>
      <c r="D787" s="233" t="s">
        <v>159</v>
      </c>
      <c r="E787" s="234" t="s">
        <v>36</v>
      </c>
      <c r="F787" s="235" t="s">
        <v>163</v>
      </c>
      <c r="G787" s="232"/>
      <c r="H787" s="236">
        <v>26.3</v>
      </c>
      <c r="I787" s="237"/>
      <c r="J787" s="232"/>
      <c r="K787" s="232"/>
      <c r="L787" s="238"/>
      <c r="M787" s="239"/>
      <c r="N787" s="240"/>
      <c r="O787" s="240"/>
      <c r="P787" s="240"/>
      <c r="Q787" s="240"/>
      <c r="R787" s="240"/>
      <c r="S787" s="240"/>
      <c r="T787" s="241"/>
      <c r="AT787" s="242" t="s">
        <v>159</v>
      </c>
      <c r="AU787" s="242" t="s">
        <v>88</v>
      </c>
      <c r="AV787" s="14" t="s">
        <v>157</v>
      </c>
      <c r="AW787" s="14" t="s">
        <v>44</v>
      </c>
      <c r="AX787" s="14" t="s">
        <v>23</v>
      </c>
      <c r="AY787" s="242" t="s">
        <v>150</v>
      </c>
    </row>
    <row r="788" spans="2:65" s="1" customFormat="1" ht="22.5" customHeight="1">
      <c r="B788" s="37"/>
      <c r="C788" s="196" t="s">
        <v>1067</v>
      </c>
      <c r="D788" s="196" t="s">
        <v>152</v>
      </c>
      <c r="E788" s="197" t="s">
        <v>1068</v>
      </c>
      <c r="F788" s="198" t="s">
        <v>1069</v>
      </c>
      <c r="G788" s="199" t="s">
        <v>295</v>
      </c>
      <c r="H788" s="200">
        <v>142.52</v>
      </c>
      <c r="I788" s="201"/>
      <c r="J788" s="202">
        <f>ROUND(I788*H788,2)</f>
        <v>0</v>
      </c>
      <c r="K788" s="198" t="s">
        <v>156</v>
      </c>
      <c r="L788" s="57"/>
      <c r="M788" s="203" t="s">
        <v>36</v>
      </c>
      <c r="N788" s="204" t="s">
        <v>50</v>
      </c>
      <c r="O788" s="38"/>
      <c r="P788" s="205">
        <f>O788*H788</f>
        <v>0</v>
      </c>
      <c r="Q788" s="205">
        <v>0</v>
      </c>
      <c r="R788" s="205">
        <f>Q788*H788</f>
        <v>0</v>
      </c>
      <c r="S788" s="205">
        <v>0.0026</v>
      </c>
      <c r="T788" s="206">
        <f>S788*H788</f>
        <v>0.370552</v>
      </c>
      <c r="AR788" s="19" t="s">
        <v>233</v>
      </c>
      <c r="AT788" s="19" t="s">
        <v>152</v>
      </c>
      <c r="AU788" s="19" t="s">
        <v>88</v>
      </c>
      <c r="AY788" s="19" t="s">
        <v>150</v>
      </c>
      <c r="BE788" s="207">
        <f>IF(N788="základní",J788,0)</f>
        <v>0</v>
      </c>
      <c r="BF788" s="207">
        <f>IF(N788="snížená",J788,0)</f>
        <v>0</v>
      </c>
      <c r="BG788" s="207">
        <f>IF(N788="zákl. přenesená",J788,0)</f>
        <v>0</v>
      </c>
      <c r="BH788" s="207">
        <f>IF(N788="sníž. přenesená",J788,0)</f>
        <v>0</v>
      </c>
      <c r="BI788" s="207">
        <f>IF(N788="nulová",J788,0)</f>
        <v>0</v>
      </c>
      <c r="BJ788" s="19" t="s">
        <v>23</v>
      </c>
      <c r="BK788" s="207">
        <f>ROUND(I788*H788,2)</f>
        <v>0</v>
      </c>
      <c r="BL788" s="19" t="s">
        <v>233</v>
      </c>
      <c r="BM788" s="19" t="s">
        <v>1070</v>
      </c>
    </row>
    <row r="789" spans="2:51" s="12" customFormat="1" ht="12">
      <c r="B789" s="208"/>
      <c r="C789" s="209"/>
      <c r="D789" s="210" t="s">
        <v>159</v>
      </c>
      <c r="E789" s="211" t="s">
        <v>36</v>
      </c>
      <c r="F789" s="212" t="s">
        <v>160</v>
      </c>
      <c r="G789" s="209"/>
      <c r="H789" s="213" t="s">
        <v>36</v>
      </c>
      <c r="I789" s="214"/>
      <c r="J789" s="209"/>
      <c r="K789" s="209"/>
      <c r="L789" s="215"/>
      <c r="M789" s="216"/>
      <c r="N789" s="217"/>
      <c r="O789" s="217"/>
      <c r="P789" s="217"/>
      <c r="Q789" s="217"/>
      <c r="R789" s="217"/>
      <c r="S789" s="217"/>
      <c r="T789" s="218"/>
      <c r="AT789" s="219" t="s">
        <v>159</v>
      </c>
      <c r="AU789" s="219" t="s">
        <v>88</v>
      </c>
      <c r="AV789" s="12" t="s">
        <v>23</v>
      </c>
      <c r="AW789" s="12" t="s">
        <v>44</v>
      </c>
      <c r="AX789" s="12" t="s">
        <v>79</v>
      </c>
      <c r="AY789" s="219" t="s">
        <v>150</v>
      </c>
    </row>
    <row r="790" spans="2:51" s="13" customFormat="1" ht="12">
      <c r="B790" s="220"/>
      <c r="C790" s="221"/>
      <c r="D790" s="210" t="s">
        <v>159</v>
      </c>
      <c r="E790" s="222" t="s">
        <v>36</v>
      </c>
      <c r="F790" s="223" t="s">
        <v>1071</v>
      </c>
      <c r="G790" s="221"/>
      <c r="H790" s="224">
        <v>142.52</v>
      </c>
      <c r="I790" s="225"/>
      <c r="J790" s="221"/>
      <c r="K790" s="221"/>
      <c r="L790" s="226"/>
      <c r="M790" s="227"/>
      <c r="N790" s="228"/>
      <c r="O790" s="228"/>
      <c r="P790" s="228"/>
      <c r="Q790" s="228"/>
      <c r="R790" s="228"/>
      <c r="S790" s="228"/>
      <c r="T790" s="229"/>
      <c r="AT790" s="230" t="s">
        <v>159</v>
      </c>
      <c r="AU790" s="230" t="s">
        <v>88</v>
      </c>
      <c r="AV790" s="13" t="s">
        <v>88</v>
      </c>
      <c r="AW790" s="13" t="s">
        <v>44</v>
      </c>
      <c r="AX790" s="13" t="s">
        <v>79</v>
      </c>
      <c r="AY790" s="230" t="s">
        <v>150</v>
      </c>
    </row>
    <row r="791" spans="2:51" s="14" customFormat="1" ht="12">
      <c r="B791" s="231"/>
      <c r="C791" s="232"/>
      <c r="D791" s="233" t="s">
        <v>159</v>
      </c>
      <c r="E791" s="234" t="s">
        <v>36</v>
      </c>
      <c r="F791" s="235" t="s">
        <v>163</v>
      </c>
      <c r="G791" s="232"/>
      <c r="H791" s="236">
        <v>142.52</v>
      </c>
      <c r="I791" s="237"/>
      <c r="J791" s="232"/>
      <c r="K791" s="232"/>
      <c r="L791" s="238"/>
      <c r="M791" s="239"/>
      <c r="N791" s="240"/>
      <c r="O791" s="240"/>
      <c r="P791" s="240"/>
      <c r="Q791" s="240"/>
      <c r="R791" s="240"/>
      <c r="S791" s="240"/>
      <c r="T791" s="241"/>
      <c r="AT791" s="242" t="s">
        <v>159</v>
      </c>
      <c r="AU791" s="242" t="s">
        <v>88</v>
      </c>
      <c r="AV791" s="14" t="s">
        <v>157</v>
      </c>
      <c r="AW791" s="14" t="s">
        <v>44</v>
      </c>
      <c r="AX791" s="14" t="s">
        <v>23</v>
      </c>
      <c r="AY791" s="242" t="s">
        <v>150</v>
      </c>
    </row>
    <row r="792" spans="2:65" s="1" customFormat="1" ht="22.5" customHeight="1">
      <c r="B792" s="37"/>
      <c r="C792" s="196" t="s">
        <v>1072</v>
      </c>
      <c r="D792" s="196" t="s">
        <v>152</v>
      </c>
      <c r="E792" s="197" t="s">
        <v>1073</v>
      </c>
      <c r="F792" s="198" t="s">
        <v>1074</v>
      </c>
      <c r="G792" s="199" t="s">
        <v>295</v>
      </c>
      <c r="H792" s="200">
        <v>42.39</v>
      </c>
      <c r="I792" s="201"/>
      <c r="J792" s="202">
        <f>ROUND(I792*H792,2)</f>
        <v>0</v>
      </c>
      <c r="K792" s="198" t="s">
        <v>156</v>
      </c>
      <c r="L792" s="57"/>
      <c r="M792" s="203" t="s">
        <v>36</v>
      </c>
      <c r="N792" s="204" t="s">
        <v>50</v>
      </c>
      <c r="O792" s="38"/>
      <c r="P792" s="205">
        <f>O792*H792</f>
        <v>0</v>
      </c>
      <c r="Q792" s="205">
        <v>0</v>
      </c>
      <c r="R792" s="205">
        <f>Q792*H792</f>
        <v>0</v>
      </c>
      <c r="S792" s="205">
        <v>0.00394</v>
      </c>
      <c r="T792" s="206">
        <f>S792*H792</f>
        <v>0.1670166</v>
      </c>
      <c r="AR792" s="19" t="s">
        <v>233</v>
      </c>
      <c r="AT792" s="19" t="s">
        <v>152</v>
      </c>
      <c r="AU792" s="19" t="s">
        <v>88</v>
      </c>
      <c r="AY792" s="19" t="s">
        <v>150</v>
      </c>
      <c r="BE792" s="207">
        <f>IF(N792="základní",J792,0)</f>
        <v>0</v>
      </c>
      <c r="BF792" s="207">
        <f>IF(N792="snížená",J792,0)</f>
        <v>0</v>
      </c>
      <c r="BG792" s="207">
        <f>IF(N792="zákl. přenesená",J792,0)</f>
        <v>0</v>
      </c>
      <c r="BH792" s="207">
        <f>IF(N792="sníž. přenesená",J792,0)</f>
        <v>0</v>
      </c>
      <c r="BI792" s="207">
        <f>IF(N792="nulová",J792,0)</f>
        <v>0</v>
      </c>
      <c r="BJ792" s="19" t="s">
        <v>23</v>
      </c>
      <c r="BK792" s="207">
        <f>ROUND(I792*H792,2)</f>
        <v>0</v>
      </c>
      <c r="BL792" s="19" t="s">
        <v>233</v>
      </c>
      <c r="BM792" s="19" t="s">
        <v>1075</v>
      </c>
    </row>
    <row r="793" spans="2:51" s="12" customFormat="1" ht="12">
      <c r="B793" s="208"/>
      <c r="C793" s="209"/>
      <c r="D793" s="210" t="s">
        <v>159</v>
      </c>
      <c r="E793" s="211" t="s">
        <v>36</v>
      </c>
      <c r="F793" s="212" t="s">
        <v>160</v>
      </c>
      <c r="G793" s="209"/>
      <c r="H793" s="213" t="s">
        <v>36</v>
      </c>
      <c r="I793" s="214"/>
      <c r="J793" s="209"/>
      <c r="K793" s="209"/>
      <c r="L793" s="215"/>
      <c r="M793" s="216"/>
      <c r="N793" s="217"/>
      <c r="O793" s="217"/>
      <c r="P793" s="217"/>
      <c r="Q793" s="217"/>
      <c r="R793" s="217"/>
      <c r="S793" s="217"/>
      <c r="T793" s="218"/>
      <c r="AT793" s="219" t="s">
        <v>159</v>
      </c>
      <c r="AU793" s="219" t="s">
        <v>88</v>
      </c>
      <c r="AV793" s="12" t="s">
        <v>23</v>
      </c>
      <c r="AW793" s="12" t="s">
        <v>44</v>
      </c>
      <c r="AX793" s="12" t="s">
        <v>79</v>
      </c>
      <c r="AY793" s="219" t="s">
        <v>150</v>
      </c>
    </row>
    <row r="794" spans="2:51" s="13" customFormat="1" ht="12">
      <c r="B794" s="220"/>
      <c r="C794" s="221"/>
      <c r="D794" s="210" t="s">
        <v>159</v>
      </c>
      <c r="E794" s="222" t="s">
        <v>36</v>
      </c>
      <c r="F794" s="223" t="s">
        <v>1076</v>
      </c>
      <c r="G794" s="221"/>
      <c r="H794" s="224">
        <v>15.5</v>
      </c>
      <c r="I794" s="225"/>
      <c r="J794" s="221"/>
      <c r="K794" s="221"/>
      <c r="L794" s="226"/>
      <c r="M794" s="227"/>
      <c r="N794" s="228"/>
      <c r="O794" s="228"/>
      <c r="P794" s="228"/>
      <c r="Q794" s="228"/>
      <c r="R794" s="228"/>
      <c r="S794" s="228"/>
      <c r="T794" s="229"/>
      <c r="AT794" s="230" t="s">
        <v>159</v>
      </c>
      <c r="AU794" s="230" t="s">
        <v>88</v>
      </c>
      <c r="AV794" s="13" t="s">
        <v>88</v>
      </c>
      <c r="AW794" s="13" t="s">
        <v>44</v>
      </c>
      <c r="AX794" s="13" t="s">
        <v>79</v>
      </c>
      <c r="AY794" s="230" t="s">
        <v>150</v>
      </c>
    </row>
    <row r="795" spans="2:51" s="13" customFormat="1" ht="12">
      <c r="B795" s="220"/>
      <c r="C795" s="221"/>
      <c r="D795" s="210" t="s">
        <v>159</v>
      </c>
      <c r="E795" s="222" t="s">
        <v>36</v>
      </c>
      <c r="F795" s="223" t="s">
        <v>1077</v>
      </c>
      <c r="G795" s="221"/>
      <c r="H795" s="224">
        <v>6</v>
      </c>
      <c r="I795" s="225"/>
      <c r="J795" s="221"/>
      <c r="K795" s="221"/>
      <c r="L795" s="226"/>
      <c r="M795" s="227"/>
      <c r="N795" s="228"/>
      <c r="O795" s="228"/>
      <c r="P795" s="228"/>
      <c r="Q795" s="228"/>
      <c r="R795" s="228"/>
      <c r="S795" s="228"/>
      <c r="T795" s="229"/>
      <c r="AT795" s="230" t="s">
        <v>159</v>
      </c>
      <c r="AU795" s="230" t="s">
        <v>88</v>
      </c>
      <c r="AV795" s="13" t="s">
        <v>88</v>
      </c>
      <c r="AW795" s="13" t="s">
        <v>44</v>
      </c>
      <c r="AX795" s="13" t="s">
        <v>79</v>
      </c>
      <c r="AY795" s="230" t="s">
        <v>150</v>
      </c>
    </row>
    <row r="796" spans="2:51" s="13" customFormat="1" ht="12">
      <c r="B796" s="220"/>
      <c r="C796" s="221"/>
      <c r="D796" s="210" t="s">
        <v>159</v>
      </c>
      <c r="E796" s="222" t="s">
        <v>36</v>
      </c>
      <c r="F796" s="223" t="s">
        <v>1078</v>
      </c>
      <c r="G796" s="221"/>
      <c r="H796" s="224">
        <v>20.89</v>
      </c>
      <c r="I796" s="225"/>
      <c r="J796" s="221"/>
      <c r="K796" s="221"/>
      <c r="L796" s="226"/>
      <c r="M796" s="227"/>
      <c r="N796" s="228"/>
      <c r="O796" s="228"/>
      <c r="P796" s="228"/>
      <c r="Q796" s="228"/>
      <c r="R796" s="228"/>
      <c r="S796" s="228"/>
      <c r="T796" s="229"/>
      <c r="AT796" s="230" t="s">
        <v>159</v>
      </c>
      <c r="AU796" s="230" t="s">
        <v>88</v>
      </c>
      <c r="AV796" s="13" t="s">
        <v>88</v>
      </c>
      <c r="AW796" s="13" t="s">
        <v>44</v>
      </c>
      <c r="AX796" s="13" t="s">
        <v>79</v>
      </c>
      <c r="AY796" s="230" t="s">
        <v>150</v>
      </c>
    </row>
    <row r="797" spans="2:51" s="14" customFormat="1" ht="12">
      <c r="B797" s="231"/>
      <c r="C797" s="232"/>
      <c r="D797" s="233" t="s">
        <v>159</v>
      </c>
      <c r="E797" s="234" t="s">
        <v>36</v>
      </c>
      <c r="F797" s="235" t="s">
        <v>163</v>
      </c>
      <c r="G797" s="232"/>
      <c r="H797" s="236">
        <v>42.39</v>
      </c>
      <c r="I797" s="237"/>
      <c r="J797" s="232"/>
      <c r="K797" s="232"/>
      <c r="L797" s="238"/>
      <c r="M797" s="239"/>
      <c r="N797" s="240"/>
      <c r="O797" s="240"/>
      <c r="P797" s="240"/>
      <c r="Q797" s="240"/>
      <c r="R797" s="240"/>
      <c r="S797" s="240"/>
      <c r="T797" s="241"/>
      <c r="AT797" s="242" t="s">
        <v>159</v>
      </c>
      <c r="AU797" s="242" t="s">
        <v>88</v>
      </c>
      <c r="AV797" s="14" t="s">
        <v>157</v>
      </c>
      <c r="AW797" s="14" t="s">
        <v>44</v>
      </c>
      <c r="AX797" s="14" t="s">
        <v>23</v>
      </c>
      <c r="AY797" s="242" t="s">
        <v>150</v>
      </c>
    </row>
    <row r="798" spans="2:65" s="1" customFormat="1" ht="22.5" customHeight="1">
      <c r="B798" s="37"/>
      <c r="C798" s="196" t="s">
        <v>1079</v>
      </c>
      <c r="D798" s="196" t="s">
        <v>152</v>
      </c>
      <c r="E798" s="197" t="s">
        <v>1080</v>
      </c>
      <c r="F798" s="198" t="s">
        <v>1081</v>
      </c>
      <c r="G798" s="199" t="s">
        <v>155</v>
      </c>
      <c r="H798" s="200">
        <v>5.2</v>
      </c>
      <c r="I798" s="201"/>
      <c r="J798" s="202">
        <f>ROUND(I798*H798,2)</f>
        <v>0</v>
      </c>
      <c r="K798" s="198" t="s">
        <v>156</v>
      </c>
      <c r="L798" s="57"/>
      <c r="M798" s="203" t="s">
        <v>36</v>
      </c>
      <c r="N798" s="204" t="s">
        <v>50</v>
      </c>
      <c r="O798" s="38"/>
      <c r="P798" s="205">
        <f>O798*H798</f>
        <v>0</v>
      </c>
      <c r="Q798" s="205">
        <v>0.00655</v>
      </c>
      <c r="R798" s="205">
        <f>Q798*H798</f>
        <v>0.03406</v>
      </c>
      <c r="S798" s="205">
        <v>0</v>
      </c>
      <c r="T798" s="206">
        <f>S798*H798</f>
        <v>0</v>
      </c>
      <c r="AR798" s="19" t="s">
        <v>233</v>
      </c>
      <c r="AT798" s="19" t="s">
        <v>152</v>
      </c>
      <c r="AU798" s="19" t="s">
        <v>88</v>
      </c>
      <c r="AY798" s="19" t="s">
        <v>150</v>
      </c>
      <c r="BE798" s="207">
        <f>IF(N798="základní",J798,0)</f>
        <v>0</v>
      </c>
      <c r="BF798" s="207">
        <f>IF(N798="snížená",J798,0)</f>
        <v>0</v>
      </c>
      <c r="BG798" s="207">
        <f>IF(N798="zákl. přenesená",J798,0)</f>
        <v>0</v>
      </c>
      <c r="BH798" s="207">
        <f>IF(N798="sníž. přenesená",J798,0)</f>
        <v>0</v>
      </c>
      <c r="BI798" s="207">
        <f>IF(N798="nulová",J798,0)</f>
        <v>0</v>
      </c>
      <c r="BJ798" s="19" t="s">
        <v>23</v>
      </c>
      <c r="BK798" s="207">
        <f>ROUND(I798*H798,2)</f>
        <v>0</v>
      </c>
      <c r="BL798" s="19" t="s">
        <v>233</v>
      </c>
      <c r="BM798" s="19" t="s">
        <v>1082</v>
      </c>
    </row>
    <row r="799" spans="2:51" s="12" customFormat="1" ht="12">
      <c r="B799" s="208"/>
      <c r="C799" s="209"/>
      <c r="D799" s="210" t="s">
        <v>159</v>
      </c>
      <c r="E799" s="211" t="s">
        <v>36</v>
      </c>
      <c r="F799" s="212" t="s">
        <v>161</v>
      </c>
      <c r="G799" s="209"/>
      <c r="H799" s="213" t="s">
        <v>36</v>
      </c>
      <c r="I799" s="214"/>
      <c r="J799" s="209"/>
      <c r="K799" s="209"/>
      <c r="L799" s="215"/>
      <c r="M799" s="216"/>
      <c r="N799" s="217"/>
      <c r="O799" s="217"/>
      <c r="P799" s="217"/>
      <c r="Q799" s="217"/>
      <c r="R799" s="217"/>
      <c r="S799" s="217"/>
      <c r="T799" s="218"/>
      <c r="AT799" s="219" t="s">
        <v>159</v>
      </c>
      <c r="AU799" s="219" t="s">
        <v>88</v>
      </c>
      <c r="AV799" s="12" t="s">
        <v>23</v>
      </c>
      <c r="AW799" s="12" t="s">
        <v>44</v>
      </c>
      <c r="AX799" s="12" t="s">
        <v>79</v>
      </c>
      <c r="AY799" s="219" t="s">
        <v>150</v>
      </c>
    </row>
    <row r="800" spans="2:51" s="13" customFormat="1" ht="12">
      <c r="B800" s="220"/>
      <c r="C800" s="221"/>
      <c r="D800" s="210" t="s">
        <v>159</v>
      </c>
      <c r="E800" s="222" t="s">
        <v>36</v>
      </c>
      <c r="F800" s="223" t="s">
        <v>1083</v>
      </c>
      <c r="G800" s="221"/>
      <c r="H800" s="224">
        <v>5.2</v>
      </c>
      <c r="I800" s="225"/>
      <c r="J800" s="221"/>
      <c r="K800" s="221"/>
      <c r="L800" s="226"/>
      <c r="M800" s="227"/>
      <c r="N800" s="228"/>
      <c r="O800" s="228"/>
      <c r="P800" s="228"/>
      <c r="Q800" s="228"/>
      <c r="R800" s="228"/>
      <c r="S800" s="228"/>
      <c r="T800" s="229"/>
      <c r="AT800" s="230" t="s">
        <v>159</v>
      </c>
      <c r="AU800" s="230" t="s">
        <v>88</v>
      </c>
      <c r="AV800" s="13" t="s">
        <v>88</v>
      </c>
      <c r="AW800" s="13" t="s">
        <v>44</v>
      </c>
      <c r="AX800" s="13" t="s">
        <v>79</v>
      </c>
      <c r="AY800" s="230" t="s">
        <v>150</v>
      </c>
    </row>
    <row r="801" spans="2:51" s="14" customFormat="1" ht="12">
      <c r="B801" s="231"/>
      <c r="C801" s="232"/>
      <c r="D801" s="233" t="s">
        <v>159</v>
      </c>
      <c r="E801" s="234" t="s">
        <v>36</v>
      </c>
      <c r="F801" s="235" t="s">
        <v>163</v>
      </c>
      <c r="G801" s="232"/>
      <c r="H801" s="236">
        <v>5.2</v>
      </c>
      <c r="I801" s="237"/>
      <c r="J801" s="232"/>
      <c r="K801" s="232"/>
      <c r="L801" s="238"/>
      <c r="M801" s="239"/>
      <c r="N801" s="240"/>
      <c r="O801" s="240"/>
      <c r="P801" s="240"/>
      <c r="Q801" s="240"/>
      <c r="R801" s="240"/>
      <c r="S801" s="240"/>
      <c r="T801" s="241"/>
      <c r="AT801" s="242" t="s">
        <v>159</v>
      </c>
      <c r="AU801" s="242" t="s">
        <v>88</v>
      </c>
      <c r="AV801" s="14" t="s">
        <v>157</v>
      </c>
      <c r="AW801" s="14" t="s">
        <v>44</v>
      </c>
      <c r="AX801" s="14" t="s">
        <v>23</v>
      </c>
      <c r="AY801" s="242" t="s">
        <v>150</v>
      </c>
    </row>
    <row r="802" spans="2:65" s="1" customFormat="1" ht="22.5" customHeight="1">
      <c r="B802" s="37"/>
      <c r="C802" s="196" t="s">
        <v>1084</v>
      </c>
      <c r="D802" s="196" t="s">
        <v>152</v>
      </c>
      <c r="E802" s="197" t="s">
        <v>1085</v>
      </c>
      <c r="F802" s="198" t="s">
        <v>1086</v>
      </c>
      <c r="G802" s="199" t="s">
        <v>295</v>
      </c>
      <c r="H802" s="200">
        <v>15.5</v>
      </c>
      <c r="I802" s="201"/>
      <c r="J802" s="202">
        <f>ROUND(I802*H802,2)</f>
        <v>0</v>
      </c>
      <c r="K802" s="198" t="s">
        <v>156</v>
      </c>
      <c r="L802" s="57"/>
      <c r="M802" s="203" t="s">
        <v>36</v>
      </c>
      <c r="N802" s="204" t="s">
        <v>50</v>
      </c>
      <c r="O802" s="38"/>
      <c r="P802" s="205">
        <f>O802*H802</f>
        <v>0</v>
      </c>
      <c r="Q802" s="205">
        <v>0.00218</v>
      </c>
      <c r="R802" s="205">
        <f>Q802*H802</f>
        <v>0.03379</v>
      </c>
      <c r="S802" s="205">
        <v>0</v>
      </c>
      <c r="T802" s="206">
        <f>S802*H802</f>
        <v>0</v>
      </c>
      <c r="AR802" s="19" t="s">
        <v>233</v>
      </c>
      <c r="AT802" s="19" t="s">
        <v>152</v>
      </c>
      <c r="AU802" s="19" t="s">
        <v>88</v>
      </c>
      <c r="AY802" s="19" t="s">
        <v>150</v>
      </c>
      <c r="BE802" s="207">
        <f>IF(N802="základní",J802,0)</f>
        <v>0</v>
      </c>
      <c r="BF802" s="207">
        <f>IF(N802="snížená",J802,0)</f>
        <v>0</v>
      </c>
      <c r="BG802" s="207">
        <f>IF(N802="zákl. přenesená",J802,0)</f>
        <v>0</v>
      </c>
      <c r="BH802" s="207">
        <f>IF(N802="sníž. přenesená",J802,0)</f>
        <v>0</v>
      </c>
      <c r="BI802" s="207">
        <f>IF(N802="nulová",J802,0)</f>
        <v>0</v>
      </c>
      <c r="BJ802" s="19" t="s">
        <v>23</v>
      </c>
      <c r="BK802" s="207">
        <f>ROUND(I802*H802,2)</f>
        <v>0</v>
      </c>
      <c r="BL802" s="19" t="s">
        <v>233</v>
      </c>
      <c r="BM802" s="19" t="s">
        <v>1087</v>
      </c>
    </row>
    <row r="803" spans="2:51" s="12" customFormat="1" ht="12">
      <c r="B803" s="208"/>
      <c r="C803" s="209"/>
      <c r="D803" s="210" t="s">
        <v>159</v>
      </c>
      <c r="E803" s="211" t="s">
        <v>36</v>
      </c>
      <c r="F803" s="212" t="s">
        <v>161</v>
      </c>
      <c r="G803" s="209"/>
      <c r="H803" s="213" t="s">
        <v>36</v>
      </c>
      <c r="I803" s="214"/>
      <c r="J803" s="209"/>
      <c r="K803" s="209"/>
      <c r="L803" s="215"/>
      <c r="M803" s="216"/>
      <c r="N803" s="217"/>
      <c r="O803" s="217"/>
      <c r="P803" s="217"/>
      <c r="Q803" s="217"/>
      <c r="R803" s="217"/>
      <c r="S803" s="217"/>
      <c r="T803" s="218"/>
      <c r="AT803" s="219" t="s">
        <v>159</v>
      </c>
      <c r="AU803" s="219" t="s">
        <v>88</v>
      </c>
      <c r="AV803" s="12" t="s">
        <v>23</v>
      </c>
      <c r="AW803" s="12" t="s">
        <v>44</v>
      </c>
      <c r="AX803" s="12" t="s">
        <v>79</v>
      </c>
      <c r="AY803" s="219" t="s">
        <v>150</v>
      </c>
    </row>
    <row r="804" spans="2:51" s="13" customFormat="1" ht="12">
      <c r="B804" s="220"/>
      <c r="C804" s="221"/>
      <c r="D804" s="210" t="s">
        <v>159</v>
      </c>
      <c r="E804" s="222" t="s">
        <v>36</v>
      </c>
      <c r="F804" s="223" t="s">
        <v>1088</v>
      </c>
      <c r="G804" s="221"/>
      <c r="H804" s="224">
        <v>13.5</v>
      </c>
      <c r="I804" s="225"/>
      <c r="J804" s="221"/>
      <c r="K804" s="221"/>
      <c r="L804" s="226"/>
      <c r="M804" s="227"/>
      <c r="N804" s="228"/>
      <c r="O804" s="228"/>
      <c r="P804" s="228"/>
      <c r="Q804" s="228"/>
      <c r="R804" s="228"/>
      <c r="S804" s="228"/>
      <c r="T804" s="229"/>
      <c r="AT804" s="230" t="s">
        <v>159</v>
      </c>
      <c r="AU804" s="230" t="s">
        <v>88</v>
      </c>
      <c r="AV804" s="13" t="s">
        <v>88</v>
      </c>
      <c r="AW804" s="13" t="s">
        <v>44</v>
      </c>
      <c r="AX804" s="13" t="s">
        <v>79</v>
      </c>
      <c r="AY804" s="230" t="s">
        <v>150</v>
      </c>
    </row>
    <row r="805" spans="2:51" s="13" customFormat="1" ht="12">
      <c r="B805" s="220"/>
      <c r="C805" s="221"/>
      <c r="D805" s="210" t="s">
        <v>159</v>
      </c>
      <c r="E805" s="222" t="s">
        <v>36</v>
      </c>
      <c r="F805" s="223" t="s">
        <v>1089</v>
      </c>
      <c r="G805" s="221"/>
      <c r="H805" s="224">
        <v>2</v>
      </c>
      <c r="I805" s="225"/>
      <c r="J805" s="221"/>
      <c r="K805" s="221"/>
      <c r="L805" s="226"/>
      <c r="M805" s="227"/>
      <c r="N805" s="228"/>
      <c r="O805" s="228"/>
      <c r="P805" s="228"/>
      <c r="Q805" s="228"/>
      <c r="R805" s="228"/>
      <c r="S805" s="228"/>
      <c r="T805" s="229"/>
      <c r="AT805" s="230" t="s">
        <v>159</v>
      </c>
      <c r="AU805" s="230" t="s">
        <v>88</v>
      </c>
      <c r="AV805" s="13" t="s">
        <v>88</v>
      </c>
      <c r="AW805" s="13" t="s">
        <v>44</v>
      </c>
      <c r="AX805" s="13" t="s">
        <v>79</v>
      </c>
      <c r="AY805" s="230" t="s">
        <v>150</v>
      </c>
    </row>
    <row r="806" spans="2:51" s="14" customFormat="1" ht="12">
      <c r="B806" s="231"/>
      <c r="C806" s="232"/>
      <c r="D806" s="233" t="s">
        <v>159</v>
      </c>
      <c r="E806" s="234" t="s">
        <v>36</v>
      </c>
      <c r="F806" s="235" t="s">
        <v>163</v>
      </c>
      <c r="G806" s="232"/>
      <c r="H806" s="236">
        <v>15.5</v>
      </c>
      <c r="I806" s="237"/>
      <c r="J806" s="232"/>
      <c r="K806" s="232"/>
      <c r="L806" s="238"/>
      <c r="M806" s="239"/>
      <c r="N806" s="240"/>
      <c r="O806" s="240"/>
      <c r="P806" s="240"/>
      <c r="Q806" s="240"/>
      <c r="R806" s="240"/>
      <c r="S806" s="240"/>
      <c r="T806" s="241"/>
      <c r="AT806" s="242" t="s">
        <v>159</v>
      </c>
      <c r="AU806" s="242" t="s">
        <v>88</v>
      </c>
      <c r="AV806" s="14" t="s">
        <v>157</v>
      </c>
      <c r="AW806" s="14" t="s">
        <v>44</v>
      </c>
      <c r="AX806" s="14" t="s">
        <v>23</v>
      </c>
      <c r="AY806" s="242" t="s">
        <v>150</v>
      </c>
    </row>
    <row r="807" spans="2:65" s="1" customFormat="1" ht="22.5" customHeight="1">
      <c r="B807" s="37"/>
      <c r="C807" s="196" t="s">
        <v>1090</v>
      </c>
      <c r="D807" s="196" t="s">
        <v>152</v>
      </c>
      <c r="E807" s="197" t="s">
        <v>1091</v>
      </c>
      <c r="F807" s="198" t="s">
        <v>1092</v>
      </c>
      <c r="G807" s="199" t="s">
        <v>295</v>
      </c>
      <c r="H807" s="200">
        <v>5.2</v>
      </c>
      <c r="I807" s="201"/>
      <c r="J807" s="202">
        <f>ROUND(I807*H807,2)</f>
        <v>0</v>
      </c>
      <c r="K807" s="198" t="s">
        <v>156</v>
      </c>
      <c r="L807" s="57"/>
      <c r="M807" s="203" t="s">
        <v>36</v>
      </c>
      <c r="N807" s="204" t="s">
        <v>50</v>
      </c>
      <c r="O807" s="38"/>
      <c r="P807" s="205">
        <f>O807*H807</f>
        <v>0</v>
      </c>
      <c r="Q807" s="205">
        <v>0.00184</v>
      </c>
      <c r="R807" s="205">
        <f>Q807*H807</f>
        <v>0.009568</v>
      </c>
      <c r="S807" s="205">
        <v>0</v>
      </c>
      <c r="T807" s="206">
        <f>S807*H807</f>
        <v>0</v>
      </c>
      <c r="AR807" s="19" t="s">
        <v>233</v>
      </c>
      <c r="AT807" s="19" t="s">
        <v>152</v>
      </c>
      <c r="AU807" s="19" t="s">
        <v>88</v>
      </c>
      <c r="AY807" s="19" t="s">
        <v>150</v>
      </c>
      <c r="BE807" s="207">
        <f>IF(N807="základní",J807,0)</f>
        <v>0</v>
      </c>
      <c r="BF807" s="207">
        <f>IF(N807="snížená",J807,0)</f>
        <v>0</v>
      </c>
      <c r="BG807" s="207">
        <f>IF(N807="zákl. přenesená",J807,0)</f>
        <v>0</v>
      </c>
      <c r="BH807" s="207">
        <f>IF(N807="sníž. přenesená",J807,0)</f>
        <v>0</v>
      </c>
      <c r="BI807" s="207">
        <f>IF(N807="nulová",J807,0)</f>
        <v>0</v>
      </c>
      <c r="BJ807" s="19" t="s">
        <v>23</v>
      </c>
      <c r="BK807" s="207">
        <f>ROUND(I807*H807,2)</f>
        <v>0</v>
      </c>
      <c r="BL807" s="19" t="s">
        <v>233</v>
      </c>
      <c r="BM807" s="19" t="s">
        <v>1093</v>
      </c>
    </row>
    <row r="808" spans="2:51" s="12" customFormat="1" ht="12">
      <c r="B808" s="208"/>
      <c r="C808" s="209"/>
      <c r="D808" s="210" t="s">
        <v>159</v>
      </c>
      <c r="E808" s="211" t="s">
        <v>36</v>
      </c>
      <c r="F808" s="212" t="s">
        <v>161</v>
      </c>
      <c r="G808" s="209"/>
      <c r="H808" s="213" t="s">
        <v>36</v>
      </c>
      <c r="I808" s="214"/>
      <c r="J808" s="209"/>
      <c r="K808" s="209"/>
      <c r="L808" s="215"/>
      <c r="M808" s="216"/>
      <c r="N808" s="217"/>
      <c r="O808" s="217"/>
      <c r="P808" s="217"/>
      <c r="Q808" s="217"/>
      <c r="R808" s="217"/>
      <c r="S808" s="217"/>
      <c r="T808" s="218"/>
      <c r="AT808" s="219" t="s">
        <v>159</v>
      </c>
      <c r="AU808" s="219" t="s">
        <v>88</v>
      </c>
      <c r="AV808" s="12" t="s">
        <v>23</v>
      </c>
      <c r="AW808" s="12" t="s">
        <v>44</v>
      </c>
      <c r="AX808" s="12" t="s">
        <v>79</v>
      </c>
      <c r="AY808" s="219" t="s">
        <v>150</v>
      </c>
    </row>
    <row r="809" spans="2:51" s="13" customFormat="1" ht="12">
      <c r="B809" s="220"/>
      <c r="C809" s="221"/>
      <c r="D809" s="210" t="s">
        <v>159</v>
      </c>
      <c r="E809" s="222" t="s">
        <v>36</v>
      </c>
      <c r="F809" s="223" t="s">
        <v>1094</v>
      </c>
      <c r="G809" s="221"/>
      <c r="H809" s="224">
        <v>5.2</v>
      </c>
      <c r="I809" s="225"/>
      <c r="J809" s="221"/>
      <c r="K809" s="221"/>
      <c r="L809" s="226"/>
      <c r="M809" s="227"/>
      <c r="N809" s="228"/>
      <c r="O809" s="228"/>
      <c r="P809" s="228"/>
      <c r="Q809" s="228"/>
      <c r="R809" s="228"/>
      <c r="S809" s="228"/>
      <c r="T809" s="229"/>
      <c r="AT809" s="230" t="s">
        <v>159</v>
      </c>
      <c r="AU809" s="230" t="s">
        <v>88</v>
      </c>
      <c r="AV809" s="13" t="s">
        <v>88</v>
      </c>
      <c r="AW809" s="13" t="s">
        <v>44</v>
      </c>
      <c r="AX809" s="13" t="s">
        <v>79</v>
      </c>
      <c r="AY809" s="230" t="s">
        <v>150</v>
      </c>
    </row>
    <row r="810" spans="2:51" s="14" customFormat="1" ht="12">
      <c r="B810" s="231"/>
      <c r="C810" s="232"/>
      <c r="D810" s="233" t="s">
        <v>159</v>
      </c>
      <c r="E810" s="234" t="s">
        <v>36</v>
      </c>
      <c r="F810" s="235" t="s">
        <v>163</v>
      </c>
      <c r="G810" s="232"/>
      <c r="H810" s="236">
        <v>5.2</v>
      </c>
      <c r="I810" s="237"/>
      <c r="J810" s="232"/>
      <c r="K810" s="232"/>
      <c r="L810" s="238"/>
      <c r="M810" s="239"/>
      <c r="N810" s="240"/>
      <c r="O810" s="240"/>
      <c r="P810" s="240"/>
      <c r="Q810" s="240"/>
      <c r="R810" s="240"/>
      <c r="S810" s="240"/>
      <c r="T810" s="241"/>
      <c r="AT810" s="242" t="s">
        <v>159</v>
      </c>
      <c r="AU810" s="242" t="s">
        <v>88</v>
      </c>
      <c r="AV810" s="14" t="s">
        <v>157</v>
      </c>
      <c r="AW810" s="14" t="s">
        <v>44</v>
      </c>
      <c r="AX810" s="14" t="s">
        <v>23</v>
      </c>
      <c r="AY810" s="242" t="s">
        <v>150</v>
      </c>
    </row>
    <row r="811" spans="2:65" s="1" customFormat="1" ht="22.5" customHeight="1">
      <c r="B811" s="37"/>
      <c r="C811" s="196" t="s">
        <v>1095</v>
      </c>
      <c r="D811" s="196" t="s">
        <v>152</v>
      </c>
      <c r="E811" s="197" t="s">
        <v>1096</v>
      </c>
      <c r="F811" s="198" t="s">
        <v>1097</v>
      </c>
      <c r="G811" s="199" t="s">
        <v>295</v>
      </c>
      <c r="H811" s="200">
        <v>7.625</v>
      </c>
      <c r="I811" s="201"/>
      <c r="J811" s="202">
        <f>ROUND(I811*H811,2)</f>
        <v>0</v>
      </c>
      <c r="K811" s="198" t="s">
        <v>156</v>
      </c>
      <c r="L811" s="57"/>
      <c r="M811" s="203" t="s">
        <v>36</v>
      </c>
      <c r="N811" s="204" t="s">
        <v>50</v>
      </c>
      <c r="O811" s="38"/>
      <c r="P811" s="205">
        <f>O811*H811</f>
        <v>0</v>
      </c>
      <c r="Q811" s="205">
        <v>0.00227</v>
      </c>
      <c r="R811" s="205">
        <f>Q811*H811</f>
        <v>0.017308749999999998</v>
      </c>
      <c r="S811" s="205">
        <v>0</v>
      </c>
      <c r="T811" s="206">
        <f>S811*H811</f>
        <v>0</v>
      </c>
      <c r="AR811" s="19" t="s">
        <v>233</v>
      </c>
      <c r="AT811" s="19" t="s">
        <v>152</v>
      </c>
      <c r="AU811" s="19" t="s">
        <v>88</v>
      </c>
      <c r="AY811" s="19" t="s">
        <v>150</v>
      </c>
      <c r="BE811" s="207">
        <f>IF(N811="základní",J811,0)</f>
        <v>0</v>
      </c>
      <c r="BF811" s="207">
        <f>IF(N811="snížená",J811,0)</f>
        <v>0</v>
      </c>
      <c r="BG811" s="207">
        <f>IF(N811="zákl. přenesená",J811,0)</f>
        <v>0</v>
      </c>
      <c r="BH811" s="207">
        <f>IF(N811="sníž. přenesená",J811,0)</f>
        <v>0</v>
      </c>
      <c r="BI811" s="207">
        <f>IF(N811="nulová",J811,0)</f>
        <v>0</v>
      </c>
      <c r="BJ811" s="19" t="s">
        <v>23</v>
      </c>
      <c r="BK811" s="207">
        <f>ROUND(I811*H811,2)</f>
        <v>0</v>
      </c>
      <c r="BL811" s="19" t="s">
        <v>233</v>
      </c>
      <c r="BM811" s="19" t="s">
        <v>1098</v>
      </c>
    </row>
    <row r="812" spans="2:51" s="12" customFormat="1" ht="12">
      <c r="B812" s="208"/>
      <c r="C812" s="209"/>
      <c r="D812" s="210" t="s">
        <v>159</v>
      </c>
      <c r="E812" s="211" t="s">
        <v>36</v>
      </c>
      <c r="F812" s="212" t="s">
        <v>161</v>
      </c>
      <c r="G812" s="209"/>
      <c r="H812" s="213" t="s">
        <v>36</v>
      </c>
      <c r="I812" s="214"/>
      <c r="J812" s="209"/>
      <c r="K812" s="209"/>
      <c r="L812" s="215"/>
      <c r="M812" s="216"/>
      <c r="N812" s="217"/>
      <c r="O812" s="217"/>
      <c r="P812" s="217"/>
      <c r="Q812" s="217"/>
      <c r="R812" s="217"/>
      <c r="S812" s="217"/>
      <c r="T812" s="218"/>
      <c r="AT812" s="219" t="s">
        <v>159</v>
      </c>
      <c r="AU812" s="219" t="s">
        <v>88</v>
      </c>
      <c r="AV812" s="12" t="s">
        <v>23</v>
      </c>
      <c r="AW812" s="12" t="s">
        <v>44</v>
      </c>
      <c r="AX812" s="12" t="s">
        <v>79</v>
      </c>
      <c r="AY812" s="219" t="s">
        <v>150</v>
      </c>
    </row>
    <row r="813" spans="2:51" s="13" customFormat="1" ht="12">
      <c r="B813" s="220"/>
      <c r="C813" s="221"/>
      <c r="D813" s="210" t="s">
        <v>159</v>
      </c>
      <c r="E813" s="222" t="s">
        <v>36</v>
      </c>
      <c r="F813" s="223" t="s">
        <v>1099</v>
      </c>
      <c r="G813" s="221"/>
      <c r="H813" s="224">
        <v>7.625</v>
      </c>
      <c r="I813" s="225"/>
      <c r="J813" s="221"/>
      <c r="K813" s="221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159</v>
      </c>
      <c r="AU813" s="230" t="s">
        <v>88</v>
      </c>
      <c r="AV813" s="13" t="s">
        <v>88</v>
      </c>
      <c r="AW813" s="13" t="s">
        <v>44</v>
      </c>
      <c r="AX813" s="13" t="s">
        <v>79</v>
      </c>
      <c r="AY813" s="230" t="s">
        <v>150</v>
      </c>
    </row>
    <row r="814" spans="2:51" s="14" customFormat="1" ht="12">
      <c r="B814" s="231"/>
      <c r="C814" s="232"/>
      <c r="D814" s="233" t="s">
        <v>159</v>
      </c>
      <c r="E814" s="234" t="s">
        <v>36</v>
      </c>
      <c r="F814" s="235" t="s">
        <v>163</v>
      </c>
      <c r="G814" s="232"/>
      <c r="H814" s="236">
        <v>7.625</v>
      </c>
      <c r="I814" s="237"/>
      <c r="J814" s="232"/>
      <c r="K814" s="232"/>
      <c r="L814" s="238"/>
      <c r="M814" s="239"/>
      <c r="N814" s="240"/>
      <c r="O814" s="240"/>
      <c r="P814" s="240"/>
      <c r="Q814" s="240"/>
      <c r="R814" s="240"/>
      <c r="S814" s="240"/>
      <c r="T814" s="241"/>
      <c r="AT814" s="242" t="s">
        <v>159</v>
      </c>
      <c r="AU814" s="242" t="s">
        <v>88</v>
      </c>
      <c r="AV814" s="14" t="s">
        <v>157</v>
      </c>
      <c r="AW814" s="14" t="s">
        <v>44</v>
      </c>
      <c r="AX814" s="14" t="s">
        <v>23</v>
      </c>
      <c r="AY814" s="242" t="s">
        <v>150</v>
      </c>
    </row>
    <row r="815" spans="2:65" s="1" customFormat="1" ht="31.5" customHeight="1">
      <c r="B815" s="37"/>
      <c r="C815" s="196" t="s">
        <v>1100</v>
      </c>
      <c r="D815" s="196" t="s">
        <v>152</v>
      </c>
      <c r="E815" s="197" t="s">
        <v>1101</v>
      </c>
      <c r="F815" s="198" t="s">
        <v>1102</v>
      </c>
      <c r="G815" s="199" t="s">
        <v>295</v>
      </c>
      <c r="H815" s="200">
        <v>8.5</v>
      </c>
      <c r="I815" s="201"/>
      <c r="J815" s="202">
        <f>ROUND(I815*H815,2)</f>
        <v>0</v>
      </c>
      <c r="K815" s="198" t="s">
        <v>156</v>
      </c>
      <c r="L815" s="57"/>
      <c r="M815" s="203" t="s">
        <v>36</v>
      </c>
      <c r="N815" s="204" t="s">
        <v>50</v>
      </c>
      <c r="O815" s="38"/>
      <c r="P815" s="205">
        <f>O815*H815</f>
        <v>0</v>
      </c>
      <c r="Q815" s="205">
        <v>0.00064</v>
      </c>
      <c r="R815" s="205">
        <f>Q815*H815</f>
        <v>0.00544</v>
      </c>
      <c r="S815" s="205">
        <v>0</v>
      </c>
      <c r="T815" s="206">
        <f>S815*H815</f>
        <v>0</v>
      </c>
      <c r="AR815" s="19" t="s">
        <v>233</v>
      </c>
      <c r="AT815" s="19" t="s">
        <v>152</v>
      </c>
      <c r="AU815" s="19" t="s">
        <v>88</v>
      </c>
      <c r="AY815" s="19" t="s">
        <v>150</v>
      </c>
      <c r="BE815" s="207">
        <f>IF(N815="základní",J815,0)</f>
        <v>0</v>
      </c>
      <c r="BF815" s="207">
        <f>IF(N815="snížená",J815,0)</f>
        <v>0</v>
      </c>
      <c r="BG815" s="207">
        <f>IF(N815="zákl. přenesená",J815,0)</f>
        <v>0</v>
      </c>
      <c r="BH815" s="207">
        <f>IF(N815="sníž. přenesená",J815,0)</f>
        <v>0</v>
      </c>
      <c r="BI815" s="207">
        <f>IF(N815="nulová",J815,0)</f>
        <v>0</v>
      </c>
      <c r="BJ815" s="19" t="s">
        <v>23</v>
      </c>
      <c r="BK815" s="207">
        <f>ROUND(I815*H815,2)</f>
        <v>0</v>
      </c>
      <c r="BL815" s="19" t="s">
        <v>233</v>
      </c>
      <c r="BM815" s="19" t="s">
        <v>1103</v>
      </c>
    </row>
    <row r="816" spans="2:51" s="12" customFormat="1" ht="12">
      <c r="B816" s="208"/>
      <c r="C816" s="209"/>
      <c r="D816" s="210" t="s">
        <v>159</v>
      </c>
      <c r="E816" s="211" t="s">
        <v>36</v>
      </c>
      <c r="F816" s="212" t="s">
        <v>161</v>
      </c>
      <c r="G816" s="209"/>
      <c r="H816" s="213" t="s">
        <v>36</v>
      </c>
      <c r="I816" s="214"/>
      <c r="J816" s="209"/>
      <c r="K816" s="209"/>
      <c r="L816" s="215"/>
      <c r="M816" s="216"/>
      <c r="N816" s="217"/>
      <c r="O816" s="217"/>
      <c r="P816" s="217"/>
      <c r="Q816" s="217"/>
      <c r="R816" s="217"/>
      <c r="S816" s="217"/>
      <c r="T816" s="218"/>
      <c r="AT816" s="219" t="s">
        <v>159</v>
      </c>
      <c r="AU816" s="219" t="s">
        <v>88</v>
      </c>
      <c r="AV816" s="12" t="s">
        <v>23</v>
      </c>
      <c r="AW816" s="12" t="s">
        <v>44</v>
      </c>
      <c r="AX816" s="12" t="s">
        <v>79</v>
      </c>
      <c r="AY816" s="219" t="s">
        <v>150</v>
      </c>
    </row>
    <row r="817" spans="2:51" s="12" customFormat="1" ht="12">
      <c r="B817" s="208"/>
      <c r="C817" s="209"/>
      <c r="D817" s="210" t="s">
        <v>159</v>
      </c>
      <c r="E817" s="211" t="s">
        <v>36</v>
      </c>
      <c r="F817" s="212" t="s">
        <v>1055</v>
      </c>
      <c r="G817" s="209"/>
      <c r="H817" s="213" t="s">
        <v>36</v>
      </c>
      <c r="I817" s="214"/>
      <c r="J817" s="209"/>
      <c r="K817" s="209"/>
      <c r="L817" s="215"/>
      <c r="M817" s="216"/>
      <c r="N817" s="217"/>
      <c r="O817" s="217"/>
      <c r="P817" s="217"/>
      <c r="Q817" s="217"/>
      <c r="R817" s="217"/>
      <c r="S817" s="217"/>
      <c r="T817" s="218"/>
      <c r="AT817" s="219" t="s">
        <v>159</v>
      </c>
      <c r="AU817" s="219" t="s">
        <v>88</v>
      </c>
      <c r="AV817" s="12" t="s">
        <v>23</v>
      </c>
      <c r="AW817" s="12" t="s">
        <v>44</v>
      </c>
      <c r="AX817" s="12" t="s">
        <v>79</v>
      </c>
      <c r="AY817" s="219" t="s">
        <v>150</v>
      </c>
    </row>
    <row r="818" spans="2:51" s="13" customFormat="1" ht="12">
      <c r="B818" s="220"/>
      <c r="C818" s="221"/>
      <c r="D818" s="210" t="s">
        <v>159</v>
      </c>
      <c r="E818" s="222" t="s">
        <v>36</v>
      </c>
      <c r="F818" s="223" t="s">
        <v>1056</v>
      </c>
      <c r="G818" s="221"/>
      <c r="H818" s="224">
        <v>8.5</v>
      </c>
      <c r="I818" s="225"/>
      <c r="J818" s="221"/>
      <c r="K818" s="221"/>
      <c r="L818" s="226"/>
      <c r="M818" s="227"/>
      <c r="N818" s="228"/>
      <c r="O818" s="228"/>
      <c r="P818" s="228"/>
      <c r="Q818" s="228"/>
      <c r="R818" s="228"/>
      <c r="S818" s="228"/>
      <c r="T818" s="229"/>
      <c r="AT818" s="230" t="s">
        <v>159</v>
      </c>
      <c r="AU818" s="230" t="s">
        <v>88</v>
      </c>
      <c r="AV818" s="13" t="s">
        <v>88</v>
      </c>
      <c r="AW818" s="13" t="s">
        <v>44</v>
      </c>
      <c r="AX818" s="13" t="s">
        <v>79</v>
      </c>
      <c r="AY818" s="230" t="s">
        <v>150</v>
      </c>
    </row>
    <row r="819" spans="2:51" s="14" customFormat="1" ht="12">
      <c r="B819" s="231"/>
      <c r="C819" s="232"/>
      <c r="D819" s="233" t="s">
        <v>159</v>
      </c>
      <c r="E819" s="234" t="s">
        <v>36</v>
      </c>
      <c r="F819" s="235" t="s">
        <v>163</v>
      </c>
      <c r="G819" s="232"/>
      <c r="H819" s="236">
        <v>8.5</v>
      </c>
      <c r="I819" s="237"/>
      <c r="J819" s="232"/>
      <c r="K819" s="232"/>
      <c r="L819" s="238"/>
      <c r="M819" s="239"/>
      <c r="N819" s="240"/>
      <c r="O819" s="240"/>
      <c r="P819" s="240"/>
      <c r="Q819" s="240"/>
      <c r="R819" s="240"/>
      <c r="S819" s="240"/>
      <c r="T819" s="241"/>
      <c r="AT819" s="242" t="s">
        <v>159</v>
      </c>
      <c r="AU819" s="242" t="s">
        <v>88</v>
      </c>
      <c r="AV819" s="14" t="s">
        <v>157</v>
      </c>
      <c r="AW819" s="14" t="s">
        <v>44</v>
      </c>
      <c r="AX819" s="14" t="s">
        <v>23</v>
      </c>
      <c r="AY819" s="242" t="s">
        <v>150</v>
      </c>
    </row>
    <row r="820" spans="2:65" s="1" customFormat="1" ht="31.5" customHeight="1">
      <c r="B820" s="37"/>
      <c r="C820" s="196" t="s">
        <v>1104</v>
      </c>
      <c r="D820" s="196" t="s">
        <v>152</v>
      </c>
      <c r="E820" s="197" t="s">
        <v>1105</v>
      </c>
      <c r="F820" s="198" t="s">
        <v>1106</v>
      </c>
      <c r="G820" s="199" t="s">
        <v>295</v>
      </c>
      <c r="H820" s="200">
        <v>83.77</v>
      </c>
      <c r="I820" s="201"/>
      <c r="J820" s="202">
        <f>ROUND(I820*H820,2)</f>
        <v>0</v>
      </c>
      <c r="K820" s="198" t="s">
        <v>156</v>
      </c>
      <c r="L820" s="57"/>
      <c r="M820" s="203" t="s">
        <v>36</v>
      </c>
      <c r="N820" s="204" t="s">
        <v>50</v>
      </c>
      <c r="O820" s="38"/>
      <c r="P820" s="205">
        <f>O820*H820</f>
        <v>0</v>
      </c>
      <c r="Q820" s="205">
        <v>0.00151</v>
      </c>
      <c r="R820" s="205">
        <f>Q820*H820</f>
        <v>0.12649269999999999</v>
      </c>
      <c r="S820" s="205">
        <v>0</v>
      </c>
      <c r="T820" s="206">
        <f>S820*H820</f>
        <v>0</v>
      </c>
      <c r="AR820" s="19" t="s">
        <v>233</v>
      </c>
      <c r="AT820" s="19" t="s">
        <v>152</v>
      </c>
      <c r="AU820" s="19" t="s">
        <v>88</v>
      </c>
      <c r="AY820" s="19" t="s">
        <v>150</v>
      </c>
      <c r="BE820" s="207">
        <f>IF(N820="základní",J820,0)</f>
        <v>0</v>
      </c>
      <c r="BF820" s="207">
        <f>IF(N820="snížená",J820,0)</f>
        <v>0</v>
      </c>
      <c r="BG820" s="207">
        <f>IF(N820="zákl. přenesená",J820,0)</f>
        <v>0</v>
      </c>
      <c r="BH820" s="207">
        <f>IF(N820="sníž. přenesená",J820,0)</f>
        <v>0</v>
      </c>
      <c r="BI820" s="207">
        <f>IF(N820="nulová",J820,0)</f>
        <v>0</v>
      </c>
      <c r="BJ820" s="19" t="s">
        <v>23</v>
      </c>
      <c r="BK820" s="207">
        <f>ROUND(I820*H820,2)</f>
        <v>0</v>
      </c>
      <c r="BL820" s="19" t="s">
        <v>233</v>
      </c>
      <c r="BM820" s="19" t="s">
        <v>1107</v>
      </c>
    </row>
    <row r="821" spans="2:51" s="12" customFormat="1" ht="24">
      <c r="B821" s="208"/>
      <c r="C821" s="209"/>
      <c r="D821" s="210" t="s">
        <v>159</v>
      </c>
      <c r="E821" s="211" t="s">
        <v>36</v>
      </c>
      <c r="F821" s="212" t="s">
        <v>1108</v>
      </c>
      <c r="G821" s="209"/>
      <c r="H821" s="213" t="s">
        <v>36</v>
      </c>
      <c r="I821" s="214"/>
      <c r="J821" s="209"/>
      <c r="K821" s="209"/>
      <c r="L821" s="215"/>
      <c r="M821" s="216"/>
      <c r="N821" s="217"/>
      <c r="O821" s="217"/>
      <c r="P821" s="217"/>
      <c r="Q821" s="217"/>
      <c r="R821" s="217"/>
      <c r="S821" s="217"/>
      <c r="T821" s="218"/>
      <c r="AT821" s="219" t="s">
        <v>159</v>
      </c>
      <c r="AU821" s="219" t="s">
        <v>88</v>
      </c>
      <c r="AV821" s="12" t="s">
        <v>23</v>
      </c>
      <c r="AW821" s="12" t="s">
        <v>44</v>
      </c>
      <c r="AX821" s="12" t="s">
        <v>79</v>
      </c>
      <c r="AY821" s="219" t="s">
        <v>150</v>
      </c>
    </row>
    <row r="822" spans="2:51" s="13" customFormat="1" ht="12">
      <c r="B822" s="220"/>
      <c r="C822" s="221"/>
      <c r="D822" s="210" t="s">
        <v>159</v>
      </c>
      <c r="E822" s="222" t="s">
        <v>36</v>
      </c>
      <c r="F822" s="223" t="s">
        <v>1109</v>
      </c>
      <c r="G822" s="221"/>
      <c r="H822" s="224">
        <v>19.75</v>
      </c>
      <c r="I822" s="225"/>
      <c r="J822" s="221"/>
      <c r="K822" s="221"/>
      <c r="L822" s="226"/>
      <c r="M822" s="227"/>
      <c r="N822" s="228"/>
      <c r="O822" s="228"/>
      <c r="P822" s="228"/>
      <c r="Q822" s="228"/>
      <c r="R822" s="228"/>
      <c r="S822" s="228"/>
      <c r="T822" s="229"/>
      <c r="AT822" s="230" t="s">
        <v>159</v>
      </c>
      <c r="AU822" s="230" t="s">
        <v>88</v>
      </c>
      <c r="AV822" s="13" t="s">
        <v>88</v>
      </c>
      <c r="AW822" s="13" t="s">
        <v>44</v>
      </c>
      <c r="AX822" s="13" t="s">
        <v>79</v>
      </c>
      <c r="AY822" s="230" t="s">
        <v>150</v>
      </c>
    </row>
    <row r="823" spans="2:51" s="13" customFormat="1" ht="12">
      <c r="B823" s="220"/>
      <c r="C823" s="221"/>
      <c r="D823" s="210" t="s">
        <v>159</v>
      </c>
      <c r="E823" s="222" t="s">
        <v>36</v>
      </c>
      <c r="F823" s="223" t="s">
        <v>1110</v>
      </c>
      <c r="G823" s="221"/>
      <c r="H823" s="224">
        <v>60.48</v>
      </c>
      <c r="I823" s="225"/>
      <c r="J823" s="221"/>
      <c r="K823" s="221"/>
      <c r="L823" s="226"/>
      <c r="M823" s="227"/>
      <c r="N823" s="228"/>
      <c r="O823" s="228"/>
      <c r="P823" s="228"/>
      <c r="Q823" s="228"/>
      <c r="R823" s="228"/>
      <c r="S823" s="228"/>
      <c r="T823" s="229"/>
      <c r="AT823" s="230" t="s">
        <v>159</v>
      </c>
      <c r="AU823" s="230" t="s">
        <v>88</v>
      </c>
      <c r="AV823" s="13" t="s">
        <v>88</v>
      </c>
      <c r="AW823" s="13" t="s">
        <v>44</v>
      </c>
      <c r="AX823" s="13" t="s">
        <v>79</v>
      </c>
      <c r="AY823" s="230" t="s">
        <v>150</v>
      </c>
    </row>
    <row r="824" spans="2:51" s="13" customFormat="1" ht="12">
      <c r="B824" s="220"/>
      <c r="C824" s="221"/>
      <c r="D824" s="210" t="s">
        <v>159</v>
      </c>
      <c r="E824" s="222" t="s">
        <v>36</v>
      </c>
      <c r="F824" s="223" t="s">
        <v>1052</v>
      </c>
      <c r="G824" s="221"/>
      <c r="H824" s="224">
        <v>3.54</v>
      </c>
      <c r="I824" s="225"/>
      <c r="J824" s="221"/>
      <c r="K824" s="221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159</v>
      </c>
      <c r="AU824" s="230" t="s">
        <v>88</v>
      </c>
      <c r="AV824" s="13" t="s">
        <v>88</v>
      </c>
      <c r="AW824" s="13" t="s">
        <v>44</v>
      </c>
      <c r="AX824" s="13" t="s">
        <v>79</v>
      </c>
      <c r="AY824" s="230" t="s">
        <v>150</v>
      </c>
    </row>
    <row r="825" spans="2:51" s="14" customFormat="1" ht="12">
      <c r="B825" s="231"/>
      <c r="C825" s="232"/>
      <c r="D825" s="233" t="s">
        <v>159</v>
      </c>
      <c r="E825" s="234" t="s">
        <v>36</v>
      </c>
      <c r="F825" s="235" t="s">
        <v>163</v>
      </c>
      <c r="G825" s="232"/>
      <c r="H825" s="236">
        <v>83.77</v>
      </c>
      <c r="I825" s="237"/>
      <c r="J825" s="232"/>
      <c r="K825" s="232"/>
      <c r="L825" s="238"/>
      <c r="M825" s="239"/>
      <c r="N825" s="240"/>
      <c r="O825" s="240"/>
      <c r="P825" s="240"/>
      <c r="Q825" s="240"/>
      <c r="R825" s="240"/>
      <c r="S825" s="240"/>
      <c r="T825" s="241"/>
      <c r="AT825" s="242" t="s">
        <v>159</v>
      </c>
      <c r="AU825" s="242" t="s">
        <v>88</v>
      </c>
      <c r="AV825" s="14" t="s">
        <v>157</v>
      </c>
      <c r="AW825" s="14" t="s">
        <v>44</v>
      </c>
      <c r="AX825" s="14" t="s">
        <v>23</v>
      </c>
      <c r="AY825" s="242" t="s">
        <v>150</v>
      </c>
    </row>
    <row r="826" spans="2:65" s="1" customFormat="1" ht="22.5" customHeight="1">
      <c r="B826" s="37"/>
      <c r="C826" s="196" t="s">
        <v>1111</v>
      </c>
      <c r="D826" s="196" t="s">
        <v>152</v>
      </c>
      <c r="E826" s="197" t="s">
        <v>1112</v>
      </c>
      <c r="F826" s="198" t="s">
        <v>1113</v>
      </c>
      <c r="G826" s="199" t="s">
        <v>295</v>
      </c>
      <c r="H826" s="200">
        <v>1.8</v>
      </c>
      <c r="I826" s="201"/>
      <c r="J826" s="202">
        <f>ROUND(I826*H826,2)</f>
        <v>0</v>
      </c>
      <c r="K826" s="198" t="s">
        <v>156</v>
      </c>
      <c r="L826" s="57"/>
      <c r="M826" s="203" t="s">
        <v>36</v>
      </c>
      <c r="N826" s="204" t="s">
        <v>50</v>
      </c>
      <c r="O826" s="38"/>
      <c r="P826" s="205">
        <f>O826*H826</f>
        <v>0</v>
      </c>
      <c r="Q826" s="205">
        <v>0.00301</v>
      </c>
      <c r="R826" s="205">
        <f>Q826*H826</f>
        <v>0.005418</v>
      </c>
      <c r="S826" s="205">
        <v>0</v>
      </c>
      <c r="T826" s="206">
        <f>S826*H826</f>
        <v>0</v>
      </c>
      <c r="AR826" s="19" t="s">
        <v>233</v>
      </c>
      <c r="AT826" s="19" t="s">
        <v>152</v>
      </c>
      <c r="AU826" s="19" t="s">
        <v>88</v>
      </c>
      <c r="AY826" s="19" t="s">
        <v>150</v>
      </c>
      <c r="BE826" s="207">
        <f>IF(N826="základní",J826,0)</f>
        <v>0</v>
      </c>
      <c r="BF826" s="207">
        <f>IF(N826="snížená",J826,0)</f>
        <v>0</v>
      </c>
      <c r="BG826" s="207">
        <f>IF(N826="zákl. přenesená",J826,0)</f>
        <v>0</v>
      </c>
      <c r="BH826" s="207">
        <f>IF(N826="sníž. přenesená",J826,0)</f>
        <v>0</v>
      </c>
      <c r="BI826" s="207">
        <f>IF(N826="nulová",J826,0)</f>
        <v>0</v>
      </c>
      <c r="BJ826" s="19" t="s">
        <v>23</v>
      </c>
      <c r="BK826" s="207">
        <f>ROUND(I826*H826,2)</f>
        <v>0</v>
      </c>
      <c r="BL826" s="19" t="s">
        <v>233</v>
      </c>
      <c r="BM826" s="19" t="s">
        <v>1114</v>
      </c>
    </row>
    <row r="827" spans="2:51" s="12" customFormat="1" ht="12">
      <c r="B827" s="208"/>
      <c r="C827" s="209"/>
      <c r="D827" s="210" t="s">
        <v>159</v>
      </c>
      <c r="E827" s="211" t="s">
        <v>36</v>
      </c>
      <c r="F827" s="212" t="s">
        <v>161</v>
      </c>
      <c r="G827" s="209"/>
      <c r="H827" s="213" t="s">
        <v>36</v>
      </c>
      <c r="I827" s="214"/>
      <c r="J827" s="209"/>
      <c r="K827" s="209"/>
      <c r="L827" s="215"/>
      <c r="M827" s="216"/>
      <c r="N827" s="217"/>
      <c r="O827" s="217"/>
      <c r="P827" s="217"/>
      <c r="Q827" s="217"/>
      <c r="R827" s="217"/>
      <c r="S827" s="217"/>
      <c r="T827" s="218"/>
      <c r="AT827" s="219" t="s">
        <v>159</v>
      </c>
      <c r="AU827" s="219" t="s">
        <v>88</v>
      </c>
      <c r="AV827" s="12" t="s">
        <v>23</v>
      </c>
      <c r="AW827" s="12" t="s">
        <v>44</v>
      </c>
      <c r="AX827" s="12" t="s">
        <v>79</v>
      </c>
      <c r="AY827" s="219" t="s">
        <v>150</v>
      </c>
    </row>
    <row r="828" spans="2:51" s="13" customFormat="1" ht="12">
      <c r="B828" s="220"/>
      <c r="C828" s="221"/>
      <c r="D828" s="210" t="s">
        <v>159</v>
      </c>
      <c r="E828" s="222" t="s">
        <v>36</v>
      </c>
      <c r="F828" s="223" t="s">
        <v>1061</v>
      </c>
      <c r="G828" s="221"/>
      <c r="H828" s="224">
        <v>1.8</v>
      </c>
      <c r="I828" s="225"/>
      <c r="J828" s="221"/>
      <c r="K828" s="221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159</v>
      </c>
      <c r="AU828" s="230" t="s">
        <v>88</v>
      </c>
      <c r="AV828" s="13" t="s">
        <v>88</v>
      </c>
      <c r="AW828" s="13" t="s">
        <v>44</v>
      </c>
      <c r="AX828" s="13" t="s">
        <v>79</v>
      </c>
      <c r="AY828" s="230" t="s">
        <v>150</v>
      </c>
    </row>
    <row r="829" spans="2:51" s="14" customFormat="1" ht="12">
      <c r="B829" s="231"/>
      <c r="C829" s="232"/>
      <c r="D829" s="233" t="s">
        <v>159</v>
      </c>
      <c r="E829" s="234" t="s">
        <v>36</v>
      </c>
      <c r="F829" s="235" t="s">
        <v>163</v>
      </c>
      <c r="G829" s="232"/>
      <c r="H829" s="236">
        <v>1.8</v>
      </c>
      <c r="I829" s="237"/>
      <c r="J829" s="232"/>
      <c r="K829" s="232"/>
      <c r="L829" s="238"/>
      <c r="M829" s="239"/>
      <c r="N829" s="240"/>
      <c r="O829" s="240"/>
      <c r="P829" s="240"/>
      <c r="Q829" s="240"/>
      <c r="R829" s="240"/>
      <c r="S829" s="240"/>
      <c r="T829" s="241"/>
      <c r="AT829" s="242" t="s">
        <v>159</v>
      </c>
      <c r="AU829" s="242" t="s">
        <v>88</v>
      </c>
      <c r="AV829" s="14" t="s">
        <v>157</v>
      </c>
      <c r="AW829" s="14" t="s">
        <v>44</v>
      </c>
      <c r="AX829" s="14" t="s">
        <v>23</v>
      </c>
      <c r="AY829" s="242" t="s">
        <v>150</v>
      </c>
    </row>
    <row r="830" spans="2:65" s="1" customFormat="1" ht="31.5" customHeight="1">
      <c r="B830" s="37"/>
      <c r="C830" s="196" t="s">
        <v>1115</v>
      </c>
      <c r="D830" s="196" t="s">
        <v>152</v>
      </c>
      <c r="E830" s="197" t="s">
        <v>1116</v>
      </c>
      <c r="F830" s="198" t="s">
        <v>1117</v>
      </c>
      <c r="G830" s="199" t="s">
        <v>295</v>
      </c>
      <c r="H830" s="200">
        <v>5.2</v>
      </c>
      <c r="I830" s="201"/>
      <c r="J830" s="202">
        <f>ROUND(I830*H830,2)</f>
        <v>0</v>
      </c>
      <c r="K830" s="198" t="s">
        <v>156</v>
      </c>
      <c r="L830" s="57"/>
      <c r="M830" s="203" t="s">
        <v>36</v>
      </c>
      <c r="N830" s="204" t="s">
        <v>50</v>
      </c>
      <c r="O830" s="38"/>
      <c r="P830" s="205">
        <f>O830*H830</f>
        <v>0</v>
      </c>
      <c r="Q830" s="205">
        <v>0.00149</v>
      </c>
      <c r="R830" s="205">
        <f>Q830*H830</f>
        <v>0.0077480000000000005</v>
      </c>
      <c r="S830" s="205">
        <v>0</v>
      </c>
      <c r="T830" s="206">
        <f>S830*H830</f>
        <v>0</v>
      </c>
      <c r="AR830" s="19" t="s">
        <v>233</v>
      </c>
      <c r="AT830" s="19" t="s">
        <v>152</v>
      </c>
      <c r="AU830" s="19" t="s">
        <v>88</v>
      </c>
      <c r="AY830" s="19" t="s">
        <v>150</v>
      </c>
      <c r="BE830" s="207">
        <f>IF(N830="základní",J830,0)</f>
        <v>0</v>
      </c>
      <c r="BF830" s="207">
        <f>IF(N830="snížená",J830,0)</f>
        <v>0</v>
      </c>
      <c r="BG830" s="207">
        <f>IF(N830="zákl. přenesená",J830,0)</f>
        <v>0</v>
      </c>
      <c r="BH830" s="207">
        <f>IF(N830="sníž. přenesená",J830,0)</f>
        <v>0</v>
      </c>
      <c r="BI830" s="207">
        <f>IF(N830="nulová",J830,0)</f>
        <v>0</v>
      </c>
      <c r="BJ830" s="19" t="s">
        <v>23</v>
      </c>
      <c r="BK830" s="207">
        <f>ROUND(I830*H830,2)</f>
        <v>0</v>
      </c>
      <c r="BL830" s="19" t="s">
        <v>233</v>
      </c>
      <c r="BM830" s="19" t="s">
        <v>1118</v>
      </c>
    </row>
    <row r="831" spans="2:51" s="12" customFormat="1" ht="12">
      <c r="B831" s="208"/>
      <c r="C831" s="209"/>
      <c r="D831" s="210" t="s">
        <v>159</v>
      </c>
      <c r="E831" s="211" t="s">
        <v>36</v>
      </c>
      <c r="F831" s="212" t="s">
        <v>161</v>
      </c>
      <c r="G831" s="209"/>
      <c r="H831" s="213" t="s">
        <v>36</v>
      </c>
      <c r="I831" s="214"/>
      <c r="J831" s="209"/>
      <c r="K831" s="209"/>
      <c r="L831" s="215"/>
      <c r="M831" s="216"/>
      <c r="N831" s="217"/>
      <c r="O831" s="217"/>
      <c r="P831" s="217"/>
      <c r="Q831" s="217"/>
      <c r="R831" s="217"/>
      <c r="S831" s="217"/>
      <c r="T831" s="218"/>
      <c r="AT831" s="219" t="s">
        <v>159</v>
      </c>
      <c r="AU831" s="219" t="s">
        <v>88</v>
      </c>
      <c r="AV831" s="12" t="s">
        <v>23</v>
      </c>
      <c r="AW831" s="12" t="s">
        <v>44</v>
      </c>
      <c r="AX831" s="12" t="s">
        <v>79</v>
      </c>
      <c r="AY831" s="219" t="s">
        <v>150</v>
      </c>
    </row>
    <row r="832" spans="2:51" s="13" customFormat="1" ht="12">
      <c r="B832" s="220"/>
      <c r="C832" s="221"/>
      <c r="D832" s="210" t="s">
        <v>159</v>
      </c>
      <c r="E832" s="222" t="s">
        <v>36</v>
      </c>
      <c r="F832" s="223" t="s">
        <v>1094</v>
      </c>
      <c r="G832" s="221"/>
      <c r="H832" s="224">
        <v>5.2</v>
      </c>
      <c r="I832" s="225"/>
      <c r="J832" s="221"/>
      <c r="K832" s="221"/>
      <c r="L832" s="226"/>
      <c r="M832" s="227"/>
      <c r="N832" s="228"/>
      <c r="O832" s="228"/>
      <c r="P832" s="228"/>
      <c r="Q832" s="228"/>
      <c r="R832" s="228"/>
      <c r="S832" s="228"/>
      <c r="T832" s="229"/>
      <c r="AT832" s="230" t="s">
        <v>159</v>
      </c>
      <c r="AU832" s="230" t="s">
        <v>88</v>
      </c>
      <c r="AV832" s="13" t="s">
        <v>88</v>
      </c>
      <c r="AW832" s="13" t="s">
        <v>44</v>
      </c>
      <c r="AX832" s="13" t="s">
        <v>79</v>
      </c>
      <c r="AY832" s="230" t="s">
        <v>150</v>
      </c>
    </row>
    <row r="833" spans="2:51" s="14" customFormat="1" ht="12">
      <c r="B833" s="231"/>
      <c r="C833" s="232"/>
      <c r="D833" s="233" t="s">
        <v>159</v>
      </c>
      <c r="E833" s="234" t="s">
        <v>36</v>
      </c>
      <c r="F833" s="235" t="s">
        <v>163</v>
      </c>
      <c r="G833" s="232"/>
      <c r="H833" s="236">
        <v>5.2</v>
      </c>
      <c r="I833" s="237"/>
      <c r="J833" s="232"/>
      <c r="K833" s="232"/>
      <c r="L833" s="238"/>
      <c r="M833" s="239"/>
      <c r="N833" s="240"/>
      <c r="O833" s="240"/>
      <c r="P833" s="240"/>
      <c r="Q833" s="240"/>
      <c r="R833" s="240"/>
      <c r="S833" s="240"/>
      <c r="T833" s="241"/>
      <c r="AT833" s="242" t="s">
        <v>159</v>
      </c>
      <c r="AU833" s="242" t="s">
        <v>88</v>
      </c>
      <c r="AV833" s="14" t="s">
        <v>157</v>
      </c>
      <c r="AW833" s="14" t="s">
        <v>44</v>
      </c>
      <c r="AX833" s="14" t="s">
        <v>23</v>
      </c>
      <c r="AY833" s="242" t="s">
        <v>150</v>
      </c>
    </row>
    <row r="834" spans="2:65" s="1" customFormat="1" ht="22.5" customHeight="1">
      <c r="B834" s="37"/>
      <c r="C834" s="196" t="s">
        <v>1119</v>
      </c>
      <c r="D834" s="196" t="s">
        <v>152</v>
      </c>
      <c r="E834" s="197" t="s">
        <v>1120</v>
      </c>
      <c r="F834" s="198" t="s">
        <v>1121</v>
      </c>
      <c r="G834" s="199" t="s">
        <v>295</v>
      </c>
      <c r="H834" s="200">
        <v>147.92</v>
      </c>
      <c r="I834" s="201"/>
      <c r="J834" s="202">
        <f>ROUND(I834*H834,2)</f>
        <v>0</v>
      </c>
      <c r="K834" s="198" t="s">
        <v>156</v>
      </c>
      <c r="L834" s="57"/>
      <c r="M834" s="203" t="s">
        <v>36</v>
      </c>
      <c r="N834" s="204" t="s">
        <v>50</v>
      </c>
      <c r="O834" s="38"/>
      <c r="P834" s="205">
        <f>O834*H834</f>
        <v>0</v>
      </c>
      <c r="Q834" s="205">
        <v>0.00286</v>
      </c>
      <c r="R834" s="205">
        <f>Q834*H834</f>
        <v>0.42305119999999996</v>
      </c>
      <c r="S834" s="205">
        <v>0</v>
      </c>
      <c r="T834" s="206">
        <f>S834*H834</f>
        <v>0</v>
      </c>
      <c r="AR834" s="19" t="s">
        <v>233</v>
      </c>
      <c r="AT834" s="19" t="s">
        <v>152</v>
      </c>
      <c r="AU834" s="19" t="s">
        <v>88</v>
      </c>
      <c r="AY834" s="19" t="s">
        <v>150</v>
      </c>
      <c r="BE834" s="207">
        <f>IF(N834="základní",J834,0)</f>
        <v>0</v>
      </c>
      <c r="BF834" s="207">
        <f>IF(N834="snížená",J834,0)</f>
        <v>0</v>
      </c>
      <c r="BG834" s="207">
        <f>IF(N834="zákl. přenesená",J834,0)</f>
        <v>0</v>
      </c>
      <c r="BH834" s="207">
        <f>IF(N834="sníž. přenesená",J834,0)</f>
        <v>0</v>
      </c>
      <c r="BI834" s="207">
        <f>IF(N834="nulová",J834,0)</f>
        <v>0</v>
      </c>
      <c r="BJ834" s="19" t="s">
        <v>23</v>
      </c>
      <c r="BK834" s="207">
        <f>ROUND(I834*H834,2)</f>
        <v>0</v>
      </c>
      <c r="BL834" s="19" t="s">
        <v>233</v>
      </c>
      <c r="BM834" s="19" t="s">
        <v>1122</v>
      </c>
    </row>
    <row r="835" spans="2:51" s="12" customFormat="1" ht="12">
      <c r="B835" s="208"/>
      <c r="C835" s="209"/>
      <c r="D835" s="210" t="s">
        <v>159</v>
      </c>
      <c r="E835" s="211" t="s">
        <v>36</v>
      </c>
      <c r="F835" s="212" t="s">
        <v>160</v>
      </c>
      <c r="G835" s="209"/>
      <c r="H835" s="213" t="s">
        <v>36</v>
      </c>
      <c r="I835" s="214"/>
      <c r="J835" s="209"/>
      <c r="K835" s="209"/>
      <c r="L835" s="215"/>
      <c r="M835" s="216"/>
      <c r="N835" s="217"/>
      <c r="O835" s="217"/>
      <c r="P835" s="217"/>
      <c r="Q835" s="217"/>
      <c r="R835" s="217"/>
      <c r="S835" s="217"/>
      <c r="T835" s="218"/>
      <c r="AT835" s="219" t="s">
        <v>159</v>
      </c>
      <c r="AU835" s="219" t="s">
        <v>88</v>
      </c>
      <c r="AV835" s="12" t="s">
        <v>23</v>
      </c>
      <c r="AW835" s="12" t="s">
        <v>44</v>
      </c>
      <c r="AX835" s="12" t="s">
        <v>79</v>
      </c>
      <c r="AY835" s="219" t="s">
        <v>150</v>
      </c>
    </row>
    <row r="836" spans="2:51" s="12" customFormat="1" ht="12">
      <c r="B836" s="208"/>
      <c r="C836" s="209"/>
      <c r="D836" s="210" t="s">
        <v>159</v>
      </c>
      <c r="E836" s="211" t="s">
        <v>36</v>
      </c>
      <c r="F836" s="212" t="s">
        <v>161</v>
      </c>
      <c r="G836" s="209"/>
      <c r="H836" s="213" t="s">
        <v>36</v>
      </c>
      <c r="I836" s="214"/>
      <c r="J836" s="209"/>
      <c r="K836" s="209"/>
      <c r="L836" s="215"/>
      <c r="M836" s="216"/>
      <c r="N836" s="217"/>
      <c r="O836" s="217"/>
      <c r="P836" s="217"/>
      <c r="Q836" s="217"/>
      <c r="R836" s="217"/>
      <c r="S836" s="217"/>
      <c r="T836" s="218"/>
      <c r="AT836" s="219" t="s">
        <v>159</v>
      </c>
      <c r="AU836" s="219" t="s">
        <v>88</v>
      </c>
      <c r="AV836" s="12" t="s">
        <v>23</v>
      </c>
      <c r="AW836" s="12" t="s">
        <v>44</v>
      </c>
      <c r="AX836" s="12" t="s">
        <v>79</v>
      </c>
      <c r="AY836" s="219" t="s">
        <v>150</v>
      </c>
    </row>
    <row r="837" spans="2:51" s="13" customFormat="1" ht="12">
      <c r="B837" s="220"/>
      <c r="C837" s="221"/>
      <c r="D837" s="210" t="s">
        <v>159</v>
      </c>
      <c r="E837" s="222" t="s">
        <v>36</v>
      </c>
      <c r="F837" s="223" t="s">
        <v>1123</v>
      </c>
      <c r="G837" s="221"/>
      <c r="H837" s="224">
        <v>147.92</v>
      </c>
      <c r="I837" s="225"/>
      <c r="J837" s="221"/>
      <c r="K837" s="221"/>
      <c r="L837" s="226"/>
      <c r="M837" s="227"/>
      <c r="N837" s="228"/>
      <c r="O837" s="228"/>
      <c r="P837" s="228"/>
      <c r="Q837" s="228"/>
      <c r="R837" s="228"/>
      <c r="S837" s="228"/>
      <c r="T837" s="229"/>
      <c r="AT837" s="230" t="s">
        <v>159</v>
      </c>
      <c r="AU837" s="230" t="s">
        <v>88</v>
      </c>
      <c r="AV837" s="13" t="s">
        <v>88</v>
      </c>
      <c r="AW837" s="13" t="s">
        <v>44</v>
      </c>
      <c r="AX837" s="13" t="s">
        <v>79</v>
      </c>
      <c r="AY837" s="230" t="s">
        <v>150</v>
      </c>
    </row>
    <row r="838" spans="2:51" s="14" customFormat="1" ht="12">
      <c r="B838" s="231"/>
      <c r="C838" s="232"/>
      <c r="D838" s="233" t="s">
        <v>159</v>
      </c>
      <c r="E838" s="234" t="s">
        <v>36</v>
      </c>
      <c r="F838" s="235" t="s">
        <v>163</v>
      </c>
      <c r="G838" s="232"/>
      <c r="H838" s="236">
        <v>147.92</v>
      </c>
      <c r="I838" s="237"/>
      <c r="J838" s="232"/>
      <c r="K838" s="232"/>
      <c r="L838" s="238"/>
      <c r="M838" s="239"/>
      <c r="N838" s="240"/>
      <c r="O838" s="240"/>
      <c r="P838" s="240"/>
      <c r="Q838" s="240"/>
      <c r="R838" s="240"/>
      <c r="S838" s="240"/>
      <c r="T838" s="241"/>
      <c r="AT838" s="242" t="s">
        <v>159</v>
      </c>
      <c r="AU838" s="242" t="s">
        <v>88</v>
      </c>
      <c r="AV838" s="14" t="s">
        <v>157</v>
      </c>
      <c r="AW838" s="14" t="s">
        <v>44</v>
      </c>
      <c r="AX838" s="14" t="s">
        <v>23</v>
      </c>
      <c r="AY838" s="242" t="s">
        <v>150</v>
      </c>
    </row>
    <row r="839" spans="2:65" s="1" customFormat="1" ht="31.5" customHeight="1">
      <c r="B839" s="37"/>
      <c r="C839" s="196" t="s">
        <v>1124</v>
      </c>
      <c r="D839" s="196" t="s">
        <v>152</v>
      </c>
      <c r="E839" s="197" t="s">
        <v>1125</v>
      </c>
      <c r="F839" s="198" t="s">
        <v>1126</v>
      </c>
      <c r="G839" s="199" t="s">
        <v>295</v>
      </c>
      <c r="H839" s="200">
        <v>48.39</v>
      </c>
      <c r="I839" s="201"/>
      <c r="J839" s="202">
        <f>ROUND(I839*H839,2)</f>
        <v>0</v>
      </c>
      <c r="K839" s="198" t="s">
        <v>156</v>
      </c>
      <c r="L839" s="57"/>
      <c r="M839" s="203" t="s">
        <v>36</v>
      </c>
      <c r="N839" s="204" t="s">
        <v>50</v>
      </c>
      <c r="O839" s="38"/>
      <c r="P839" s="205">
        <f>O839*H839</f>
        <v>0</v>
      </c>
      <c r="Q839" s="205">
        <v>0.00236</v>
      </c>
      <c r="R839" s="205">
        <f>Q839*H839</f>
        <v>0.11420040000000001</v>
      </c>
      <c r="S839" s="205">
        <v>0</v>
      </c>
      <c r="T839" s="206">
        <f>S839*H839</f>
        <v>0</v>
      </c>
      <c r="AR839" s="19" t="s">
        <v>233</v>
      </c>
      <c r="AT839" s="19" t="s">
        <v>152</v>
      </c>
      <c r="AU839" s="19" t="s">
        <v>88</v>
      </c>
      <c r="AY839" s="19" t="s">
        <v>150</v>
      </c>
      <c r="BE839" s="207">
        <f>IF(N839="základní",J839,0)</f>
        <v>0</v>
      </c>
      <c r="BF839" s="207">
        <f>IF(N839="snížená",J839,0)</f>
        <v>0</v>
      </c>
      <c r="BG839" s="207">
        <f>IF(N839="zákl. přenesená",J839,0)</f>
        <v>0</v>
      </c>
      <c r="BH839" s="207">
        <f>IF(N839="sníž. přenesená",J839,0)</f>
        <v>0</v>
      </c>
      <c r="BI839" s="207">
        <f>IF(N839="nulová",J839,0)</f>
        <v>0</v>
      </c>
      <c r="BJ839" s="19" t="s">
        <v>23</v>
      </c>
      <c r="BK839" s="207">
        <f>ROUND(I839*H839,2)</f>
        <v>0</v>
      </c>
      <c r="BL839" s="19" t="s">
        <v>233</v>
      </c>
      <c r="BM839" s="19" t="s">
        <v>1127</v>
      </c>
    </row>
    <row r="840" spans="2:51" s="12" customFormat="1" ht="12">
      <c r="B840" s="208"/>
      <c r="C840" s="209"/>
      <c r="D840" s="210" t="s">
        <v>159</v>
      </c>
      <c r="E840" s="211" t="s">
        <v>36</v>
      </c>
      <c r="F840" s="212" t="s">
        <v>160</v>
      </c>
      <c r="G840" s="209"/>
      <c r="H840" s="213" t="s">
        <v>36</v>
      </c>
      <c r="I840" s="214"/>
      <c r="J840" s="209"/>
      <c r="K840" s="209"/>
      <c r="L840" s="215"/>
      <c r="M840" s="216"/>
      <c r="N840" s="217"/>
      <c r="O840" s="217"/>
      <c r="P840" s="217"/>
      <c r="Q840" s="217"/>
      <c r="R840" s="217"/>
      <c r="S840" s="217"/>
      <c r="T840" s="218"/>
      <c r="AT840" s="219" t="s">
        <v>159</v>
      </c>
      <c r="AU840" s="219" t="s">
        <v>88</v>
      </c>
      <c r="AV840" s="12" t="s">
        <v>23</v>
      </c>
      <c r="AW840" s="12" t="s">
        <v>44</v>
      </c>
      <c r="AX840" s="12" t="s">
        <v>79</v>
      </c>
      <c r="AY840" s="219" t="s">
        <v>150</v>
      </c>
    </row>
    <row r="841" spans="2:51" s="12" customFormat="1" ht="12">
      <c r="B841" s="208"/>
      <c r="C841" s="209"/>
      <c r="D841" s="210" t="s">
        <v>159</v>
      </c>
      <c r="E841" s="211" t="s">
        <v>36</v>
      </c>
      <c r="F841" s="212" t="s">
        <v>161</v>
      </c>
      <c r="G841" s="209"/>
      <c r="H841" s="213" t="s">
        <v>36</v>
      </c>
      <c r="I841" s="214"/>
      <c r="J841" s="209"/>
      <c r="K841" s="209"/>
      <c r="L841" s="215"/>
      <c r="M841" s="216"/>
      <c r="N841" s="217"/>
      <c r="O841" s="217"/>
      <c r="P841" s="217"/>
      <c r="Q841" s="217"/>
      <c r="R841" s="217"/>
      <c r="S841" s="217"/>
      <c r="T841" s="218"/>
      <c r="AT841" s="219" t="s">
        <v>159</v>
      </c>
      <c r="AU841" s="219" t="s">
        <v>88</v>
      </c>
      <c r="AV841" s="12" t="s">
        <v>23</v>
      </c>
      <c r="AW841" s="12" t="s">
        <v>44</v>
      </c>
      <c r="AX841" s="12" t="s">
        <v>79</v>
      </c>
      <c r="AY841" s="219" t="s">
        <v>150</v>
      </c>
    </row>
    <row r="842" spans="2:51" s="13" customFormat="1" ht="12">
      <c r="B842" s="220"/>
      <c r="C842" s="221"/>
      <c r="D842" s="210" t="s">
        <v>159</v>
      </c>
      <c r="E842" s="222" t="s">
        <v>36</v>
      </c>
      <c r="F842" s="223" t="s">
        <v>1128</v>
      </c>
      <c r="G842" s="221"/>
      <c r="H842" s="224">
        <v>18.3</v>
      </c>
      <c r="I842" s="225"/>
      <c r="J842" s="221"/>
      <c r="K842" s="221"/>
      <c r="L842" s="226"/>
      <c r="M842" s="227"/>
      <c r="N842" s="228"/>
      <c r="O842" s="228"/>
      <c r="P842" s="228"/>
      <c r="Q842" s="228"/>
      <c r="R842" s="228"/>
      <c r="S842" s="228"/>
      <c r="T842" s="229"/>
      <c r="AT842" s="230" t="s">
        <v>159</v>
      </c>
      <c r="AU842" s="230" t="s">
        <v>88</v>
      </c>
      <c r="AV842" s="13" t="s">
        <v>88</v>
      </c>
      <c r="AW842" s="13" t="s">
        <v>44</v>
      </c>
      <c r="AX842" s="13" t="s">
        <v>79</v>
      </c>
      <c r="AY842" s="230" t="s">
        <v>150</v>
      </c>
    </row>
    <row r="843" spans="2:51" s="13" customFormat="1" ht="12">
      <c r="B843" s="220"/>
      <c r="C843" s="221"/>
      <c r="D843" s="210" t="s">
        <v>159</v>
      </c>
      <c r="E843" s="222" t="s">
        <v>36</v>
      </c>
      <c r="F843" s="223" t="s">
        <v>1077</v>
      </c>
      <c r="G843" s="221"/>
      <c r="H843" s="224">
        <v>6</v>
      </c>
      <c r="I843" s="225"/>
      <c r="J843" s="221"/>
      <c r="K843" s="221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159</v>
      </c>
      <c r="AU843" s="230" t="s">
        <v>88</v>
      </c>
      <c r="AV843" s="13" t="s">
        <v>88</v>
      </c>
      <c r="AW843" s="13" t="s">
        <v>44</v>
      </c>
      <c r="AX843" s="13" t="s">
        <v>79</v>
      </c>
      <c r="AY843" s="230" t="s">
        <v>150</v>
      </c>
    </row>
    <row r="844" spans="2:51" s="13" customFormat="1" ht="12">
      <c r="B844" s="220"/>
      <c r="C844" s="221"/>
      <c r="D844" s="210" t="s">
        <v>159</v>
      </c>
      <c r="E844" s="222" t="s">
        <v>36</v>
      </c>
      <c r="F844" s="223" t="s">
        <v>1129</v>
      </c>
      <c r="G844" s="221"/>
      <c r="H844" s="224">
        <v>24.09</v>
      </c>
      <c r="I844" s="225"/>
      <c r="J844" s="221"/>
      <c r="K844" s="221"/>
      <c r="L844" s="226"/>
      <c r="M844" s="227"/>
      <c r="N844" s="228"/>
      <c r="O844" s="228"/>
      <c r="P844" s="228"/>
      <c r="Q844" s="228"/>
      <c r="R844" s="228"/>
      <c r="S844" s="228"/>
      <c r="T844" s="229"/>
      <c r="AT844" s="230" t="s">
        <v>159</v>
      </c>
      <c r="AU844" s="230" t="s">
        <v>88</v>
      </c>
      <c r="AV844" s="13" t="s">
        <v>88</v>
      </c>
      <c r="AW844" s="13" t="s">
        <v>44</v>
      </c>
      <c r="AX844" s="13" t="s">
        <v>79</v>
      </c>
      <c r="AY844" s="230" t="s">
        <v>150</v>
      </c>
    </row>
    <row r="845" spans="2:51" s="14" customFormat="1" ht="12">
      <c r="B845" s="231"/>
      <c r="C845" s="232"/>
      <c r="D845" s="233" t="s">
        <v>159</v>
      </c>
      <c r="E845" s="234" t="s">
        <v>36</v>
      </c>
      <c r="F845" s="235" t="s">
        <v>163</v>
      </c>
      <c r="G845" s="232"/>
      <c r="H845" s="236">
        <v>48.39</v>
      </c>
      <c r="I845" s="237"/>
      <c r="J845" s="232"/>
      <c r="K845" s="232"/>
      <c r="L845" s="238"/>
      <c r="M845" s="239"/>
      <c r="N845" s="240"/>
      <c r="O845" s="240"/>
      <c r="P845" s="240"/>
      <c r="Q845" s="240"/>
      <c r="R845" s="240"/>
      <c r="S845" s="240"/>
      <c r="T845" s="241"/>
      <c r="AT845" s="242" t="s">
        <v>159</v>
      </c>
      <c r="AU845" s="242" t="s">
        <v>88</v>
      </c>
      <c r="AV845" s="14" t="s">
        <v>157</v>
      </c>
      <c r="AW845" s="14" t="s">
        <v>44</v>
      </c>
      <c r="AX845" s="14" t="s">
        <v>23</v>
      </c>
      <c r="AY845" s="242" t="s">
        <v>150</v>
      </c>
    </row>
    <row r="846" spans="2:65" s="1" customFormat="1" ht="22.5" customHeight="1">
      <c r="B846" s="37"/>
      <c r="C846" s="196" t="s">
        <v>1130</v>
      </c>
      <c r="D846" s="196" t="s">
        <v>152</v>
      </c>
      <c r="E846" s="197" t="s">
        <v>1131</v>
      </c>
      <c r="F846" s="198" t="s">
        <v>1132</v>
      </c>
      <c r="G846" s="199" t="s">
        <v>761</v>
      </c>
      <c r="H846" s="270"/>
      <c r="I846" s="201"/>
      <c r="J846" s="202">
        <f>ROUND(I846*H846,2)</f>
        <v>0</v>
      </c>
      <c r="K846" s="198" t="s">
        <v>156</v>
      </c>
      <c r="L846" s="57"/>
      <c r="M846" s="203" t="s">
        <v>36</v>
      </c>
      <c r="N846" s="204" t="s">
        <v>50</v>
      </c>
      <c r="O846" s="38"/>
      <c r="P846" s="205">
        <f>O846*H846</f>
        <v>0</v>
      </c>
      <c r="Q846" s="205">
        <v>0</v>
      </c>
      <c r="R846" s="205">
        <f>Q846*H846</f>
        <v>0</v>
      </c>
      <c r="S846" s="205">
        <v>0</v>
      </c>
      <c r="T846" s="206">
        <f>S846*H846</f>
        <v>0</v>
      </c>
      <c r="AR846" s="19" t="s">
        <v>233</v>
      </c>
      <c r="AT846" s="19" t="s">
        <v>152</v>
      </c>
      <c r="AU846" s="19" t="s">
        <v>88</v>
      </c>
      <c r="AY846" s="19" t="s">
        <v>150</v>
      </c>
      <c r="BE846" s="207">
        <f>IF(N846="základní",J846,0)</f>
        <v>0</v>
      </c>
      <c r="BF846" s="207">
        <f>IF(N846="snížená",J846,0)</f>
        <v>0</v>
      </c>
      <c r="BG846" s="207">
        <f>IF(N846="zákl. přenesená",J846,0)</f>
        <v>0</v>
      </c>
      <c r="BH846" s="207">
        <f>IF(N846="sníž. přenesená",J846,0)</f>
        <v>0</v>
      </c>
      <c r="BI846" s="207">
        <f>IF(N846="nulová",J846,0)</f>
        <v>0</v>
      </c>
      <c r="BJ846" s="19" t="s">
        <v>23</v>
      </c>
      <c r="BK846" s="207">
        <f>ROUND(I846*H846,2)</f>
        <v>0</v>
      </c>
      <c r="BL846" s="19" t="s">
        <v>233</v>
      </c>
      <c r="BM846" s="19" t="s">
        <v>1133</v>
      </c>
    </row>
    <row r="847" spans="2:63" s="11" customFormat="1" ht="29.85" customHeight="1">
      <c r="B847" s="179"/>
      <c r="C847" s="180"/>
      <c r="D847" s="193" t="s">
        <v>78</v>
      </c>
      <c r="E847" s="194" t="s">
        <v>1134</v>
      </c>
      <c r="F847" s="194" t="s">
        <v>1135</v>
      </c>
      <c r="G847" s="180"/>
      <c r="H847" s="180"/>
      <c r="I847" s="183"/>
      <c r="J847" s="195">
        <f>BK847</f>
        <v>0</v>
      </c>
      <c r="K847" s="180"/>
      <c r="L847" s="185"/>
      <c r="M847" s="186"/>
      <c r="N847" s="187"/>
      <c r="O847" s="187"/>
      <c r="P847" s="188">
        <f>SUM(P848:P918)</f>
        <v>0</v>
      </c>
      <c r="Q847" s="187"/>
      <c r="R847" s="188">
        <f>SUM(R848:R918)</f>
        <v>0.8152442000000001</v>
      </c>
      <c r="S847" s="187"/>
      <c r="T847" s="189">
        <f>SUM(T848:T918)</f>
        <v>0.7249478</v>
      </c>
      <c r="AR847" s="190" t="s">
        <v>88</v>
      </c>
      <c r="AT847" s="191" t="s">
        <v>78</v>
      </c>
      <c r="AU847" s="191" t="s">
        <v>23</v>
      </c>
      <c r="AY847" s="190" t="s">
        <v>150</v>
      </c>
      <c r="BK847" s="192">
        <f>SUM(BK848:BK918)</f>
        <v>0</v>
      </c>
    </row>
    <row r="848" spans="2:65" s="1" customFormat="1" ht="22.5" customHeight="1">
      <c r="B848" s="37"/>
      <c r="C848" s="196" t="s">
        <v>1136</v>
      </c>
      <c r="D848" s="196" t="s">
        <v>152</v>
      </c>
      <c r="E848" s="197" t="s">
        <v>1137</v>
      </c>
      <c r="F848" s="198" t="s">
        <v>1138</v>
      </c>
      <c r="G848" s="199" t="s">
        <v>155</v>
      </c>
      <c r="H848" s="200">
        <v>4.32</v>
      </c>
      <c r="I848" s="201"/>
      <c r="J848" s="202">
        <f>ROUND(I848*H848,2)</f>
        <v>0</v>
      </c>
      <c r="K848" s="198" t="s">
        <v>156</v>
      </c>
      <c r="L848" s="57"/>
      <c r="M848" s="203" t="s">
        <v>36</v>
      </c>
      <c r="N848" s="204" t="s">
        <v>50</v>
      </c>
      <c r="O848" s="38"/>
      <c r="P848" s="205">
        <f>O848*H848</f>
        <v>0</v>
      </c>
      <c r="Q848" s="205">
        <v>0</v>
      </c>
      <c r="R848" s="205">
        <f>Q848*H848</f>
        <v>0</v>
      </c>
      <c r="S848" s="205">
        <v>0</v>
      </c>
      <c r="T848" s="206">
        <f>S848*H848</f>
        <v>0</v>
      </c>
      <c r="AR848" s="19" t="s">
        <v>233</v>
      </c>
      <c r="AT848" s="19" t="s">
        <v>152</v>
      </c>
      <c r="AU848" s="19" t="s">
        <v>88</v>
      </c>
      <c r="AY848" s="19" t="s">
        <v>150</v>
      </c>
      <c r="BE848" s="207">
        <f>IF(N848="základní",J848,0)</f>
        <v>0</v>
      </c>
      <c r="BF848" s="207">
        <f>IF(N848="snížená",J848,0)</f>
        <v>0</v>
      </c>
      <c r="BG848" s="207">
        <f>IF(N848="zákl. přenesená",J848,0)</f>
        <v>0</v>
      </c>
      <c r="BH848" s="207">
        <f>IF(N848="sníž. přenesená",J848,0)</f>
        <v>0</v>
      </c>
      <c r="BI848" s="207">
        <f>IF(N848="nulová",J848,0)</f>
        <v>0</v>
      </c>
      <c r="BJ848" s="19" t="s">
        <v>23</v>
      </c>
      <c r="BK848" s="207">
        <f>ROUND(I848*H848,2)</f>
        <v>0</v>
      </c>
      <c r="BL848" s="19" t="s">
        <v>233</v>
      </c>
      <c r="BM848" s="19" t="s">
        <v>1139</v>
      </c>
    </row>
    <row r="849" spans="2:51" s="12" customFormat="1" ht="24">
      <c r="B849" s="208"/>
      <c r="C849" s="209"/>
      <c r="D849" s="210" t="s">
        <v>159</v>
      </c>
      <c r="E849" s="211" t="s">
        <v>36</v>
      </c>
      <c r="F849" s="212" t="s">
        <v>1108</v>
      </c>
      <c r="G849" s="209"/>
      <c r="H849" s="213" t="s">
        <v>36</v>
      </c>
      <c r="I849" s="214"/>
      <c r="J849" s="209"/>
      <c r="K849" s="209"/>
      <c r="L849" s="215"/>
      <c r="M849" s="216"/>
      <c r="N849" s="217"/>
      <c r="O849" s="217"/>
      <c r="P849" s="217"/>
      <c r="Q849" s="217"/>
      <c r="R849" s="217"/>
      <c r="S849" s="217"/>
      <c r="T849" s="218"/>
      <c r="AT849" s="219" t="s">
        <v>159</v>
      </c>
      <c r="AU849" s="219" t="s">
        <v>88</v>
      </c>
      <c r="AV849" s="12" t="s">
        <v>23</v>
      </c>
      <c r="AW849" s="12" t="s">
        <v>44</v>
      </c>
      <c r="AX849" s="12" t="s">
        <v>79</v>
      </c>
      <c r="AY849" s="219" t="s">
        <v>150</v>
      </c>
    </row>
    <row r="850" spans="2:51" s="13" customFormat="1" ht="12">
      <c r="B850" s="220"/>
      <c r="C850" s="221"/>
      <c r="D850" s="210" t="s">
        <v>159</v>
      </c>
      <c r="E850" s="222" t="s">
        <v>36</v>
      </c>
      <c r="F850" s="223" t="s">
        <v>1140</v>
      </c>
      <c r="G850" s="221"/>
      <c r="H850" s="224">
        <v>4.32</v>
      </c>
      <c r="I850" s="225"/>
      <c r="J850" s="221"/>
      <c r="K850" s="221"/>
      <c r="L850" s="226"/>
      <c r="M850" s="227"/>
      <c r="N850" s="228"/>
      <c r="O850" s="228"/>
      <c r="P850" s="228"/>
      <c r="Q850" s="228"/>
      <c r="R850" s="228"/>
      <c r="S850" s="228"/>
      <c r="T850" s="229"/>
      <c r="AT850" s="230" t="s">
        <v>159</v>
      </c>
      <c r="AU850" s="230" t="s">
        <v>88</v>
      </c>
      <c r="AV850" s="13" t="s">
        <v>88</v>
      </c>
      <c r="AW850" s="13" t="s">
        <v>44</v>
      </c>
      <c r="AX850" s="13" t="s">
        <v>79</v>
      </c>
      <c r="AY850" s="230" t="s">
        <v>150</v>
      </c>
    </row>
    <row r="851" spans="2:51" s="14" customFormat="1" ht="12">
      <c r="B851" s="231"/>
      <c r="C851" s="232"/>
      <c r="D851" s="233" t="s">
        <v>159</v>
      </c>
      <c r="E851" s="234" t="s">
        <v>36</v>
      </c>
      <c r="F851" s="235" t="s">
        <v>163</v>
      </c>
      <c r="G851" s="232"/>
      <c r="H851" s="236">
        <v>4.32</v>
      </c>
      <c r="I851" s="237"/>
      <c r="J851" s="232"/>
      <c r="K851" s="232"/>
      <c r="L851" s="238"/>
      <c r="M851" s="239"/>
      <c r="N851" s="240"/>
      <c r="O851" s="240"/>
      <c r="P851" s="240"/>
      <c r="Q851" s="240"/>
      <c r="R851" s="240"/>
      <c r="S851" s="240"/>
      <c r="T851" s="241"/>
      <c r="AT851" s="242" t="s">
        <v>159</v>
      </c>
      <c r="AU851" s="242" t="s">
        <v>88</v>
      </c>
      <c r="AV851" s="14" t="s">
        <v>157</v>
      </c>
      <c r="AW851" s="14" t="s">
        <v>44</v>
      </c>
      <c r="AX851" s="14" t="s">
        <v>23</v>
      </c>
      <c r="AY851" s="242" t="s">
        <v>150</v>
      </c>
    </row>
    <row r="852" spans="2:65" s="1" customFormat="1" ht="22.5" customHeight="1">
      <c r="B852" s="37"/>
      <c r="C852" s="196" t="s">
        <v>1141</v>
      </c>
      <c r="D852" s="196" t="s">
        <v>152</v>
      </c>
      <c r="E852" s="197" t="s">
        <v>1142</v>
      </c>
      <c r="F852" s="198" t="s">
        <v>1143</v>
      </c>
      <c r="G852" s="199" t="s">
        <v>155</v>
      </c>
      <c r="H852" s="200">
        <v>70.62</v>
      </c>
      <c r="I852" s="201"/>
      <c r="J852" s="202">
        <f>ROUND(I852*H852,2)</f>
        <v>0</v>
      </c>
      <c r="K852" s="198" t="s">
        <v>156</v>
      </c>
      <c r="L852" s="57"/>
      <c r="M852" s="203" t="s">
        <v>36</v>
      </c>
      <c r="N852" s="204" t="s">
        <v>50</v>
      </c>
      <c r="O852" s="38"/>
      <c r="P852" s="205">
        <f>O852*H852</f>
        <v>0</v>
      </c>
      <c r="Q852" s="205">
        <v>0.00025</v>
      </c>
      <c r="R852" s="205">
        <f>Q852*H852</f>
        <v>0.017655</v>
      </c>
      <c r="S852" s="205">
        <v>0</v>
      </c>
      <c r="T852" s="206">
        <f>S852*H852</f>
        <v>0</v>
      </c>
      <c r="AR852" s="19" t="s">
        <v>233</v>
      </c>
      <c r="AT852" s="19" t="s">
        <v>152</v>
      </c>
      <c r="AU852" s="19" t="s">
        <v>88</v>
      </c>
      <c r="AY852" s="19" t="s">
        <v>150</v>
      </c>
      <c r="BE852" s="207">
        <f>IF(N852="základní",J852,0)</f>
        <v>0</v>
      </c>
      <c r="BF852" s="207">
        <f>IF(N852="snížená",J852,0)</f>
        <v>0</v>
      </c>
      <c r="BG852" s="207">
        <f>IF(N852="zákl. přenesená",J852,0)</f>
        <v>0</v>
      </c>
      <c r="BH852" s="207">
        <f>IF(N852="sníž. přenesená",J852,0)</f>
        <v>0</v>
      </c>
      <c r="BI852" s="207">
        <f>IF(N852="nulová",J852,0)</f>
        <v>0</v>
      </c>
      <c r="BJ852" s="19" t="s">
        <v>23</v>
      </c>
      <c r="BK852" s="207">
        <f>ROUND(I852*H852,2)</f>
        <v>0</v>
      </c>
      <c r="BL852" s="19" t="s">
        <v>233</v>
      </c>
      <c r="BM852" s="19" t="s">
        <v>1144</v>
      </c>
    </row>
    <row r="853" spans="2:51" s="12" customFormat="1" ht="24">
      <c r="B853" s="208"/>
      <c r="C853" s="209"/>
      <c r="D853" s="210" t="s">
        <v>159</v>
      </c>
      <c r="E853" s="211" t="s">
        <v>36</v>
      </c>
      <c r="F853" s="212" t="s">
        <v>1108</v>
      </c>
      <c r="G853" s="209"/>
      <c r="H853" s="213" t="s">
        <v>36</v>
      </c>
      <c r="I853" s="214"/>
      <c r="J853" s="209"/>
      <c r="K853" s="209"/>
      <c r="L853" s="215"/>
      <c r="M853" s="216"/>
      <c r="N853" s="217"/>
      <c r="O853" s="217"/>
      <c r="P853" s="217"/>
      <c r="Q853" s="217"/>
      <c r="R853" s="217"/>
      <c r="S853" s="217"/>
      <c r="T853" s="218"/>
      <c r="AT853" s="219" t="s">
        <v>159</v>
      </c>
      <c r="AU853" s="219" t="s">
        <v>88</v>
      </c>
      <c r="AV853" s="12" t="s">
        <v>23</v>
      </c>
      <c r="AW853" s="12" t="s">
        <v>44</v>
      </c>
      <c r="AX853" s="12" t="s">
        <v>79</v>
      </c>
      <c r="AY853" s="219" t="s">
        <v>150</v>
      </c>
    </row>
    <row r="854" spans="2:51" s="13" customFormat="1" ht="12">
      <c r="B854" s="220"/>
      <c r="C854" s="221"/>
      <c r="D854" s="210" t="s">
        <v>159</v>
      </c>
      <c r="E854" s="222" t="s">
        <v>36</v>
      </c>
      <c r="F854" s="223" t="s">
        <v>1145</v>
      </c>
      <c r="G854" s="221"/>
      <c r="H854" s="224">
        <v>70.62</v>
      </c>
      <c r="I854" s="225"/>
      <c r="J854" s="221"/>
      <c r="K854" s="221"/>
      <c r="L854" s="226"/>
      <c r="M854" s="227"/>
      <c r="N854" s="228"/>
      <c r="O854" s="228"/>
      <c r="P854" s="228"/>
      <c r="Q854" s="228"/>
      <c r="R854" s="228"/>
      <c r="S854" s="228"/>
      <c r="T854" s="229"/>
      <c r="AT854" s="230" t="s">
        <v>159</v>
      </c>
      <c r="AU854" s="230" t="s">
        <v>88</v>
      </c>
      <c r="AV854" s="13" t="s">
        <v>88</v>
      </c>
      <c r="AW854" s="13" t="s">
        <v>44</v>
      </c>
      <c r="AX854" s="13" t="s">
        <v>79</v>
      </c>
      <c r="AY854" s="230" t="s">
        <v>150</v>
      </c>
    </row>
    <row r="855" spans="2:51" s="14" customFormat="1" ht="12">
      <c r="B855" s="231"/>
      <c r="C855" s="232"/>
      <c r="D855" s="233" t="s">
        <v>159</v>
      </c>
      <c r="E855" s="234" t="s">
        <v>36</v>
      </c>
      <c r="F855" s="235" t="s">
        <v>163</v>
      </c>
      <c r="G855" s="232"/>
      <c r="H855" s="236">
        <v>70.62</v>
      </c>
      <c r="I855" s="237"/>
      <c r="J855" s="232"/>
      <c r="K855" s="232"/>
      <c r="L855" s="238"/>
      <c r="M855" s="239"/>
      <c r="N855" s="240"/>
      <c r="O855" s="240"/>
      <c r="P855" s="240"/>
      <c r="Q855" s="240"/>
      <c r="R855" s="240"/>
      <c r="S855" s="240"/>
      <c r="T855" s="241"/>
      <c r="AT855" s="242" t="s">
        <v>159</v>
      </c>
      <c r="AU855" s="242" t="s">
        <v>88</v>
      </c>
      <c r="AV855" s="14" t="s">
        <v>157</v>
      </c>
      <c r="AW855" s="14" t="s">
        <v>44</v>
      </c>
      <c r="AX855" s="14" t="s">
        <v>23</v>
      </c>
      <c r="AY855" s="242" t="s">
        <v>150</v>
      </c>
    </row>
    <row r="856" spans="2:65" s="1" customFormat="1" ht="22.5" customHeight="1">
      <c r="B856" s="37"/>
      <c r="C856" s="246" t="s">
        <v>1146</v>
      </c>
      <c r="D856" s="246" t="s">
        <v>262</v>
      </c>
      <c r="E856" s="247" t="s">
        <v>1147</v>
      </c>
      <c r="F856" s="248" t="s">
        <v>1148</v>
      </c>
      <c r="G856" s="249" t="s">
        <v>290</v>
      </c>
      <c r="H856" s="250">
        <v>27</v>
      </c>
      <c r="I856" s="251"/>
      <c r="J856" s="252">
        <f>ROUND(I856*H856,2)</f>
        <v>0</v>
      </c>
      <c r="K856" s="248" t="s">
        <v>36</v>
      </c>
      <c r="L856" s="253"/>
      <c r="M856" s="254" t="s">
        <v>36</v>
      </c>
      <c r="N856" s="255" t="s">
        <v>50</v>
      </c>
      <c r="O856" s="38"/>
      <c r="P856" s="205">
        <f>O856*H856</f>
        <v>0</v>
      </c>
      <c r="Q856" s="205">
        <v>0</v>
      </c>
      <c r="R856" s="205">
        <f>Q856*H856</f>
        <v>0</v>
      </c>
      <c r="S856" s="205">
        <v>0</v>
      </c>
      <c r="T856" s="206">
        <f>S856*H856</f>
        <v>0</v>
      </c>
      <c r="AR856" s="19" t="s">
        <v>310</v>
      </c>
      <c r="AT856" s="19" t="s">
        <v>262</v>
      </c>
      <c r="AU856" s="19" t="s">
        <v>88</v>
      </c>
      <c r="AY856" s="19" t="s">
        <v>150</v>
      </c>
      <c r="BE856" s="207">
        <f>IF(N856="základní",J856,0)</f>
        <v>0</v>
      </c>
      <c r="BF856" s="207">
        <f>IF(N856="snížená",J856,0)</f>
        <v>0</v>
      </c>
      <c r="BG856" s="207">
        <f>IF(N856="zákl. přenesená",J856,0)</f>
        <v>0</v>
      </c>
      <c r="BH856" s="207">
        <f>IF(N856="sníž. přenesená",J856,0)</f>
        <v>0</v>
      </c>
      <c r="BI856" s="207">
        <f>IF(N856="nulová",J856,0)</f>
        <v>0</v>
      </c>
      <c r="BJ856" s="19" t="s">
        <v>23</v>
      </c>
      <c r="BK856" s="207">
        <f>ROUND(I856*H856,2)</f>
        <v>0</v>
      </c>
      <c r="BL856" s="19" t="s">
        <v>233</v>
      </c>
      <c r="BM856" s="19" t="s">
        <v>1149</v>
      </c>
    </row>
    <row r="857" spans="2:51" s="13" customFormat="1" ht="12">
      <c r="B857" s="220"/>
      <c r="C857" s="221"/>
      <c r="D857" s="210" t="s">
        <v>159</v>
      </c>
      <c r="E857" s="222" t="s">
        <v>36</v>
      </c>
      <c r="F857" s="223" t="s">
        <v>1150</v>
      </c>
      <c r="G857" s="221"/>
      <c r="H857" s="224">
        <v>27</v>
      </c>
      <c r="I857" s="225"/>
      <c r="J857" s="221"/>
      <c r="K857" s="221"/>
      <c r="L857" s="226"/>
      <c r="M857" s="227"/>
      <c r="N857" s="228"/>
      <c r="O857" s="228"/>
      <c r="P857" s="228"/>
      <c r="Q857" s="228"/>
      <c r="R857" s="228"/>
      <c r="S857" s="228"/>
      <c r="T857" s="229"/>
      <c r="AT857" s="230" t="s">
        <v>159</v>
      </c>
      <c r="AU857" s="230" t="s">
        <v>88</v>
      </c>
      <c r="AV857" s="13" t="s">
        <v>88</v>
      </c>
      <c r="AW857" s="13" t="s">
        <v>44</v>
      </c>
      <c r="AX857" s="13" t="s">
        <v>79</v>
      </c>
      <c r="AY857" s="230" t="s">
        <v>150</v>
      </c>
    </row>
    <row r="858" spans="2:51" s="14" customFormat="1" ht="12">
      <c r="B858" s="231"/>
      <c r="C858" s="232"/>
      <c r="D858" s="233" t="s">
        <v>159</v>
      </c>
      <c r="E858" s="234" t="s">
        <v>36</v>
      </c>
      <c r="F858" s="235" t="s">
        <v>163</v>
      </c>
      <c r="G858" s="232"/>
      <c r="H858" s="236">
        <v>27</v>
      </c>
      <c r="I858" s="237"/>
      <c r="J858" s="232"/>
      <c r="K858" s="232"/>
      <c r="L858" s="238"/>
      <c r="M858" s="239"/>
      <c r="N858" s="240"/>
      <c r="O858" s="240"/>
      <c r="P858" s="240"/>
      <c r="Q858" s="240"/>
      <c r="R858" s="240"/>
      <c r="S858" s="240"/>
      <c r="T858" s="241"/>
      <c r="AT858" s="242" t="s">
        <v>159</v>
      </c>
      <c r="AU858" s="242" t="s">
        <v>88</v>
      </c>
      <c r="AV858" s="14" t="s">
        <v>157</v>
      </c>
      <c r="AW858" s="14" t="s">
        <v>44</v>
      </c>
      <c r="AX858" s="14" t="s">
        <v>23</v>
      </c>
      <c r="AY858" s="242" t="s">
        <v>150</v>
      </c>
    </row>
    <row r="859" spans="2:65" s="1" customFormat="1" ht="31.5" customHeight="1">
      <c r="B859" s="37"/>
      <c r="C859" s="246" t="s">
        <v>1151</v>
      </c>
      <c r="D859" s="246" t="s">
        <v>262</v>
      </c>
      <c r="E859" s="247" t="s">
        <v>1152</v>
      </c>
      <c r="F859" s="248" t="s">
        <v>1153</v>
      </c>
      <c r="G859" s="249" t="s">
        <v>290</v>
      </c>
      <c r="H859" s="250">
        <v>17</v>
      </c>
      <c r="I859" s="251"/>
      <c r="J859" s="252">
        <f>ROUND(I859*H859,2)</f>
        <v>0</v>
      </c>
      <c r="K859" s="248" t="s">
        <v>36</v>
      </c>
      <c r="L859" s="253"/>
      <c r="M859" s="254" t="s">
        <v>36</v>
      </c>
      <c r="N859" s="255" t="s">
        <v>50</v>
      </c>
      <c r="O859" s="38"/>
      <c r="P859" s="205">
        <f>O859*H859</f>
        <v>0</v>
      </c>
      <c r="Q859" s="205">
        <v>0</v>
      </c>
      <c r="R859" s="205">
        <f>Q859*H859</f>
        <v>0</v>
      </c>
      <c r="S859" s="205">
        <v>0</v>
      </c>
      <c r="T859" s="206">
        <f>S859*H859</f>
        <v>0</v>
      </c>
      <c r="AR859" s="19" t="s">
        <v>310</v>
      </c>
      <c r="AT859" s="19" t="s">
        <v>262</v>
      </c>
      <c r="AU859" s="19" t="s">
        <v>88</v>
      </c>
      <c r="AY859" s="19" t="s">
        <v>150</v>
      </c>
      <c r="BE859" s="207">
        <f>IF(N859="základní",J859,0)</f>
        <v>0</v>
      </c>
      <c r="BF859" s="207">
        <f>IF(N859="snížená",J859,0)</f>
        <v>0</v>
      </c>
      <c r="BG859" s="207">
        <f>IF(N859="zákl. přenesená",J859,0)</f>
        <v>0</v>
      </c>
      <c r="BH859" s="207">
        <f>IF(N859="sníž. přenesená",J859,0)</f>
        <v>0</v>
      </c>
      <c r="BI859" s="207">
        <f>IF(N859="nulová",J859,0)</f>
        <v>0</v>
      </c>
      <c r="BJ859" s="19" t="s">
        <v>23</v>
      </c>
      <c r="BK859" s="207">
        <f>ROUND(I859*H859,2)</f>
        <v>0</v>
      </c>
      <c r="BL859" s="19" t="s">
        <v>233</v>
      </c>
      <c r="BM859" s="19" t="s">
        <v>1154</v>
      </c>
    </row>
    <row r="860" spans="2:65" s="1" customFormat="1" ht="22.5" customHeight="1">
      <c r="B860" s="37"/>
      <c r="C860" s="196" t="s">
        <v>1155</v>
      </c>
      <c r="D860" s="196" t="s">
        <v>152</v>
      </c>
      <c r="E860" s="197" t="s">
        <v>1156</v>
      </c>
      <c r="F860" s="198" t="s">
        <v>1157</v>
      </c>
      <c r="G860" s="199" t="s">
        <v>155</v>
      </c>
      <c r="H860" s="200">
        <v>48.976</v>
      </c>
      <c r="I860" s="201"/>
      <c r="J860" s="202">
        <f>ROUND(I860*H860,2)</f>
        <v>0</v>
      </c>
      <c r="K860" s="198" t="s">
        <v>156</v>
      </c>
      <c r="L860" s="57"/>
      <c r="M860" s="203" t="s">
        <v>36</v>
      </c>
      <c r="N860" s="204" t="s">
        <v>50</v>
      </c>
      <c r="O860" s="38"/>
      <c r="P860" s="205">
        <f>O860*H860</f>
        <v>0</v>
      </c>
      <c r="Q860" s="205">
        <v>0.00025</v>
      </c>
      <c r="R860" s="205">
        <f>Q860*H860</f>
        <v>0.012244</v>
      </c>
      <c r="S860" s="205">
        <v>0</v>
      </c>
      <c r="T860" s="206">
        <f>S860*H860</f>
        <v>0</v>
      </c>
      <c r="AR860" s="19" t="s">
        <v>233</v>
      </c>
      <c r="AT860" s="19" t="s">
        <v>152</v>
      </c>
      <c r="AU860" s="19" t="s">
        <v>88</v>
      </c>
      <c r="AY860" s="19" t="s">
        <v>150</v>
      </c>
      <c r="BE860" s="207">
        <f>IF(N860="základní",J860,0)</f>
        <v>0</v>
      </c>
      <c r="BF860" s="207">
        <f>IF(N860="snížená",J860,0)</f>
        <v>0</v>
      </c>
      <c r="BG860" s="207">
        <f>IF(N860="zákl. přenesená",J860,0)</f>
        <v>0</v>
      </c>
      <c r="BH860" s="207">
        <f>IF(N860="sníž. přenesená",J860,0)</f>
        <v>0</v>
      </c>
      <c r="BI860" s="207">
        <f>IF(N860="nulová",J860,0)</f>
        <v>0</v>
      </c>
      <c r="BJ860" s="19" t="s">
        <v>23</v>
      </c>
      <c r="BK860" s="207">
        <f>ROUND(I860*H860,2)</f>
        <v>0</v>
      </c>
      <c r="BL860" s="19" t="s">
        <v>233</v>
      </c>
      <c r="BM860" s="19" t="s">
        <v>1158</v>
      </c>
    </row>
    <row r="861" spans="2:51" s="12" customFormat="1" ht="24">
      <c r="B861" s="208"/>
      <c r="C861" s="209"/>
      <c r="D861" s="210" t="s">
        <v>159</v>
      </c>
      <c r="E861" s="211" t="s">
        <v>36</v>
      </c>
      <c r="F861" s="212" t="s">
        <v>1159</v>
      </c>
      <c r="G861" s="209"/>
      <c r="H861" s="213" t="s">
        <v>36</v>
      </c>
      <c r="I861" s="214"/>
      <c r="J861" s="209"/>
      <c r="K861" s="209"/>
      <c r="L861" s="215"/>
      <c r="M861" s="216"/>
      <c r="N861" s="217"/>
      <c r="O861" s="217"/>
      <c r="P861" s="217"/>
      <c r="Q861" s="217"/>
      <c r="R861" s="217"/>
      <c r="S861" s="217"/>
      <c r="T861" s="218"/>
      <c r="AT861" s="219" t="s">
        <v>159</v>
      </c>
      <c r="AU861" s="219" t="s">
        <v>88</v>
      </c>
      <c r="AV861" s="12" t="s">
        <v>23</v>
      </c>
      <c r="AW861" s="12" t="s">
        <v>44</v>
      </c>
      <c r="AX861" s="12" t="s">
        <v>79</v>
      </c>
      <c r="AY861" s="219" t="s">
        <v>150</v>
      </c>
    </row>
    <row r="862" spans="2:51" s="13" customFormat="1" ht="12">
      <c r="B862" s="220"/>
      <c r="C862" s="221"/>
      <c r="D862" s="210" t="s">
        <v>159</v>
      </c>
      <c r="E862" s="222" t="s">
        <v>36</v>
      </c>
      <c r="F862" s="223" t="s">
        <v>1160</v>
      </c>
      <c r="G862" s="221"/>
      <c r="H862" s="224">
        <v>6.873</v>
      </c>
      <c r="I862" s="225"/>
      <c r="J862" s="221"/>
      <c r="K862" s="221"/>
      <c r="L862" s="226"/>
      <c r="M862" s="227"/>
      <c r="N862" s="228"/>
      <c r="O862" s="228"/>
      <c r="P862" s="228"/>
      <c r="Q862" s="228"/>
      <c r="R862" s="228"/>
      <c r="S862" s="228"/>
      <c r="T862" s="229"/>
      <c r="AT862" s="230" t="s">
        <v>159</v>
      </c>
      <c r="AU862" s="230" t="s">
        <v>88</v>
      </c>
      <c r="AV862" s="13" t="s">
        <v>88</v>
      </c>
      <c r="AW862" s="13" t="s">
        <v>44</v>
      </c>
      <c r="AX862" s="13" t="s">
        <v>79</v>
      </c>
      <c r="AY862" s="230" t="s">
        <v>150</v>
      </c>
    </row>
    <row r="863" spans="2:51" s="13" customFormat="1" ht="12">
      <c r="B863" s="220"/>
      <c r="C863" s="221"/>
      <c r="D863" s="210" t="s">
        <v>159</v>
      </c>
      <c r="E863" s="222" t="s">
        <v>36</v>
      </c>
      <c r="F863" s="223" t="s">
        <v>1161</v>
      </c>
      <c r="G863" s="221"/>
      <c r="H863" s="224">
        <v>5.5932</v>
      </c>
      <c r="I863" s="225"/>
      <c r="J863" s="221"/>
      <c r="K863" s="221"/>
      <c r="L863" s="226"/>
      <c r="M863" s="227"/>
      <c r="N863" s="228"/>
      <c r="O863" s="228"/>
      <c r="P863" s="228"/>
      <c r="Q863" s="228"/>
      <c r="R863" s="228"/>
      <c r="S863" s="228"/>
      <c r="T863" s="229"/>
      <c r="AT863" s="230" t="s">
        <v>159</v>
      </c>
      <c r="AU863" s="230" t="s">
        <v>88</v>
      </c>
      <c r="AV863" s="13" t="s">
        <v>88</v>
      </c>
      <c r="AW863" s="13" t="s">
        <v>44</v>
      </c>
      <c r="AX863" s="13" t="s">
        <v>79</v>
      </c>
      <c r="AY863" s="230" t="s">
        <v>150</v>
      </c>
    </row>
    <row r="864" spans="2:51" s="13" customFormat="1" ht="12">
      <c r="B864" s="220"/>
      <c r="C864" s="221"/>
      <c r="D864" s="210" t="s">
        <v>159</v>
      </c>
      <c r="E864" s="222" t="s">
        <v>36</v>
      </c>
      <c r="F864" s="223" t="s">
        <v>1162</v>
      </c>
      <c r="G864" s="221"/>
      <c r="H864" s="224">
        <v>17.6</v>
      </c>
      <c r="I864" s="225"/>
      <c r="J864" s="221"/>
      <c r="K864" s="221"/>
      <c r="L864" s="226"/>
      <c r="M864" s="227"/>
      <c r="N864" s="228"/>
      <c r="O864" s="228"/>
      <c r="P864" s="228"/>
      <c r="Q864" s="228"/>
      <c r="R864" s="228"/>
      <c r="S864" s="228"/>
      <c r="T864" s="229"/>
      <c r="AT864" s="230" t="s">
        <v>159</v>
      </c>
      <c r="AU864" s="230" t="s">
        <v>88</v>
      </c>
      <c r="AV864" s="13" t="s">
        <v>88</v>
      </c>
      <c r="AW864" s="13" t="s">
        <v>44</v>
      </c>
      <c r="AX864" s="13" t="s">
        <v>79</v>
      </c>
      <c r="AY864" s="230" t="s">
        <v>150</v>
      </c>
    </row>
    <row r="865" spans="2:51" s="13" customFormat="1" ht="12">
      <c r="B865" s="220"/>
      <c r="C865" s="221"/>
      <c r="D865" s="210" t="s">
        <v>159</v>
      </c>
      <c r="E865" s="222" t="s">
        <v>36</v>
      </c>
      <c r="F865" s="223" t="s">
        <v>1163</v>
      </c>
      <c r="G865" s="221"/>
      <c r="H865" s="224">
        <v>18.91</v>
      </c>
      <c r="I865" s="225"/>
      <c r="J865" s="221"/>
      <c r="K865" s="221"/>
      <c r="L865" s="226"/>
      <c r="M865" s="227"/>
      <c r="N865" s="228"/>
      <c r="O865" s="228"/>
      <c r="P865" s="228"/>
      <c r="Q865" s="228"/>
      <c r="R865" s="228"/>
      <c r="S865" s="228"/>
      <c r="T865" s="229"/>
      <c r="AT865" s="230" t="s">
        <v>159</v>
      </c>
      <c r="AU865" s="230" t="s">
        <v>88</v>
      </c>
      <c r="AV865" s="13" t="s">
        <v>88</v>
      </c>
      <c r="AW865" s="13" t="s">
        <v>44</v>
      </c>
      <c r="AX865" s="13" t="s">
        <v>79</v>
      </c>
      <c r="AY865" s="230" t="s">
        <v>150</v>
      </c>
    </row>
    <row r="866" spans="2:51" s="14" customFormat="1" ht="12">
      <c r="B866" s="231"/>
      <c r="C866" s="232"/>
      <c r="D866" s="233" t="s">
        <v>159</v>
      </c>
      <c r="E866" s="234" t="s">
        <v>36</v>
      </c>
      <c r="F866" s="235" t="s">
        <v>163</v>
      </c>
      <c r="G866" s="232"/>
      <c r="H866" s="236">
        <v>48.9762</v>
      </c>
      <c r="I866" s="237"/>
      <c r="J866" s="232"/>
      <c r="K866" s="232"/>
      <c r="L866" s="238"/>
      <c r="M866" s="239"/>
      <c r="N866" s="240"/>
      <c r="O866" s="240"/>
      <c r="P866" s="240"/>
      <c r="Q866" s="240"/>
      <c r="R866" s="240"/>
      <c r="S866" s="240"/>
      <c r="T866" s="241"/>
      <c r="AT866" s="242" t="s">
        <v>159</v>
      </c>
      <c r="AU866" s="242" t="s">
        <v>88</v>
      </c>
      <c r="AV866" s="14" t="s">
        <v>157</v>
      </c>
      <c r="AW866" s="14" t="s">
        <v>44</v>
      </c>
      <c r="AX866" s="14" t="s">
        <v>23</v>
      </c>
      <c r="AY866" s="242" t="s">
        <v>150</v>
      </c>
    </row>
    <row r="867" spans="2:65" s="1" customFormat="1" ht="22.5" customHeight="1">
      <c r="B867" s="37"/>
      <c r="C867" s="246" t="s">
        <v>1164</v>
      </c>
      <c r="D867" s="246" t="s">
        <v>262</v>
      </c>
      <c r="E867" s="247" t="s">
        <v>1165</v>
      </c>
      <c r="F867" s="248" t="s">
        <v>1166</v>
      </c>
      <c r="G867" s="249" t="s">
        <v>290</v>
      </c>
      <c r="H867" s="250">
        <v>5</v>
      </c>
      <c r="I867" s="251"/>
      <c r="J867" s="252">
        <f>ROUND(I867*H867,2)</f>
        <v>0</v>
      </c>
      <c r="K867" s="248" t="s">
        <v>36</v>
      </c>
      <c r="L867" s="253"/>
      <c r="M867" s="254" t="s">
        <v>36</v>
      </c>
      <c r="N867" s="255" t="s">
        <v>50</v>
      </c>
      <c r="O867" s="38"/>
      <c r="P867" s="205">
        <f>O867*H867</f>
        <v>0</v>
      </c>
      <c r="Q867" s="205">
        <v>0</v>
      </c>
      <c r="R867" s="205">
        <f>Q867*H867</f>
        <v>0</v>
      </c>
      <c r="S867" s="205">
        <v>0</v>
      </c>
      <c r="T867" s="206">
        <f>S867*H867</f>
        <v>0</v>
      </c>
      <c r="AR867" s="19" t="s">
        <v>310</v>
      </c>
      <c r="AT867" s="19" t="s">
        <v>262</v>
      </c>
      <c r="AU867" s="19" t="s">
        <v>88</v>
      </c>
      <c r="AY867" s="19" t="s">
        <v>150</v>
      </c>
      <c r="BE867" s="207">
        <f>IF(N867="základní",J867,0)</f>
        <v>0</v>
      </c>
      <c r="BF867" s="207">
        <f>IF(N867="snížená",J867,0)</f>
        <v>0</v>
      </c>
      <c r="BG867" s="207">
        <f>IF(N867="zákl. přenesená",J867,0)</f>
        <v>0</v>
      </c>
      <c r="BH867" s="207">
        <f>IF(N867="sníž. přenesená",J867,0)</f>
        <v>0</v>
      </c>
      <c r="BI867" s="207">
        <f>IF(N867="nulová",J867,0)</f>
        <v>0</v>
      </c>
      <c r="BJ867" s="19" t="s">
        <v>23</v>
      </c>
      <c r="BK867" s="207">
        <f>ROUND(I867*H867,2)</f>
        <v>0</v>
      </c>
      <c r="BL867" s="19" t="s">
        <v>233</v>
      </c>
      <c r="BM867" s="19" t="s">
        <v>1167</v>
      </c>
    </row>
    <row r="868" spans="2:65" s="1" customFormat="1" ht="22.5" customHeight="1">
      <c r="B868" s="37"/>
      <c r="C868" s="246" t="s">
        <v>1168</v>
      </c>
      <c r="D868" s="246" t="s">
        <v>262</v>
      </c>
      <c r="E868" s="247" t="s">
        <v>1169</v>
      </c>
      <c r="F868" s="248" t="s">
        <v>1170</v>
      </c>
      <c r="G868" s="249" t="s">
        <v>290</v>
      </c>
      <c r="H868" s="250">
        <v>2</v>
      </c>
      <c r="I868" s="251"/>
      <c r="J868" s="252">
        <f>ROUND(I868*H868,2)</f>
        <v>0</v>
      </c>
      <c r="K868" s="248" t="s">
        <v>36</v>
      </c>
      <c r="L868" s="253"/>
      <c r="M868" s="254" t="s">
        <v>36</v>
      </c>
      <c r="N868" s="255" t="s">
        <v>50</v>
      </c>
      <c r="O868" s="38"/>
      <c r="P868" s="205">
        <f>O868*H868</f>
        <v>0</v>
      </c>
      <c r="Q868" s="205">
        <v>0</v>
      </c>
      <c r="R868" s="205">
        <f>Q868*H868</f>
        <v>0</v>
      </c>
      <c r="S868" s="205">
        <v>0</v>
      </c>
      <c r="T868" s="206">
        <f>S868*H868</f>
        <v>0</v>
      </c>
      <c r="AR868" s="19" t="s">
        <v>310</v>
      </c>
      <c r="AT868" s="19" t="s">
        <v>262</v>
      </c>
      <c r="AU868" s="19" t="s">
        <v>88</v>
      </c>
      <c r="AY868" s="19" t="s">
        <v>150</v>
      </c>
      <c r="BE868" s="207">
        <f>IF(N868="základní",J868,0)</f>
        <v>0</v>
      </c>
      <c r="BF868" s="207">
        <f>IF(N868="snížená",J868,0)</f>
        <v>0</v>
      </c>
      <c r="BG868" s="207">
        <f>IF(N868="zákl. přenesená",J868,0)</f>
        <v>0</v>
      </c>
      <c r="BH868" s="207">
        <f>IF(N868="sníž. přenesená",J868,0)</f>
        <v>0</v>
      </c>
      <c r="BI868" s="207">
        <f>IF(N868="nulová",J868,0)</f>
        <v>0</v>
      </c>
      <c r="BJ868" s="19" t="s">
        <v>23</v>
      </c>
      <c r="BK868" s="207">
        <f>ROUND(I868*H868,2)</f>
        <v>0</v>
      </c>
      <c r="BL868" s="19" t="s">
        <v>233</v>
      </c>
      <c r="BM868" s="19" t="s">
        <v>1171</v>
      </c>
    </row>
    <row r="869" spans="2:65" s="1" customFormat="1" ht="31.5" customHeight="1">
      <c r="B869" s="37"/>
      <c r="C869" s="246" t="s">
        <v>1172</v>
      </c>
      <c r="D869" s="246" t="s">
        <v>262</v>
      </c>
      <c r="E869" s="247" t="s">
        <v>1173</v>
      </c>
      <c r="F869" s="248" t="s">
        <v>1174</v>
      </c>
      <c r="G869" s="249" t="s">
        <v>290</v>
      </c>
      <c r="H869" s="250">
        <v>11</v>
      </c>
      <c r="I869" s="251"/>
      <c r="J869" s="252">
        <f>ROUND(I869*H869,2)</f>
        <v>0</v>
      </c>
      <c r="K869" s="248" t="s">
        <v>36</v>
      </c>
      <c r="L869" s="253"/>
      <c r="M869" s="254" t="s">
        <v>36</v>
      </c>
      <c r="N869" s="255" t="s">
        <v>50</v>
      </c>
      <c r="O869" s="38"/>
      <c r="P869" s="205">
        <f>O869*H869</f>
        <v>0</v>
      </c>
      <c r="Q869" s="205">
        <v>0</v>
      </c>
      <c r="R869" s="205">
        <f>Q869*H869</f>
        <v>0</v>
      </c>
      <c r="S869" s="205">
        <v>0</v>
      </c>
      <c r="T869" s="206">
        <f>S869*H869</f>
        <v>0</v>
      </c>
      <c r="AR869" s="19" t="s">
        <v>310</v>
      </c>
      <c r="AT869" s="19" t="s">
        <v>262</v>
      </c>
      <c r="AU869" s="19" t="s">
        <v>88</v>
      </c>
      <c r="AY869" s="19" t="s">
        <v>150</v>
      </c>
      <c r="BE869" s="207">
        <f>IF(N869="základní",J869,0)</f>
        <v>0</v>
      </c>
      <c r="BF869" s="207">
        <f>IF(N869="snížená",J869,0)</f>
        <v>0</v>
      </c>
      <c r="BG869" s="207">
        <f>IF(N869="zákl. přenesená",J869,0)</f>
        <v>0</v>
      </c>
      <c r="BH869" s="207">
        <f>IF(N869="sníž. přenesená",J869,0)</f>
        <v>0</v>
      </c>
      <c r="BI869" s="207">
        <f>IF(N869="nulová",J869,0)</f>
        <v>0</v>
      </c>
      <c r="BJ869" s="19" t="s">
        <v>23</v>
      </c>
      <c r="BK869" s="207">
        <f>ROUND(I869*H869,2)</f>
        <v>0</v>
      </c>
      <c r="BL869" s="19" t="s">
        <v>233</v>
      </c>
      <c r="BM869" s="19" t="s">
        <v>1175</v>
      </c>
    </row>
    <row r="870" spans="2:65" s="1" customFormat="1" ht="31.5" customHeight="1">
      <c r="B870" s="37"/>
      <c r="C870" s="246" t="s">
        <v>1176</v>
      </c>
      <c r="D870" s="246" t="s">
        <v>262</v>
      </c>
      <c r="E870" s="247" t="s">
        <v>1177</v>
      </c>
      <c r="F870" s="248" t="s">
        <v>1178</v>
      </c>
      <c r="G870" s="249" t="s">
        <v>290</v>
      </c>
      <c r="H870" s="250">
        <v>10</v>
      </c>
      <c r="I870" s="251"/>
      <c r="J870" s="252">
        <f>ROUND(I870*H870,2)</f>
        <v>0</v>
      </c>
      <c r="K870" s="248" t="s">
        <v>36</v>
      </c>
      <c r="L870" s="253"/>
      <c r="M870" s="254" t="s">
        <v>36</v>
      </c>
      <c r="N870" s="255" t="s">
        <v>50</v>
      </c>
      <c r="O870" s="38"/>
      <c r="P870" s="205">
        <f>O870*H870</f>
        <v>0</v>
      </c>
      <c r="Q870" s="205">
        <v>0</v>
      </c>
      <c r="R870" s="205">
        <f>Q870*H870</f>
        <v>0</v>
      </c>
      <c r="S870" s="205">
        <v>0</v>
      </c>
      <c r="T870" s="206">
        <f>S870*H870</f>
        <v>0</v>
      </c>
      <c r="AR870" s="19" t="s">
        <v>310</v>
      </c>
      <c r="AT870" s="19" t="s">
        <v>262</v>
      </c>
      <c r="AU870" s="19" t="s">
        <v>88</v>
      </c>
      <c r="AY870" s="19" t="s">
        <v>150</v>
      </c>
      <c r="BE870" s="207">
        <f>IF(N870="základní",J870,0)</f>
        <v>0</v>
      </c>
      <c r="BF870" s="207">
        <f>IF(N870="snížená",J870,0)</f>
        <v>0</v>
      </c>
      <c r="BG870" s="207">
        <f>IF(N870="zákl. přenesená",J870,0)</f>
        <v>0</v>
      </c>
      <c r="BH870" s="207">
        <f>IF(N870="sníž. přenesená",J870,0)</f>
        <v>0</v>
      </c>
      <c r="BI870" s="207">
        <f>IF(N870="nulová",J870,0)</f>
        <v>0</v>
      </c>
      <c r="BJ870" s="19" t="s">
        <v>23</v>
      </c>
      <c r="BK870" s="207">
        <f>ROUND(I870*H870,2)</f>
        <v>0</v>
      </c>
      <c r="BL870" s="19" t="s">
        <v>233</v>
      </c>
      <c r="BM870" s="19" t="s">
        <v>1179</v>
      </c>
    </row>
    <row r="871" spans="2:65" s="1" customFormat="1" ht="31.5" customHeight="1">
      <c r="B871" s="37"/>
      <c r="C871" s="196" t="s">
        <v>1180</v>
      </c>
      <c r="D871" s="196" t="s">
        <v>152</v>
      </c>
      <c r="E871" s="197" t="s">
        <v>1181</v>
      </c>
      <c r="F871" s="198" t="s">
        <v>1182</v>
      </c>
      <c r="G871" s="199" t="s">
        <v>155</v>
      </c>
      <c r="H871" s="200">
        <v>3.84</v>
      </c>
      <c r="I871" s="201"/>
      <c r="J871" s="202">
        <f>ROUND(I871*H871,2)</f>
        <v>0</v>
      </c>
      <c r="K871" s="198" t="s">
        <v>156</v>
      </c>
      <c r="L871" s="57"/>
      <c r="M871" s="203" t="s">
        <v>36</v>
      </c>
      <c r="N871" s="204" t="s">
        <v>50</v>
      </c>
      <c r="O871" s="38"/>
      <c r="P871" s="205">
        <f>O871*H871</f>
        <v>0</v>
      </c>
      <c r="Q871" s="205">
        <v>0.00025</v>
      </c>
      <c r="R871" s="205">
        <f>Q871*H871</f>
        <v>0.00096</v>
      </c>
      <c r="S871" s="205">
        <v>0</v>
      </c>
      <c r="T871" s="206">
        <f>S871*H871</f>
        <v>0</v>
      </c>
      <c r="AR871" s="19" t="s">
        <v>233</v>
      </c>
      <c r="AT871" s="19" t="s">
        <v>152</v>
      </c>
      <c r="AU871" s="19" t="s">
        <v>88</v>
      </c>
      <c r="AY871" s="19" t="s">
        <v>150</v>
      </c>
      <c r="BE871" s="207">
        <f>IF(N871="základní",J871,0)</f>
        <v>0</v>
      </c>
      <c r="BF871" s="207">
        <f>IF(N871="snížená",J871,0)</f>
        <v>0</v>
      </c>
      <c r="BG871" s="207">
        <f>IF(N871="zákl. přenesená",J871,0)</f>
        <v>0</v>
      </c>
      <c r="BH871" s="207">
        <f>IF(N871="sníž. přenesená",J871,0)</f>
        <v>0</v>
      </c>
      <c r="BI871" s="207">
        <f>IF(N871="nulová",J871,0)</f>
        <v>0</v>
      </c>
      <c r="BJ871" s="19" t="s">
        <v>23</v>
      </c>
      <c r="BK871" s="207">
        <f>ROUND(I871*H871,2)</f>
        <v>0</v>
      </c>
      <c r="BL871" s="19" t="s">
        <v>233</v>
      </c>
      <c r="BM871" s="19" t="s">
        <v>1183</v>
      </c>
    </row>
    <row r="872" spans="2:51" s="12" customFormat="1" ht="24">
      <c r="B872" s="208"/>
      <c r="C872" s="209"/>
      <c r="D872" s="210" t="s">
        <v>159</v>
      </c>
      <c r="E872" s="211" t="s">
        <v>36</v>
      </c>
      <c r="F872" s="212" t="s">
        <v>1108</v>
      </c>
      <c r="G872" s="209"/>
      <c r="H872" s="213" t="s">
        <v>36</v>
      </c>
      <c r="I872" s="214"/>
      <c r="J872" s="209"/>
      <c r="K872" s="209"/>
      <c r="L872" s="215"/>
      <c r="M872" s="216"/>
      <c r="N872" s="217"/>
      <c r="O872" s="217"/>
      <c r="P872" s="217"/>
      <c r="Q872" s="217"/>
      <c r="R872" s="217"/>
      <c r="S872" s="217"/>
      <c r="T872" s="218"/>
      <c r="AT872" s="219" t="s">
        <v>159</v>
      </c>
      <c r="AU872" s="219" t="s">
        <v>88</v>
      </c>
      <c r="AV872" s="12" t="s">
        <v>23</v>
      </c>
      <c r="AW872" s="12" t="s">
        <v>44</v>
      </c>
      <c r="AX872" s="12" t="s">
        <v>79</v>
      </c>
      <c r="AY872" s="219" t="s">
        <v>150</v>
      </c>
    </row>
    <row r="873" spans="2:51" s="13" customFormat="1" ht="12">
      <c r="B873" s="220"/>
      <c r="C873" s="221"/>
      <c r="D873" s="210" t="s">
        <v>159</v>
      </c>
      <c r="E873" s="222" t="s">
        <v>36</v>
      </c>
      <c r="F873" s="223" t="s">
        <v>1184</v>
      </c>
      <c r="G873" s="221"/>
      <c r="H873" s="224">
        <v>3.84</v>
      </c>
      <c r="I873" s="225"/>
      <c r="J873" s="221"/>
      <c r="K873" s="221"/>
      <c r="L873" s="226"/>
      <c r="M873" s="227"/>
      <c r="N873" s="228"/>
      <c r="O873" s="228"/>
      <c r="P873" s="228"/>
      <c r="Q873" s="228"/>
      <c r="R873" s="228"/>
      <c r="S873" s="228"/>
      <c r="T873" s="229"/>
      <c r="AT873" s="230" t="s">
        <v>159</v>
      </c>
      <c r="AU873" s="230" t="s">
        <v>88</v>
      </c>
      <c r="AV873" s="13" t="s">
        <v>88</v>
      </c>
      <c r="AW873" s="13" t="s">
        <v>44</v>
      </c>
      <c r="AX873" s="13" t="s">
        <v>79</v>
      </c>
      <c r="AY873" s="230" t="s">
        <v>150</v>
      </c>
    </row>
    <row r="874" spans="2:51" s="14" customFormat="1" ht="12">
      <c r="B874" s="231"/>
      <c r="C874" s="232"/>
      <c r="D874" s="233" t="s">
        <v>159</v>
      </c>
      <c r="E874" s="234" t="s">
        <v>36</v>
      </c>
      <c r="F874" s="235" t="s">
        <v>163</v>
      </c>
      <c r="G874" s="232"/>
      <c r="H874" s="236">
        <v>3.84</v>
      </c>
      <c r="I874" s="237"/>
      <c r="J874" s="232"/>
      <c r="K874" s="232"/>
      <c r="L874" s="238"/>
      <c r="M874" s="239"/>
      <c r="N874" s="240"/>
      <c r="O874" s="240"/>
      <c r="P874" s="240"/>
      <c r="Q874" s="240"/>
      <c r="R874" s="240"/>
      <c r="S874" s="240"/>
      <c r="T874" s="241"/>
      <c r="AT874" s="242" t="s">
        <v>159</v>
      </c>
      <c r="AU874" s="242" t="s">
        <v>88</v>
      </c>
      <c r="AV874" s="14" t="s">
        <v>157</v>
      </c>
      <c r="AW874" s="14" t="s">
        <v>44</v>
      </c>
      <c r="AX874" s="14" t="s">
        <v>23</v>
      </c>
      <c r="AY874" s="242" t="s">
        <v>150</v>
      </c>
    </row>
    <row r="875" spans="2:65" s="1" customFormat="1" ht="31.5" customHeight="1">
      <c r="B875" s="37"/>
      <c r="C875" s="246" t="s">
        <v>1185</v>
      </c>
      <c r="D875" s="246" t="s">
        <v>262</v>
      </c>
      <c r="E875" s="247" t="s">
        <v>1186</v>
      </c>
      <c r="F875" s="248" t="s">
        <v>1187</v>
      </c>
      <c r="G875" s="249" t="s">
        <v>290</v>
      </c>
      <c r="H875" s="250">
        <v>1</v>
      </c>
      <c r="I875" s="251"/>
      <c r="J875" s="252">
        <f>ROUND(I875*H875,2)</f>
        <v>0</v>
      </c>
      <c r="K875" s="248" t="s">
        <v>36</v>
      </c>
      <c r="L875" s="253"/>
      <c r="M875" s="254" t="s">
        <v>36</v>
      </c>
      <c r="N875" s="255" t="s">
        <v>50</v>
      </c>
      <c r="O875" s="38"/>
      <c r="P875" s="205">
        <f>O875*H875</f>
        <v>0</v>
      </c>
      <c r="Q875" s="205">
        <v>0</v>
      </c>
      <c r="R875" s="205">
        <f>Q875*H875</f>
        <v>0</v>
      </c>
      <c r="S875" s="205">
        <v>0</v>
      </c>
      <c r="T875" s="206">
        <f>S875*H875</f>
        <v>0</v>
      </c>
      <c r="AR875" s="19" t="s">
        <v>310</v>
      </c>
      <c r="AT875" s="19" t="s">
        <v>262</v>
      </c>
      <c r="AU875" s="19" t="s">
        <v>88</v>
      </c>
      <c r="AY875" s="19" t="s">
        <v>150</v>
      </c>
      <c r="BE875" s="207">
        <f>IF(N875="základní",J875,0)</f>
        <v>0</v>
      </c>
      <c r="BF875" s="207">
        <f>IF(N875="snížená",J875,0)</f>
        <v>0</v>
      </c>
      <c r="BG875" s="207">
        <f>IF(N875="zákl. přenesená",J875,0)</f>
        <v>0</v>
      </c>
      <c r="BH875" s="207">
        <f>IF(N875="sníž. přenesená",J875,0)</f>
        <v>0</v>
      </c>
      <c r="BI875" s="207">
        <f>IF(N875="nulová",J875,0)</f>
        <v>0</v>
      </c>
      <c r="BJ875" s="19" t="s">
        <v>23</v>
      </c>
      <c r="BK875" s="207">
        <f>ROUND(I875*H875,2)</f>
        <v>0</v>
      </c>
      <c r="BL875" s="19" t="s">
        <v>233</v>
      </c>
      <c r="BM875" s="19" t="s">
        <v>1188</v>
      </c>
    </row>
    <row r="876" spans="2:65" s="1" customFormat="1" ht="22.5" customHeight="1">
      <c r="B876" s="37"/>
      <c r="C876" s="196" t="s">
        <v>1189</v>
      </c>
      <c r="D876" s="196" t="s">
        <v>152</v>
      </c>
      <c r="E876" s="197" t="s">
        <v>1190</v>
      </c>
      <c r="F876" s="198" t="s">
        <v>1191</v>
      </c>
      <c r="G876" s="199" t="s">
        <v>254</v>
      </c>
      <c r="H876" s="200">
        <v>6</v>
      </c>
      <c r="I876" s="201"/>
      <c r="J876" s="202">
        <f>ROUND(I876*H876,2)</f>
        <v>0</v>
      </c>
      <c r="K876" s="198" t="s">
        <v>156</v>
      </c>
      <c r="L876" s="57"/>
      <c r="M876" s="203" t="s">
        <v>36</v>
      </c>
      <c r="N876" s="204" t="s">
        <v>50</v>
      </c>
      <c r="O876" s="38"/>
      <c r="P876" s="205">
        <f>O876*H876</f>
        <v>0</v>
      </c>
      <c r="Q876" s="205">
        <v>0.00025</v>
      </c>
      <c r="R876" s="205">
        <f>Q876*H876</f>
        <v>0.0015</v>
      </c>
      <c r="S876" s="205">
        <v>0</v>
      </c>
      <c r="T876" s="206">
        <f>S876*H876</f>
        <v>0</v>
      </c>
      <c r="AR876" s="19" t="s">
        <v>233</v>
      </c>
      <c r="AT876" s="19" t="s">
        <v>152</v>
      </c>
      <c r="AU876" s="19" t="s">
        <v>88</v>
      </c>
      <c r="AY876" s="19" t="s">
        <v>150</v>
      </c>
      <c r="BE876" s="207">
        <f>IF(N876="základní",J876,0)</f>
        <v>0</v>
      </c>
      <c r="BF876" s="207">
        <f>IF(N876="snížená",J876,0)</f>
        <v>0</v>
      </c>
      <c r="BG876" s="207">
        <f>IF(N876="zákl. přenesená",J876,0)</f>
        <v>0</v>
      </c>
      <c r="BH876" s="207">
        <f>IF(N876="sníž. přenesená",J876,0)</f>
        <v>0</v>
      </c>
      <c r="BI876" s="207">
        <f>IF(N876="nulová",J876,0)</f>
        <v>0</v>
      </c>
      <c r="BJ876" s="19" t="s">
        <v>23</v>
      </c>
      <c r="BK876" s="207">
        <f>ROUND(I876*H876,2)</f>
        <v>0</v>
      </c>
      <c r="BL876" s="19" t="s">
        <v>233</v>
      </c>
      <c r="BM876" s="19" t="s">
        <v>1192</v>
      </c>
    </row>
    <row r="877" spans="2:51" s="12" customFormat="1" ht="24">
      <c r="B877" s="208"/>
      <c r="C877" s="209"/>
      <c r="D877" s="210" t="s">
        <v>159</v>
      </c>
      <c r="E877" s="211" t="s">
        <v>36</v>
      </c>
      <c r="F877" s="212" t="s">
        <v>1108</v>
      </c>
      <c r="G877" s="209"/>
      <c r="H877" s="213" t="s">
        <v>36</v>
      </c>
      <c r="I877" s="214"/>
      <c r="J877" s="209"/>
      <c r="K877" s="209"/>
      <c r="L877" s="215"/>
      <c r="M877" s="216"/>
      <c r="N877" s="217"/>
      <c r="O877" s="217"/>
      <c r="P877" s="217"/>
      <c r="Q877" s="217"/>
      <c r="R877" s="217"/>
      <c r="S877" s="217"/>
      <c r="T877" s="218"/>
      <c r="AT877" s="219" t="s">
        <v>159</v>
      </c>
      <c r="AU877" s="219" t="s">
        <v>88</v>
      </c>
      <c r="AV877" s="12" t="s">
        <v>23</v>
      </c>
      <c r="AW877" s="12" t="s">
        <v>44</v>
      </c>
      <c r="AX877" s="12" t="s">
        <v>79</v>
      </c>
      <c r="AY877" s="219" t="s">
        <v>150</v>
      </c>
    </row>
    <row r="878" spans="2:51" s="13" customFormat="1" ht="12">
      <c r="B878" s="220"/>
      <c r="C878" s="221"/>
      <c r="D878" s="210" t="s">
        <v>159</v>
      </c>
      <c r="E878" s="222" t="s">
        <v>36</v>
      </c>
      <c r="F878" s="223" t="s">
        <v>1193</v>
      </c>
      <c r="G878" s="221"/>
      <c r="H878" s="224">
        <v>4</v>
      </c>
      <c r="I878" s="225"/>
      <c r="J878" s="221"/>
      <c r="K878" s="221"/>
      <c r="L878" s="226"/>
      <c r="M878" s="227"/>
      <c r="N878" s="228"/>
      <c r="O878" s="228"/>
      <c r="P878" s="228"/>
      <c r="Q878" s="228"/>
      <c r="R878" s="228"/>
      <c r="S878" s="228"/>
      <c r="T878" s="229"/>
      <c r="AT878" s="230" t="s">
        <v>159</v>
      </c>
      <c r="AU878" s="230" t="s">
        <v>88</v>
      </c>
      <c r="AV878" s="13" t="s">
        <v>88</v>
      </c>
      <c r="AW878" s="13" t="s">
        <v>44</v>
      </c>
      <c r="AX878" s="13" t="s">
        <v>79</v>
      </c>
      <c r="AY878" s="230" t="s">
        <v>150</v>
      </c>
    </row>
    <row r="879" spans="2:51" s="13" customFormat="1" ht="12">
      <c r="B879" s="220"/>
      <c r="C879" s="221"/>
      <c r="D879" s="210" t="s">
        <v>159</v>
      </c>
      <c r="E879" s="222" t="s">
        <v>36</v>
      </c>
      <c r="F879" s="223" t="s">
        <v>1194</v>
      </c>
      <c r="G879" s="221"/>
      <c r="H879" s="224">
        <v>2</v>
      </c>
      <c r="I879" s="225"/>
      <c r="J879" s="221"/>
      <c r="K879" s="221"/>
      <c r="L879" s="226"/>
      <c r="M879" s="227"/>
      <c r="N879" s="228"/>
      <c r="O879" s="228"/>
      <c r="P879" s="228"/>
      <c r="Q879" s="228"/>
      <c r="R879" s="228"/>
      <c r="S879" s="228"/>
      <c r="T879" s="229"/>
      <c r="AT879" s="230" t="s">
        <v>159</v>
      </c>
      <c r="AU879" s="230" t="s">
        <v>88</v>
      </c>
      <c r="AV879" s="13" t="s">
        <v>88</v>
      </c>
      <c r="AW879" s="13" t="s">
        <v>44</v>
      </c>
      <c r="AX879" s="13" t="s">
        <v>79</v>
      </c>
      <c r="AY879" s="230" t="s">
        <v>150</v>
      </c>
    </row>
    <row r="880" spans="2:51" s="14" customFormat="1" ht="12">
      <c r="B880" s="231"/>
      <c r="C880" s="232"/>
      <c r="D880" s="233" t="s">
        <v>159</v>
      </c>
      <c r="E880" s="234" t="s">
        <v>36</v>
      </c>
      <c r="F880" s="235" t="s">
        <v>163</v>
      </c>
      <c r="G880" s="232"/>
      <c r="H880" s="236">
        <v>6</v>
      </c>
      <c r="I880" s="237"/>
      <c r="J880" s="232"/>
      <c r="K880" s="232"/>
      <c r="L880" s="238"/>
      <c r="M880" s="239"/>
      <c r="N880" s="240"/>
      <c r="O880" s="240"/>
      <c r="P880" s="240"/>
      <c r="Q880" s="240"/>
      <c r="R880" s="240"/>
      <c r="S880" s="240"/>
      <c r="T880" s="241"/>
      <c r="AT880" s="242" t="s">
        <v>159</v>
      </c>
      <c r="AU880" s="242" t="s">
        <v>88</v>
      </c>
      <c r="AV880" s="14" t="s">
        <v>157</v>
      </c>
      <c r="AW880" s="14" t="s">
        <v>44</v>
      </c>
      <c r="AX880" s="14" t="s">
        <v>23</v>
      </c>
      <c r="AY880" s="242" t="s">
        <v>150</v>
      </c>
    </row>
    <row r="881" spans="2:65" s="1" customFormat="1" ht="22.5" customHeight="1">
      <c r="B881" s="37"/>
      <c r="C881" s="246" t="s">
        <v>1195</v>
      </c>
      <c r="D881" s="246" t="s">
        <v>262</v>
      </c>
      <c r="E881" s="247" t="s">
        <v>1196</v>
      </c>
      <c r="F881" s="248" t="s">
        <v>1197</v>
      </c>
      <c r="G881" s="249" t="s">
        <v>290</v>
      </c>
      <c r="H881" s="250">
        <v>4</v>
      </c>
      <c r="I881" s="251"/>
      <c r="J881" s="252">
        <f>ROUND(I881*H881,2)</f>
        <v>0</v>
      </c>
      <c r="K881" s="248" t="s">
        <v>36</v>
      </c>
      <c r="L881" s="253"/>
      <c r="M881" s="254" t="s">
        <v>36</v>
      </c>
      <c r="N881" s="255" t="s">
        <v>50</v>
      </c>
      <c r="O881" s="38"/>
      <c r="P881" s="205">
        <f>O881*H881</f>
        <v>0</v>
      </c>
      <c r="Q881" s="205">
        <v>0</v>
      </c>
      <c r="R881" s="205">
        <f>Q881*H881</f>
        <v>0</v>
      </c>
      <c r="S881" s="205">
        <v>0</v>
      </c>
      <c r="T881" s="206">
        <f>S881*H881</f>
        <v>0</v>
      </c>
      <c r="AR881" s="19" t="s">
        <v>310</v>
      </c>
      <c r="AT881" s="19" t="s">
        <v>262</v>
      </c>
      <c r="AU881" s="19" t="s">
        <v>88</v>
      </c>
      <c r="AY881" s="19" t="s">
        <v>150</v>
      </c>
      <c r="BE881" s="207">
        <f>IF(N881="základní",J881,0)</f>
        <v>0</v>
      </c>
      <c r="BF881" s="207">
        <f>IF(N881="snížená",J881,0)</f>
        <v>0</v>
      </c>
      <c r="BG881" s="207">
        <f>IF(N881="zákl. přenesená",J881,0)</f>
        <v>0</v>
      </c>
      <c r="BH881" s="207">
        <f>IF(N881="sníž. přenesená",J881,0)</f>
        <v>0</v>
      </c>
      <c r="BI881" s="207">
        <f>IF(N881="nulová",J881,0)</f>
        <v>0</v>
      </c>
      <c r="BJ881" s="19" t="s">
        <v>23</v>
      </c>
      <c r="BK881" s="207">
        <f>ROUND(I881*H881,2)</f>
        <v>0</v>
      </c>
      <c r="BL881" s="19" t="s">
        <v>233</v>
      </c>
      <c r="BM881" s="19" t="s">
        <v>1198</v>
      </c>
    </row>
    <row r="882" spans="2:65" s="1" customFormat="1" ht="31.5" customHeight="1">
      <c r="B882" s="37"/>
      <c r="C882" s="246" t="s">
        <v>1199</v>
      </c>
      <c r="D882" s="246" t="s">
        <v>262</v>
      </c>
      <c r="E882" s="247" t="s">
        <v>1200</v>
      </c>
      <c r="F882" s="248" t="s">
        <v>1201</v>
      </c>
      <c r="G882" s="249" t="s">
        <v>290</v>
      </c>
      <c r="H882" s="250">
        <v>2</v>
      </c>
      <c r="I882" s="251"/>
      <c r="J882" s="252">
        <f>ROUND(I882*H882,2)</f>
        <v>0</v>
      </c>
      <c r="K882" s="248" t="s">
        <v>36</v>
      </c>
      <c r="L882" s="253"/>
      <c r="M882" s="254" t="s">
        <v>36</v>
      </c>
      <c r="N882" s="255" t="s">
        <v>50</v>
      </c>
      <c r="O882" s="38"/>
      <c r="P882" s="205">
        <f>O882*H882</f>
        <v>0</v>
      </c>
      <c r="Q882" s="205">
        <v>0</v>
      </c>
      <c r="R882" s="205">
        <f>Q882*H882</f>
        <v>0</v>
      </c>
      <c r="S882" s="205">
        <v>0</v>
      </c>
      <c r="T882" s="206">
        <f>S882*H882</f>
        <v>0</v>
      </c>
      <c r="AR882" s="19" t="s">
        <v>310</v>
      </c>
      <c r="AT882" s="19" t="s">
        <v>262</v>
      </c>
      <c r="AU882" s="19" t="s">
        <v>88</v>
      </c>
      <c r="AY882" s="19" t="s">
        <v>150</v>
      </c>
      <c r="BE882" s="207">
        <f>IF(N882="základní",J882,0)</f>
        <v>0</v>
      </c>
      <c r="BF882" s="207">
        <f>IF(N882="snížená",J882,0)</f>
        <v>0</v>
      </c>
      <c r="BG882" s="207">
        <f>IF(N882="zákl. přenesená",J882,0)</f>
        <v>0</v>
      </c>
      <c r="BH882" s="207">
        <f>IF(N882="sníž. přenesená",J882,0)</f>
        <v>0</v>
      </c>
      <c r="BI882" s="207">
        <f>IF(N882="nulová",J882,0)</f>
        <v>0</v>
      </c>
      <c r="BJ882" s="19" t="s">
        <v>23</v>
      </c>
      <c r="BK882" s="207">
        <f>ROUND(I882*H882,2)</f>
        <v>0</v>
      </c>
      <c r="BL882" s="19" t="s">
        <v>233</v>
      </c>
      <c r="BM882" s="19" t="s">
        <v>1202</v>
      </c>
    </row>
    <row r="883" spans="2:65" s="1" customFormat="1" ht="22.5" customHeight="1">
      <c r="B883" s="37"/>
      <c r="C883" s="196" t="s">
        <v>1203</v>
      </c>
      <c r="D883" s="196" t="s">
        <v>152</v>
      </c>
      <c r="E883" s="197" t="s">
        <v>1204</v>
      </c>
      <c r="F883" s="198" t="s">
        <v>1205</v>
      </c>
      <c r="G883" s="199" t="s">
        <v>295</v>
      </c>
      <c r="H883" s="200">
        <v>402.59</v>
      </c>
      <c r="I883" s="201"/>
      <c r="J883" s="202">
        <f>ROUND(I883*H883,2)</f>
        <v>0</v>
      </c>
      <c r="K883" s="198" t="s">
        <v>322</v>
      </c>
      <c r="L883" s="57"/>
      <c r="M883" s="203" t="s">
        <v>36</v>
      </c>
      <c r="N883" s="204" t="s">
        <v>50</v>
      </c>
      <c r="O883" s="38"/>
      <c r="P883" s="205">
        <f>O883*H883</f>
        <v>0</v>
      </c>
      <c r="Q883" s="205">
        <v>0.00028</v>
      </c>
      <c r="R883" s="205">
        <f>Q883*H883</f>
        <v>0.11272519999999998</v>
      </c>
      <c r="S883" s="205">
        <v>0</v>
      </c>
      <c r="T883" s="206">
        <f>S883*H883</f>
        <v>0</v>
      </c>
      <c r="AR883" s="19" t="s">
        <v>233</v>
      </c>
      <c r="AT883" s="19" t="s">
        <v>152</v>
      </c>
      <c r="AU883" s="19" t="s">
        <v>88</v>
      </c>
      <c r="AY883" s="19" t="s">
        <v>150</v>
      </c>
      <c r="BE883" s="207">
        <f>IF(N883="základní",J883,0)</f>
        <v>0</v>
      </c>
      <c r="BF883" s="207">
        <f>IF(N883="snížená",J883,0)</f>
        <v>0</v>
      </c>
      <c r="BG883" s="207">
        <f>IF(N883="zákl. přenesená",J883,0)</f>
        <v>0</v>
      </c>
      <c r="BH883" s="207">
        <f>IF(N883="sníž. přenesená",J883,0)</f>
        <v>0</v>
      </c>
      <c r="BI883" s="207">
        <f>IF(N883="nulová",J883,0)</f>
        <v>0</v>
      </c>
      <c r="BJ883" s="19" t="s">
        <v>23</v>
      </c>
      <c r="BK883" s="207">
        <f>ROUND(I883*H883,2)</f>
        <v>0</v>
      </c>
      <c r="BL883" s="19" t="s">
        <v>233</v>
      </c>
      <c r="BM883" s="19" t="s">
        <v>1206</v>
      </c>
    </row>
    <row r="884" spans="2:51" s="13" customFormat="1" ht="12">
      <c r="B884" s="220"/>
      <c r="C884" s="221"/>
      <c r="D884" s="210" t="s">
        <v>159</v>
      </c>
      <c r="E884" s="222" t="s">
        <v>36</v>
      </c>
      <c r="F884" s="223" t="s">
        <v>1207</v>
      </c>
      <c r="G884" s="221"/>
      <c r="H884" s="224">
        <v>138.78</v>
      </c>
      <c r="I884" s="225"/>
      <c r="J884" s="221"/>
      <c r="K884" s="221"/>
      <c r="L884" s="226"/>
      <c r="M884" s="227"/>
      <c r="N884" s="228"/>
      <c r="O884" s="228"/>
      <c r="P884" s="228"/>
      <c r="Q884" s="228"/>
      <c r="R884" s="228"/>
      <c r="S884" s="228"/>
      <c r="T884" s="229"/>
      <c r="AT884" s="230" t="s">
        <v>159</v>
      </c>
      <c r="AU884" s="230" t="s">
        <v>88</v>
      </c>
      <c r="AV884" s="13" t="s">
        <v>88</v>
      </c>
      <c r="AW884" s="13" t="s">
        <v>44</v>
      </c>
      <c r="AX884" s="13" t="s">
        <v>79</v>
      </c>
      <c r="AY884" s="230" t="s">
        <v>150</v>
      </c>
    </row>
    <row r="885" spans="2:51" s="13" customFormat="1" ht="12">
      <c r="B885" s="220"/>
      <c r="C885" s="221"/>
      <c r="D885" s="210" t="s">
        <v>159</v>
      </c>
      <c r="E885" s="222" t="s">
        <v>36</v>
      </c>
      <c r="F885" s="223" t="s">
        <v>1208</v>
      </c>
      <c r="G885" s="221"/>
      <c r="H885" s="224">
        <v>87.38</v>
      </c>
      <c r="I885" s="225"/>
      <c r="J885" s="221"/>
      <c r="K885" s="221"/>
      <c r="L885" s="226"/>
      <c r="M885" s="227"/>
      <c r="N885" s="228"/>
      <c r="O885" s="228"/>
      <c r="P885" s="228"/>
      <c r="Q885" s="228"/>
      <c r="R885" s="228"/>
      <c r="S885" s="228"/>
      <c r="T885" s="229"/>
      <c r="AT885" s="230" t="s">
        <v>159</v>
      </c>
      <c r="AU885" s="230" t="s">
        <v>88</v>
      </c>
      <c r="AV885" s="13" t="s">
        <v>88</v>
      </c>
      <c r="AW885" s="13" t="s">
        <v>44</v>
      </c>
      <c r="AX885" s="13" t="s">
        <v>79</v>
      </c>
      <c r="AY885" s="230" t="s">
        <v>150</v>
      </c>
    </row>
    <row r="886" spans="2:51" s="13" customFormat="1" ht="12">
      <c r="B886" s="220"/>
      <c r="C886" s="221"/>
      <c r="D886" s="210" t="s">
        <v>159</v>
      </c>
      <c r="E886" s="222" t="s">
        <v>36</v>
      </c>
      <c r="F886" s="223" t="s">
        <v>1209</v>
      </c>
      <c r="G886" s="221"/>
      <c r="H886" s="224">
        <v>24.5</v>
      </c>
      <c r="I886" s="225"/>
      <c r="J886" s="221"/>
      <c r="K886" s="221"/>
      <c r="L886" s="226"/>
      <c r="M886" s="227"/>
      <c r="N886" s="228"/>
      <c r="O886" s="228"/>
      <c r="P886" s="228"/>
      <c r="Q886" s="228"/>
      <c r="R886" s="228"/>
      <c r="S886" s="228"/>
      <c r="T886" s="229"/>
      <c r="AT886" s="230" t="s">
        <v>159</v>
      </c>
      <c r="AU886" s="230" t="s">
        <v>88</v>
      </c>
      <c r="AV886" s="13" t="s">
        <v>88</v>
      </c>
      <c r="AW886" s="13" t="s">
        <v>44</v>
      </c>
      <c r="AX886" s="13" t="s">
        <v>79</v>
      </c>
      <c r="AY886" s="230" t="s">
        <v>150</v>
      </c>
    </row>
    <row r="887" spans="2:51" s="13" customFormat="1" ht="12">
      <c r="B887" s="220"/>
      <c r="C887" s="221"/>
      <c r="D887" s="210" t="s">
        <v>159</v>
      </c>
      <c r="E887" s="222" t="s">
        <v>36</v>
      </c>
      <c r="F887" s="223" t="s">
        <v>1210</v>
      </c>
      <c r="G887" s="221"/>
      <c r="H887" s="224">
        <v>13.4</v>
      </c>
      <c r="I887" s="225"/>
      <c r="J887" s="221"/>
      <c r="K887" s="221"/>
      <c r="L887" s="226"/>
      <c r="M887" s="227"/>
      <c r="N887" s="228"/>
      <c r="O887" s="228"/>
      <c r="P887" s="228"/>
      <c r="Q887" s="228"/>
      <c r="R887" s="228"/>
      <c r="S887" s="228"/>
      <c r="T887" s="229"/>
      <c r="AT887" s="230" t="s">
        <v>159</v>
      </c>
      <c r="AU887" s="230" t="s">
        <v>88</v>
      </c>
      <c r="AV887" s="13" t="s">
        <v>88</v>
      </c>
      <c r="AW887" s="13" t="s">
        <v>44</v>
      </c>
      <c r="AX887" s="13" t="s">
        <v>79</v>
      </c>
      <c r="AY887" s="230" t="s">
        <v>150</v>
      </c>
    </row>
    <row r="888" spans="2:51" s="13" customFormat="1" ht="12">
      <c r="B888" s="220"/>
      <c r="C888" s="221"/>
      <c r="D888" s="210" t="s">
        <v>159</v>
      </c>
      <c r="E888" s="222" t="s">
        <v>36</v>
      </c>
      <c r="F888" s="223" t="s">
        <v>1211</v>
      </c>
      <c r="G888" s="221"/>
      <c r="H888" s="224">
        <v>57.2</v>
      </c>
      <c r="I888" s="225"/>
      <c r="J888" s="221"/>
      <c r="K888" s="221"/>
      <c r="L888" s="226"/>
      <c r="M888" s="227"/>
      <c r="N888" s="228"/>
      <c r="O888" s="228"/>
      <c r="P888" s="228"/>
      <c r="Q888" s="228"/>
      <c r="R888" s="228"/>
      <c r="S888" s="228"/>
      <c r="T888" s="229"/>
      <c r="AT888" s="230" t="s">
        <v>159</v>
      </c>
      <c r="AU888" s="230" t="s">
        <v>88</v>
      </c>
      <c r="AV888" s="13" t="s">
        <v>88</v>
      </c>
      <c r="AW888" s="13" t="s">
        <v>44</v>
      </c>
      <c r="AX888" s="13" t="s">
        <v>79</v>
      </c>
      <c r="AY888" s="230" t="s">
        <v>150</v>
      </c>
    </row>
    <row r="889" spans="2:51" s="13" customFormat="1" ht="12">
      <c r="B889" s="220"/>
      <c r="C889" s="221"/>
      <c r="D889" s="210" t="s">
        <v>159</v>
      </c>
      <c r="E889" s="222" t="s">
        <v>36</v>
      </c>
      <c r="F889" s="223" t="s">
        <v>1212</v>
      </c>
      <c r="G889" s="221"/>
      <c r="H889" s="224">
        <v>55.4</v>
      </c>
      <c r="I889" s="225"/>
      <c r="J889" s="221"/>
      <c r="K889" s="221"/>
      <c r="L889" s="226"/>
      <c r="M889" s="227"/>
      <c r="N889" s="228"/>
      <c r="O889" s="228"/>
      <c r="P889" s="228"/>
      <c r="Q889" s="228"/>
      <c r="R889" s="228"/>
      <c r="S889" s="228"/>
      <c r="T889" s="229"/>
      <c r="AT889" s="230" t="s">
        <v>159</v>
      </c>
      <c r="AU889" s="230" t="s">
        <v>88</v>
      </c>
      <c r="AV889" s="13" t="s">
        <v>88</v>
      </c>
      <c r="AW889" s="13" t="s">
        <v>44</v>
      </c>
      <c r="AX889" s="13" t="s">
        <v>79</v>
      </c>
      <c r="AY889" s="230" t="s">
        <v>150</v>
      </c>
    </row>
    <row r="890" spans="2:51" s="13" customFormat="1" ht="12">
      <c r="B890" s="220"/>
      <c r="C890" s="221"/>
      <c r="D890" s="210" t="s">
        <v>159</v>
      </c>
      <c r="E890" s="222" t="s">
        <v>36</v>
      </c>
      <c r="F890" s="223" t="s">
        <v>1213</v>
      </c>
      <c r="G890" s="221"/>
      <c r="H890" s="224">
        <v>7.13</v>
      </c>
      <c r="I890" s="225"/>
      <c r="J890" s="221"/>
      <c r="K890" s="221"/>
      <c r="L890" s="226"/>
      <c r="M890" s="227"/>
      <c r="N890" s="228"/>
      <c r="O890" s="228"/>
      <c r="P890" s="228"/>
      <c r="Q890" s="228"/>
      <c r="R890" s="228"/>
      <c r="S890" s="228"/>
      <c r="T890" s="229"/>
      <c r="AT890" s="230" t="s">
        <v>159</v>
      </c>
      <c r="AU890" s="230" t="s">
        <v>88</v>
      </c>
      <c r="AV890" s="13" t="s">
        <v>88</v>
      </c>
      <c r="AW890" s="13" t="s">
        <v>44</v>
      </c>
      <c r="AX890" s="13" t="s">
        <v>79</v>
      </c>
      <c r="AY890" s="230" t="s">
        <v>150</v>
      </c>
    </row>
    <row r="891" spans="2:51" s="13" customFormat="1" ht="12">
      <c r="B891" s="220"/>
      <c r="C891" s="221"/>
      <c r="D891" s="210" t="s">
        <v>159</v>
      </c>
      <c r="E891" s="222" t="s">
        <v>36</v>
      </c>
      <c r="F891" s="223" t="s">
        <v>1214</v>
      </c>
      <c r="G891" s="221"/>
      <c r="H891" s="224">
        <v>10.4</v>
      </c>
      <c r="I891" s="225"/>
      <c r="J891" s="221"/>
      <c r="K891" s="221"/>
      <c r="L891" s="226"/>
      <c r="M891" s="227"/>
      <c r="N891" s="228"/>
      <c r="O891" s="228"/>
      <c r="P891" s="228"/>
      <c r="Q891" s="228"/>
      <c r="R891" s="228"/>
      <c r="S891" s="228"/>
      <c r="T891" s="229"/>
      <c r="AT891" s="230" t="s">
        <v>159</v>
      </c>
      <c r="AU891" s="230" t="s">
        <v>88</v>
      </c>
      <c r="AV891" s="13" t="s">
        <v>88</v>
      </c>
      <c r="AW891" s="13" t="s">
        <v>44</v>
      </c>
      <c r="AX891" s="13" t="s">
        <v>79</v>
      </c>
      <c r="AY891" s="230" t="s">
        <v>150</v>
      </c>
    </row>
    <row r="892" spans="2:51" s="13" customFormat="1" ht="12">
      <c r="B892" s="220"/>
      <c r="C892" s="221"/>
      <c r="D892" s="210" t="s">
        <v>159</v>
      </c>
      <c r="E892" s="222" t="s">
        <v>36</v>
      </c>
      <c r="F892" s="223" t="s">
        <v>1215</v>
      </c>
      <c r="G892" s="221"/>
      <c r="H892" s="224">
        <v>8.4</v>
      </c>
      <c r="I892" s="225"/>
      <c r="J892" s="221"/>
      <c r="K892" s="221"/>
      <c r="L892" s="226"/>
      <c r="M892" s="227"/>
      <c r="N892" s="228"/>
      <c r="O892" s="228"/>
      <c r="P892" s="228"/>
      <c r="Q892" s="228"/>
      <c r="R892" s="228"/>
      <c r="S892" s="228"/>
      <c r="T892" s="229"/>
      <c r="AT892" s="230" t="s">
        <v>159</v>
      </c>
      <c r="AU892" s="230" t="s">
        <v>88</v>
      </c>
      <c r="AV892" s="13" t="s">
        <v>88</v>
      </c>
      <c r="AW892" s="13" t="s">
        <v>44</v>
      </c>
      <c r="AX892" s="13" t="s">
        <v>79</v>
      </c>
      <c r="AY892" s="230" t="s">
        <v>150</v>
      </c>
    </row>
    <row r="893" spans="2:51" s="14" customFormat="1" ht="12">
      <c r="B893" s="231"/>
      <c r="C893" s="232"/>
      <c r="D893" s="233" t="s">
        <v>159</v>
      </c>
      <c r="E893" s="234" t="s">
        <v>36</v>
      </c>
      <c r="F893" s="235" t="s">
        <v>163</v>
      </c>
      <c r="G893" s="232"/>
      <c r="H893" s="236">
        <v>402.59</v>
      </c>
      <c r="I893" s="237"/>
      <c r="J893" s="232"/>
      <c r="K893" s="232"/>
      <c r="L893" s="238"/>
      <c r="M893" s="239"/>
      <c r="N893" s="240"/>
      <c r="O893" s="240"/>
      <c r="P893" s="240"/>
      <c r="Q893" s="240"/>
      <c r="R893" s="240"/>
      <c r="S893" s="240"/>
      <c r="T893" s="241"/>
      <c r="AT893" s="242" t="s">
        <v>159</v>
      </c>
      <c r="AU893" s="242" t="s">
        <v>88</v>
      </c>
      <c r="AV893" s="14" t="s">
        <v>157</v>
      </c>
      <c r="AW893" s="14" t="s">
        <v>44</v>
      </c>
      <c r="AX893" s="14" t="s">
        <v>23</v>
      </c>
      <c r="AY893" s="242" t="s">
        <v>150</v>
      </c>
    </row>
    <row r="894" spans="2:65" s="1" customFormat="1" ht="22.5" customHeight="1">
      <c r="B894" s="37"/>
      <c r="C894" s="196" t="s">
        <v>1216</v>
      </c>
      <c r="D894" s="196" t="s">
        <v>152</v>
      </c>
      <c r="E894" s="197" t="s">
        <v>1217</v>
      </c>
      <c r="F894" s="198" t="s">
        <v>1218</v>
      </c>
      <c r="G894" s="199" t="s">
        <v>254</v>
      </c>
      <c r="H894" s="200">
        <v>12</v>
      </c>
      <c r="I894" s="201"/>
      <c r="J894" s="202">
        <f>ROUND(I894*H894,2)</f>
        <v>0</v>
      </c>
      <c r="K894" s="198" t="s">
        <v>156</v>
      </c>
      <c r="L894" s="57"/>
      <c r="M894" s="203" t="s">
        <v>36</v>
      </c>
      <c r="N894" s="204" t="s">
        <v>50</v>
      </c>
      <c r="O894" s="38"/>
      <c r="P894" s="205">
        <f>O894*H894</f>
        <v>0</v>
      </c>
      <c r="Q894" s="205">
        <v>0</v>
      </c>
      <c r="R894" s="205">
        <f>Q894*H894</f>
        <v>0</v>
      </c>
      <c r="S894" s="205">
        <v>0.0125</v>
      </c>
      <c r="T894" s="206">
        <f>S894*H894</f>
        <v>0.15000000000000002</v>
      </c>
      <c r="AR894" s="19" t="s">
        <v>233</v>
      </c>
      <c r="AT894" s="19" t="s">
        <v>152</v>
      </c>
      <c r="AU894" s="19" t="s">
        <v>88</v>
      </c>
      <c r="AY894" s="19" t="s">
        <v>150</v>
      </c>
      <c r="BE894" s="207">
        <f>IF(N894="základní",J894,0)</f>
        <v>0</v>
      </c>
      <c r="BF894" s="207">
        <f>IF(N894="snížená",J894,0)</f>
        <v>0</v>
      </c>
      <c r="BG894" s="207">
        <f>IF(N894="zákl. přenesená",J894,0)</f>
        <v>0</v>
      </c>
      <c r="BH894" s="207">
        <f>IF(N894="sníž. přenesená",J894,0)</f>
        <v>0</v>
      </c>
      <c r="BI894" s="207">
        <f>IF(N894="nulová",J894,0)</f>
        <v>0</v>
      </c>
      <c r="BJ894" s="19" t="s">
        <v>23</v>
      </c>
      <c r="BK894" s="207">
        <f>ROUND(I894*H894,2)</f>
        <v>0</v>
      </c>
      <c r="BL894" s="19" t="s">
        <v>233</v>
      </c>
      <c r="BM894" s="19" t="s">
        <v>1219</v>
      </c>
    </row>
    <row r="895" spans="2:65" s="1" customFormat="1" ht="22.5" customHeight="1">
      <c r="B895" s="37"/>
      <c r="C895" s="196" t="s">
        <v>1220</v>
      </c>
      <c r="D895" s="196" t="s">
        <v>152</v>
      </c>
      <c r="E895" s="197" t="s">
        <v>1221</v>
      </c>
      <c r="F895" s="198" t="s">
        <v>1222</v>
      </c>
      <c r="G895" s="199" t="s">
        <v>254</v>
      </c>
      <c r="H895" s="200">
        <v>6.986</v>
      </c>
      <c r="I895" s="201"/>
      <c r="J895" s="202">
        <f>ROUND(I895*H895,2)</f>
        <v>0</v>
      </c>
      <c r="K895" s="198" t="s">
        <v>156</v>
      </c>
      <c r="L895" s="57"/>
      <c r="M895" s="203" t="s">
        <v>36</v>
      </c>
      <c r="N895" s="204" t="s">
        <v>50</v>
      </c>
      <c r="O895" s="38"/>
      <c r="P895" s="205">
        <f>O895*H895</f>
        <v>0</v>
      </c>
      <c r="Q895" s="205">
        <v>0</v>
      </c>
      <c r="R895" s="205">
        <f>Q895*H895</f>
        <v>0</v>
      </c>
      <c r="S895" s="205">
        <v>0.0823</v>
      </c>
      <c r="T895" s="206">
        <f>S895*H895</f>
        <v>0.5749478</v>
      </c>
      <c r="AR895" s="19" t="s">
        <v>233</v>
      </c>
      <c r="AT895" s="19" t="s">
        <v>152</v>
      </c>
      <c r="AU895" s="19" t="s">
        <v>88</v>
      </c>
      <c r="AY895" s="19" t="s">
        <v>150</v>
      </c>
      <c r="BE895" s="207">
        <f>IF(N895="základní",J895,0)</f>
        <v>0</v>
      </c>
      <c r="BF895" s="207">
        <f>IF(N895="snížená",J895,0)</f>
        <v>0</v>
      </c>
      <c r="BG895" s="207">
        <f>IF(N895="zákl. přenesená",J895,0)</f>
        <v>0</v>
      </c>
      <c r="BH895" s="207">
        <f>IF(N895="sníž. přenesená",J895,0)</f>
        <v>0</v>
      </c>
      <c r="BI895" s="207">
        <f>IF(N895="nulová",J895,0)</f>
        <v>0</v>
      </c>
      <c r="BJ895" s="19" t="s">
        <v>23</v>
      </c>
      <c r="BK895" s="207">
        <f>ROUND(I895*H895,2)</f>
        <v>0</v>
      </c>
      <c r="BL895" s="19" t="s">
        <v>233</v>
      </c>
      <c r="BM895" s="19" t="s">
        <v>1223</v>
      </c>
    </row>
    <row r="896" spans="2:51" s="12" customFormat="1" ht="24">
      <c r="B896" s="208"/>
      <c r="C896" s="209"/>
      <c r="D896" s="210" t="s">
        <v>159</v>
      </c>
      <c r="E896" s="211" t="s">
        <v>36</v>
      </c>
      <c r="F896" s="212" t="s">
        <v>1108</v>
      </c>
      <c r="G896" s="209"/>
      <c r="H896" s="213" t="s">
        <v>36</v>
      </c>
      <c r="I896" s="214"/>
      <c r="J896" s="209"/>
      <c r="K896" s="209"/>
      <c r="L896" s="215"/>
      <c r="M896" s="216"/>
      <c r="N896" s="217"/>
      <c r="O896" s="217"/>
      <c r="P896" s="217"/>
      <c r="Q896" s="217"/>
      <c r="R896" s="217"/>
      <c r="S896" s="217"/>
      <c r="T896" s="218"/>
      <c r="AT896" s="219" t="s">
        <v>159</v>
      </c>
      <c r="AU896" s="219" t="s">
        <v>88</v>
      </c>
      <c r="AV896" s="12" t="s">
        <v>23</v>
      </c>
      <c r="AW896" s="12" t="s">
        <v>44</v>
      </c>
      <c r="AX896" s="12" t="s">
        <v>79</v>
      </c>
      <c r="AY896" s="219" t="s">
        <v>150</v>
      </c>
    </row>
    <row r="897" spans="2:51" s="13" customFormat="1" ht="12">
      <c r="B897" s="220"/>
      <c r="C897" s="221"/>
      <c r="D897" s="210" t="s">
        <v>159</v>
      </c>
      <c r="E897" s="222" t="s">
        <v>36</v>
      </c>
      <c r="F897" s="223" t="s">
        <v>1224</v>
      </c>
      <c r="G897" s="221"/>
      <c r="H897" s="224">
        <v>6.986</v>
      </c>
      <c r="I897" s="225"/>
      <c r="J897" s="221"/>
      <c r="K897" s="221"/>
      <c r="L897" s="226"/>
      <c r="M897" s="227"/>
      <c r="N897" s="228"/>
      <c r="O897" s="228"/>
      <c r="P897" s="228"/>
      <c r="Q897" s="228"/>
      <c r="R897" s="228"/>
      <c r="S897" s="228"/>
      <c r="T897" s="229"/>
      <c r="AT897" s="230" t="s">
        <v>159</v>
      </c>
      <c r="AU897" s="230" t="s">
        <v>88</v>
      </c>
      <c r="AV897" s="13" t="s">
        <v>88</v>
      </c>
      <c r="AW897" s="13" t="s">
        <v>44</v>
      </c>
      <c r="AX897" s="13" t="s">
        <v>79</v>
      </c>
      <c r="AY897" s="230" t="s">
        <v>150</v>
      </c>
    </row>
    <row r="898" spans="2:51" s="14" customFormat="1" ht="12">
      <c r="B898" s="231"/>
      <c r="C898" s="232"/>
      <c r="D898" s="233" t="s">
        <v>159</v>
      </c>
      <c r="E898" s="234" t="s">
        <v>36</v>
      </c>
      <c r="F898" s="235" t="s">
        <v>163</v>
      </c>
      <c r="G898" s="232"/>
      <c r="H898" s="236">
        <v>6.986</v>
      </c>
      <c r="I898" s="237"/>
      <c r="J898" s="232"/>
      <c r="K898" s="232"/>
      <c r="L898" s="238"/>
      <c r="M898" s="239"/>
      <c r="N898" s="240"/>
      <c r="O898" s="240"/>
      <c r="P898" s="240"/>
      <c r="Q898" s="240"/>
      <c r="R898" s="240"/>
      <c r="S898" s="240"/>
      <c r="T898" s="241"/>
      <c r="AT898" s="242" t="s">
        <v>159</v>
      </c>
      <c r="AU898" s="242" t="s">
        <v>88</v>
      </c>
      <c r="AV898" s="14" t="s">
        <v>157</v>
      </c>
      <c r="AW898" s="14" t="s">
        <v>44</v>
      </c>
      <c r="AX898" s="14" t="s">
        <v>23</v>
      </c>
      <c r="AY898" s="242" t="s">
        <v>150</v>
      </c>
    </row>
    <row r="899" spans="2:65" s="1" customFormat="1" ht="22.5" customHeight="1">
      <c r="B899" s="37"/>
      <c r="C899" s="196" t="s">
        <v>1225</v>
      </c>
      <c r="D899" s="196" t="s">
        <v>152</v>
      </c>
      <c r="E899" s="197" t="s">
        <v>1226</v>
      </c>
      <c r="F899" s="198" t="s">
        <v>1227</v>
      </c>
      <c r="G899" s="199" t="s">
        <v>254</v>
      </c>
      <c r="H899" s="200">
        <v>22</v>
      </c>
      <c r="I899" s="201"/>
      <c r="J899" s="202">
        <f>ROUND(I899*H899,2)</f>
        <v>0</v>
      </c>
      <c r="K899" s="198" t="s">
        <v>156</v>
      </c>
      <c r="L899" s="57"/>
      <c r="M899" s="203" t="s">
        <v>36</v>
      </c>
      <c r="N899" s="204" t="s">
        <v>50</v>
      </c>
      <c r="O899" s="38"/>
      <c r="P899" s="205">
        <f>O899*H899</f>
        <v>0</v>
      </c>
      <c r="Q899" s="205">
        <v>0</v>
      </c>
      <c r="R899" s="205">
        <f>Q899*H899</f>
        <v>0</v>
      </c>
      <c r="S899" s="205">
        <v>0</v>
      </c>
      <c r="T899" s="206">
        <f>S899*H899</f>
        <v>0</v>
      </c>
      <c r="AR899" s="19" t="s">
        <v>233</v>
      </c>
      <c r="AT899" s="19" t="s">
        <v>152</v>
      </c>
      <c r="AU899" s="19" t="s">
        <v>88</v>
      </c>
      <c r="AY899" s="19" t="s">
        <v>150</v>
      </c>
      <c r="BE899" s="207">
        <f>IF(N899="základní",J899,0)</f>
        <v>0</v>
      </c>
      <c r="BF899" s="207">
        <f>IF(N899="snížená",J899,0)</f>
        <v>0</v>
      </c>
      <c r="BG899" s="207">
        <f>IF(N899="zákl. přenesená",J899,0)</f>
        <v>0</v>
      </c>
      <c r="BH899" s="207">
        <f>IF(N899="sníž. přenesená",J899,0)</f>
        <v>0</v>
      </c>
      <c r="BI899" s="207">
        <f>IF(N899="nulová",J899,0)</f>
        <v>0</v>
      </c>
      <c r="BJ899" s="19" t="s">
        <v>23</v>
      </c>
      <c r="BK899" s="207">
        <f>ROUND(I899*H899,2)</f>
        <v>0</v>
      </c>
      <c r="BL899" s="19" t="s">
        <v>233</v>
      </c>
      <c r="BM899" s="19" t="s">
        <v>1228</v>
      </c>
    </row>
    <row r="900" spans="2:51" s="12" customFormat="1" ht="24">
      <c r="B900" s="208"/>
      <c r="C900" s="209"/>
      <c r="D900" s="210" t="s">
        <v>159</v>
      </c>
      <c r="E900" s="211" t="s">
        <v>36</v>
      </c>
      <c r="F900" s="212" t="s">
        <v>1108</v>
      </c>
      <c r="G900" s="209"/>
      <c r="H900" s="213" t="s">
        <v>36</v>
      </c>
      <c r="I900" s="214"/>
      <c r="J900" s="209"/>
      <c r="K900" s="209"/>
      <c r="L900" s="215"/>
      <c r="M900" s="216"/>
      <c r="N900" s="217"/>
      <c r="O900" s="217"/>
      <c r="P900" s="217"/>
      <c r="Q900" s="217"/>
      <c r="R900" s="217"/>
      <c r="S900" s="217"/>
      <c r="T900" s="218"/>
      <c r="AT900" s="219" t="s">
        <v>159</v>
      </c>
      <c r="AU900" s="219" t="s">
        <v>88</v>
      </c>
      <c r="AV900" s="12" t="s">
        <v>23</v>
      </c>
      <c r="AW900" s="12" t="s">
        <v>44</v>
      </c>
      <c r="AX900" s="12" t="s">
        <v>79</v>
      </c>
      <c r="AY900" s="219" t="s">
        <v>150</v>
      </c>
    </row>
    <row r="901" spans="2:51" s="13" customFormat="1" ht="12">
      <c r="B901" s="220"/>
      <c r="C901" s="221"/>
      <c r="D901" s="210" t="s">
        <v>159</v>
      </c>
      <c r="E901" s="222" t="s">
        <v>36</v>
      </c>
      <c r="F901" s="223" t="s">
        <v>1229</v>
      </c>
      <c r="G901" s="221"/>
      <c r="H901" s="224">
        <v>22</v>
      </c>
      <c r="I901" s="225"/>
      <c r="J901" s="221"/>
      <c r="K901" s="221"/>
      <c r="L901" s="226"/>
      <c r="M901" s="227"/>
      <c r="N901" s="228"/>
      <c r="O901" s="228"/>
      <c r="P901" s="228"/>
      <c r="Q901" s="228"/>
      <c r="R901" s="228"/>
      <c r="S901" s="228"/>
      <c r="T901" s="229"/>
      <c r="AT901" s="230" t="s">
        <v>159</v>
      </c>
      <c r="AU901" s="230" t="s">
        <v>88</v>
      </c>
      <c r="AV901" s="13" t="s">
        <v>88</v>
      </c>
      <c r="AW901" s="13" t="s">
        <v>44</v>
      </c>
      <c r="AX901" s="13" t="s">
        <v>79</v>
      </c>
      <c r="AY901" s="230" t="s">
        <v>150</v>
      </c>
    </row>
    <row r="902" spans="2:51" s="14" customFormat="1" ht="12">
      <c r="B902" s="231"/>
      <c r="C902" s="232"/>
      <c r="D902" s="233" t="s">
        <v>159</v>
      </c>
      <c r="E902" s="234" t="s">
        <v>36</v>
      </c>
      <c r="F902" s="235" t="s">
        <v>163</v>
      </c>
      <c r="G902" s="232"/>
      <c r="H902" s="236">
        <v>22</v>
      </c>
      <c r="I902" s="237"/>
      <c r="J902" s="232"/>
      <c r="K902" s="232"/>
      <c r="L902" s="238"/>
      <c r="M902" s="239"/>
      <c r="N902" s="240"/>
      <c r="O902" s="240"/>
      <c r="P902" s="240"/>
      <c r="Q902" s="240"/>
      <c r="R902" s="240"/>
      <c r="S902" s="240"/>
      <c r="T902" s="241"/>
      <c r="AT902" s="242" t="s">
        <v>159</v>
      </c>
      <c r="AU902" s="242" t="s">
        <v>88</v>
      </c>
      <c r="AV902" s="14" t="s">
        <v>157</v>
      </c>
      <c r="AW902" s="14" t="s">
        <v>44</v>
      </c>
      <c r="AX902" s="14" t="s">
        <v>23</v>
      </c>
      <c r="AY902" s="242" t="s">
        <v>150</v>
      </c>
    </row>
    <row r="903" spans="2:65" s="1" customFormat="1" ht="22.5" customHeight="1">
      <c r="B903" s="37"/>
      <c r="C903" s="246" t="s">
        <v>1230</v>
      </c>
      <c r="D903" s="246" t="s">
        <v>262</v>
      </c>
      <c r="E903" s="247" t="s">
        <v>1231</v>
      </c>
      <c r="F903" s="248" t="s">
        <v>1232</v>
      </c>
      <c r="G903" s="249" t="s">
        <v>295</v>
      </c>
      <c r="H903" s="250">
        <v>19.75</v>
      </c>
      <c r="I903" s="251"/>
      <c r="J903" s="252">
        <f>ROUND(I903*H903,2)</f>
        <v>0</v>
      </c>
      <c r="K903" s="248" t="s">
        <v>36</v>
      </c>
      <c r="L903" s="253"/>
      <c r="M903" s="254" t="s">
        <v>36</v>
      </c>
      <c r="N903" s="255" t="s">
        <v>50</v>
      </c>
      <c r="O903" s="38"/>
      <c r="P903" s="205">
        <f>O903*H903</f>
        <v>0</v>
      </c>
      <c r="Q903" s="205">
        <v>0.008</v>
      </c>
      <c r="R903" s="205">
        <f>Q903*H903</f>
        <v>0.158</v>
      </c>
      <c r="S903" s="205">
        <v>0</v>
      </c>
      <c r="T903" s="206">
        <f>S903*H903</f>
        <v>0</v>
      </c>
      <c r="AR903" s="19" t="s">
        <v>310</v>
      </c>
      <c r="AT903" s="19" t="s">
        <v>262</v>
      </c>
      <c r="AU903" s="19" t="s">
        <v>88</v>
      </c>
      <c r="AY903" s="19" t="s">
        <v>150</v>
      </c>
      <c r="BE903" s="207">
        <f>IF(N903="základní",J903,0)</f>
        <v>0</v>
      </c>
      <c r="BF903" s="207">
        <f>IF(N903="snížená",J903,0)</f>
        <v>0</v>
      </c>
      <c r="BG903" s="207">
        <f>IF(N903="zákl. přenesená",J903,0)</f>
        <v>0</v>
      </c>
      <c r="BH903" s="207">
        <f>IF(N903="sníž. přenesená",J903,0)</f>
        <v>0</v>
      </c>
      <c r="BI903" s="207">
        <f>IF(N903="nulová",J903,0)</f>
        <v>0</v>
      </c>
      <c r="BJ903" s="19" t="s">
        <v>23</v>
      </c>
      <c r="BK903" s="207">
        <f>ROUND(I903*H903,2)</f>
        <v>0</v>
      </c>
      <c r="BL903" s="19" t="s">
        <v>233</v>
      </c>
      <c r="BM903" s="19" t="s">
        <v>1233</v>
      </c>
    </row>
    <row r="904" spans="2:65" s="1" customFormat="1" ht="22.5" customHeight="1">
      <c r="B904" s="37"/>
      <c r="C904" s="196" t="s">
        <v>1234</v>
      </c>
      <c r="D904" s="196" t="s">
        <v>152</v>
      </c>
      <c r="E904" s="197" t="s">
        <v>1235</v>
      </c>
      <c r="F904" s="198" t="s">
        <v>1236</v>
      </c>
      <c r="G904" s="199" t="s">
        <v>254</v>
      </c>
      <c r="H904" s="200">
        <v>55</v>
      </c>
      <c r="I904" s="201"/>
      <c r="J904" s="202">
        <f>ROUND(I904*H904,2)</f>
        <v>0</v>
      </c>
      <c r="K904" s="198" t="s">
        <v>156</v>
      </c>
      <c r="L904" s="57"/>
      <c r="M904" s="203" t="s">
        <v>36</v>
      </c>
      <c r="N904" s="204" t="s">
        <v>50</v>
      </c>
      <c r="O904" s="38"/>
      <c r="P904" s="205">
        <f>O904*H904</f>
        <v>0</v>
      </c>
      <c r="Q904" s="205">
        <v>0</v>
      </c>
      <c r="R904" s="205">
        <f>Q904*H904</f>
        <v>0</v>
      </c>
      <c r="S904" s="205">
        <v>0</v>
      </c>
      <c r="T904" s="206">
        <f>S904*H904</f>
        <v>0</v>
      </c>
      <c r="AR904" s="19" t="s">
        <v>233</v>
      </c>
      <c r="AT904" s="19" t="s">
        <v>152</v>
      </c>
      <c r="AU904" s="19" t="s">
        <v>88</v>
      </c>
      <c r="AY904" s="19" t="s">
        <v>150</v>
      </c>
      <c r="BE904" s="207">
        <f>IF(N904="základní",J904,0)</f>
        <v>0</v>
      </c>
      <c r="BF904" s="207">
        <f>IF(N904="snížená",J904,0)</f>
        <v>0</v>
      </c>
      <c r="BG904" s="207">
        <f>IF(N904="zákl. přenesená",J904,0)</f>
        <v>0</v>
      </c>
      <c r="BH904" s="207">
        <f>IF(N904="sníž. přenesená",J904,0)</f>
        <v>0</v>
      </c>
      <c r="BI904" s="207">
        <f>IF(N904="nulová",J904,0)</f>
        <v>0</v>
      </c>
      <c r="BJ904" s="19" t="s">
        <v>23</v>
      </c>
      <c r="BK904" s="207">
        <f>ROUND(I904*H904,2)</f>
        <v>0</v>
      </c>
      <c r="BL904" s="19" t="s">
        <v>233</v>
      </c>
      <c r="BM904" s="19" t="s">
        <v>1237</v>
      </c>
    </row>
    <row r="905" spans="2:51" s="12" customFormat="1" ht="24">
      <c r="B905" s="208"/>
      <c r="C905" s="209"/>
      <c r="D905" s="210" t="s">
        <v>159</v>
      </c>
      <c r="E905" s="211" t="s">
        <v>36</v>
      </c>
      <c r="F905" s="212" t="s">
        <v>1108</v>
      </c>
      <c r="G905" s="209"/>
      <c r="H905" s="213" t="s">
        <v>36</v>
      </c>
      <c r="I905" s="214"/>
      <c r="J905" s="209"/>
      <c r="K905" s="209"/>
      <c r="L905" s="215"/>
      <c r="M905" s="216"/>
      <c r="N905" s="217"/>
      <c r="O905" s="217"/>
      <c r="P905" s="217"/>
      <c r="Q905" s="217"/>
      <c r="R905" s="217"/>
      <c r="S905" s="217"/>
      <c r="T905" s="218"/>
      <c r="AT905" s="219" t="s">
        <v>159</v>
      </c>
      <c r="AU905" s="219" t="s">
        <v>88</v>
      </c>
      <c r="AV905" s="12" t="s">
        <v>23</v>
      </c>
      <c r="AW905" s="12" t="s">
        <v>44</v>
      </c>
      <c r="AX905" s="12" t="s">
        <v>79</v>
      </c>
      <c r="AY905" s="219" t="s">
        <v>150</v>
      </c>
    </row>
    <row r="906" spans="2:51" s="13" customFormat="1" ht="12">
      <c r="B906" s="220"/>
      <c r="C906" s="221"/>
      <c r="D906" s="210" t="s">
        <v>159</v>
      </c>
      <c r="E906" s="222" t="s">
        <v>36</v>
      </c>
      <c r="F906" s="223" t="s">
        <v>1238</v>
      </c>
      <c r="G906" s="221"/>
      <c r="H906" s="224">
        <v>55</v>
      </c>
      <c r="I906" s="225"/>
      <c r="J906" s="221"/>
      <c r="K906" s="221"/>
      <c r="L906" s="226"/>
      <c r="M906" s="227"/>
      <c r="N906" s="228"/>
      <c r="O906" s="228"/>
      <c r="P906" s="228"/>
      <c r="Q906" s="228"/>
      <c r="R906" s="228"/>
      <c r="S906" s="228"/>
      <c r="T906" s="229"/>
      <c r="AT906" s="230" t="s">
        <v>159</v>
      </c>
      <c r="AU906" s="230" t="s">
        <v>88</v>
      </c>
      <c r="AV906" s="13" t="s">
        <v>88</v>
      </c>
      <c r="AW906" s="13" t="s">
        <v>44</v>
      </c>
      <c r="AX906" s="13" t="s">
        <v>79</v>
      </c>
      <c r="AY906" s="230" t="s">
        <v>150</v>
      </c>
    </row>
    <row r="907" spans="2:51" s="14" customFormat="1" ht="12">
      <c r="B907" s="231"/>
      <c r="C907" s="232"/>
      <c r="D907" s="233" t="s">
        <v>159</v>
      </c>
      <c r="E907" s="234" t="s">
        <v>36</v>
      </c>
      <c r="F907" s="235" t="s">
        <v>163</v>
      </c>
      <c r="G907" s="232"/>
      <c r="H907" s="236">
        <v>55</v>
      </c>
      <c r="I907" s="237"/>
      <c r="J907" s="232"/>
      <c r="K907" s="232"/>
      <c r="L907" s="238"/>
      <c r="M907" s="239"/>
      <c r="N907" s="240"/>
      <c r="O907" s="240"/>
      <c r="P907" s="240"/>
      <c r="Q907" s="240"/>
      <c r="R907" s="240"/>
      <c r="S907" s="240"/>
      <c r="T907" s="241"/>
      <c r="AT907" s="242" t="s">
        <v>159</v>
      </c>
      <c r="AU907" s="242" t="s">
        <v>88</v>
      </c>
      <c r="AV907" s="14" t="s">
        <v>157</v>
      </c>
      <c r="AW907" s="14" t="s">
        <v>44</v>
      </c>
      <c r="AX907" s="14" t="s">
        <v>23</v>
      </c>
      <c r="AY907" s="242" t="s">
        <v>150</v>
      </c>
    </row>
    <row r="908" spans="2:65" s="1" customFormat="1" ht="22.5" customHeight="1">
      <c r="B908" s="37"/>
      <c r="C908" s="246" t="s">
        <v>1239</v>
      </c>
      <c r="D908" s="246" t="s">
        <v>262</v>
      </c>
      <c r="E908" s="247" t="s">
        <v>1231</v>
      </c>
      <c r="F908" s="248" t="s">
        <v>1232</v>
      </c>
      <c r="G908" s="249" t="s">
        <v>295</v>
      </c>
      <c r="H908" s="250">
        <v>60.48</v>
      </c>
      <c r="I908" s="251"/>
      <c r="J908" s="252">
        <f>ROUND(I908*H908,2)</f>
        <v>0</v>
      </c>
      <c r="K908" s="248" t="s">
        <v>36</v>
      </c>
      <c r="L908" s="253"/>
      <c r="M908" s="254" t="s">
        <v>36</v>
      </c>
      <c r="N908" s="255" t="s">
        <v>50</v>
      </c>
      <c r="O908" s="38"/>
      <c r="P908" s="205">
        <f>O908*H908</f>
        <v>0</v>
      </c>
      <c r="Q908" s="205">
        <v>0.008</v>
      </c>
      <c r="R908" s="205">
        <f>Q908*H908</f>
        <v>0.48384</v>
      </c>
      <c r="S908" s="205">
        <v>0</v>
      </c>
      <c r="T908" s="206">
        <f>S908*H908</f>
        <v>0</v>
      </c>
      <c r="AR908" s="19" t="s">
        <v>310</v>
      </c>
      <c r="AT908" s="19" t="s">
        <v>262</v>
      </c>
      <c r="AU908" s="19" t="s">
        <v>88</v>
      </c>
      <c r="AY908" s="19" t="s">
        <v>150</v>
      </c>
      <c r="BE908" s="207">
        <f>IF(N908="základní",J908,0)</f>
        <v>0</v>
      </c>
      <c r="BF908" s="207">
        <f>IF(N908="snížená",J908,0)</f>
        <v>0</v>
      </c>
      <c r="BG908" s="207">
        <f>IF(N908="zákl. přenesená",J908,0)</f>
        <v>0</v>
      </c>
      <c r="BH908" s="207">
        <f>IF(N908="sníž. přenesená",J908,0)</f>
        <v>0</v>
      </c>
      <c r="BI908" s="207">
        <f>IF(N908="nulová",J908,0)</f>
        <v>0</v>
      </c>
      <c r="BJ908" s="19" t="s">
        <v>23</v>
      </c>
      <c r="BK908" s="207">
        <f>ROUND(I908*H908,2)</f>
        <v>0</v>
      </c>
      <c r="BL908" s="19" t="s">
        <v>233</v>
      </c>
      <c r="BM908" s="19" t="s">
        <v>1240</v>
      </c>
    </row>
    <row r="909" spans="2:65" s="1" customFormat="1" ht="22.5" customHeight="1">
      <c r="B909" s="37"/>
      <c r="C909" s="196" t="s">
        <v>1241</v>
      </c>
      <c r="D909" s="196" t="s">
        <v>152</v>
      </c>
      <c r="E909" s="197" t="s">
        <v>1242</v>
      </c>
      <c r="F909" s="198" t="s">
        <v>1243</v>
      </c>
      <c r="G909" s="199" t="s">
        <v>254</v>
      </c>
      <c r="H909" s="200">
        <v>2</v>
      </c>
      <c r="I909" s="201"/>
      <c r="J909" s="202">
        <f>ROUND(I909*H909,2)</f>
        <v>0</v>
      </c>
      <c r="K909" s="198" t="s">
        <v>156</v>
      </c>
      <c r="L909" s="57"/>
      <c r="M909" s="203" t="s">
        <v>36</v>
      </c>
      <c r="N909" s="204" t="s">
        <v>50</v>
      </c>
      <c r="O909" s="38"/>
      <c r="P909" s="205">
        <f>O909*H909</f>
        <v>0</v>
      </c>
      <c r="Q909" s="205">
        <v>0</v>
      </c>
      <c r="R909" s="205">
        <f>Q909*H909</f>
        <v>0</v>
      </c>
      <c r="S909" s="205">
        <v>0</v>
      </c>
      <c r="T909" s="206">
        <f>S909*H909</f>
        <v>0</v>
      </c>
      <c r="AR909" s="19" t="s">
        <v>233</v>
      </c>
      <c r="AT909" s="19" t="s">
        <v>152</v>
      </c>
      <c r="AU909" s="19" t="s">
        <v>88</v>
      </c>
      <c r="AY909" s="19" t="s">
        <v>150</v>
      </c>
      <c r="BE909" s="207">
        <f>IF(N909="základní",J909,0)</f>
        <v>0</v>
      </c>
      <c r="BF909" s="207">
        <f>IF(N909="snížená",J909,0)</f>
        <v>0</v>
      </c>
      <c r="BG909" s="207">
        <f>IF(N909="zákl. přenesená",J909,0)</f>
        <v>0</v>
      </c>
      <c r="BH909" s="207">
        <f>IF(N909="sníž. přenesená",J909,0)</f>
        <v>0</v>
      </c>
      <c r="BI909" s="207">
        <f>IF(N909="nulová",J909,0)</f>
        <v>0</v>
      </c>
      <c r="BJ909" s="19" t="s">
        <v>23</v>
      </c>
      <c r="BK909" s="207">
        <f>ROUND(I909*H909,2)</f>
        <v>0</v>
      </c>
      <c r="BL909" s="19" t="s">
        <v>233</v>
      </c>
      <c r="BM909" s="19" t="s">
        <v>1244</v>
      </c>
    </row>
    <row r="910" spans="2:51" s="12" customFormat="1" ht="24">
      <c r="B910" s="208"/>
      <c r="C910" s="209"/>
      <c r="D910" s="210" t="s">
        <v>159</v>
      </c>
      <c r="E910" s="211" t="s">
        <v>36</v>
      </c>
      <c r="F910" s="212" t="s">
        <v>1108</v>
      </c>
      <c r="G910" s="209"/>
      <c r="H910" s="213" t="s">
        <v>36</v>
      </c>
      <c r="I910" s="214"/>
      <c r="J910" s="209"/>
      <c r="K910" s="209"/>
      <c r="L910" s="215"/>
      <c r="M910" s="216"/>
      <c r="N910" s="217"/>
      <c r="O910" s="217"/>
      <c r="P910" s="217"/>
      <c r="Q910" s="217"/>
      <c r="R910" s="217"/>
      <c r="S910" s="217"/>
      <c r="T910" s="218"/>
      <c r="AT910" s="219" t="s">
        <v>159</v>
      </c>
      <c r="AU910" s="219" t="s">
        <v>88</v>
      </c>
      <c r="AV910" s="12" t="s">
        <v>23</v>
      </c>
      <c r="AW910" s="12" t="s">
        <v>44</v>
      </c>
      <c r="AX910" s="12" t="s">
        <v>79</v>
      </c>
      <c r="AY910" s="219" t="s">
        <v>150</v>
      </c>
    </row>
    <row r="911" spans="2:51" s="13" customFormat="1" ht="12">
      <c r="B911" s="220"/>
      <c r="C911" s="221"/>
      <c r="D911" s="210" t="s">
        <v>159</v>
      </c>
      <c r="E911" s="222" t="s">
        <v>36</v>
      </c>
      <c r="F911" s="223" t="s">
        <v>88</v>
      </c>
      <c r="G911" s="221"/>
      <c r="H911" s="224">
        <v>2</v>
      </c>
      <c r="I911" s="225"/>
      <c r="J911" s="221"/>
      <c r="K911" s="221"/>
      <c r="L911" s="226"/>
      <c r="M911" s="227"/>
      <c r="N911" s="228"/>
      <c r="O911" s="228"/>
      <c r="P911" s="228"/>
      <c r="Q911" s="228"/>
      <c r="R911" s="228"/>
      <c r="S911" s="228"/>
      <c r="T911" s="229"/>
      <c r="AT911" s="230" t="s">
        <v>159</v>
      </c>
      <c r="AU911" s="230" t="s">
        <v>88</v>
      </c>
      <c r="AV911" s="13" t="s">
        <v>88</v>
      </c>
      <c r="AW911" s="13" t="s">
        <v>44</v>
      </c>
      <c r="AX911" s="13" t="s">
        <v>79</v>
      </c>
      <c r="AY911" s="230" t="s">
        <v>150</v>
      </c>
    </row>
    <row r="912" spans="2:51" s="14" customFormat="1" ht="12">
      <c r="B912" s="231"/>
      <c r="C912" s="232"/>
      <c r="D912" s="233" t="s">
        <v>159</v>
      </c>
      <c r="E912" s="234" t="s">
        <v>36</v>
      </c>
      <c r="F912" s="235" t="s">
        <v>163</v>
      </c>
      <c r="G912" s="232"/>
      <c r="H912" s="236">
        <v>2</v>
      </c>
      <c r="I912" s="237"/>
      <c r="J912" s="232"/>
      <c r="K912" s="232"/>
      <c r="L912" s="238"/>
      <c r="M912" s="239"/>
      <c r="N912" s="240"/>
      <c r="O912" s="240"/>
      <c r="P912" s="240"/>
      <c r="Q912" s="240"/>
      <c r="R912" s="240"/>
      <c r="S912" s="240"/>
      <c r="T912" s="241"/>
      <c r="AT912" s="242" t="s">
        <v>159</v>
      </c>
      <c r="AU912" s="242" t="s">
        <v>88</v>
      </c>
      <c r="AV912" s="14" t="s">
        <v>157</v>
      </c>
      <c r="AW912" s="14" t="s">
        <v>44</v>
      </c>
      <c r="AX912" s="14" t="s">
        <v>23</v>
      </c>
      <c r="AY912" s="242" t="s">
        <v>150</v>
      </c>
    </row>
    <row r="913" spans="2:65" s="1" customFormat="1" ht="22.5" customHeight="1">
      <c r="B913" s="37"/>
      <c r="C913" s="246" t="s">
        <v>1245</v>
      </c>
      <c r="D913" s="246" t="s">
        <v>262</v>
      </c>
      <c r="E913" s="247" t="s">
        <v>1231</v>
      </c>
      <c r="F913" s="248" t="s">
        <v>1232</v>
      </c>
      <c r="G913" s="249" t="s">
        <v>295</v>
      </c>
      <c r="H913" s="250">
        <v>3.54</v>
      </c>
      <c r="I913" s="251"/>
      <c r="J913" s="252">
        <f>ROUND(I913*H913,2)</f>
        <v>0</v>
      </c>
      <c r="K913" s="248" t="s">
        <v>36</v>
      </c>
      <c r="L913" s="253"/>
      <c r="M913" s="254" t="s">
        <v>36</v>
      </c>
      <c r="N913" s="255" t="s">
        <v>50</v>
      </c>
      <c r="O913" s="38"/>
      <c r="P913" s="205">
        <f>O913*H913</f>
        <v>0</v>
      </c>
      <c r="Q913" s="205">
        <v>0.008</v>
      </c>
      <c r="R913" s="205">
        <f>Q913*H913</f>
        <v>0.02832</v>
      </c>
      <c r="S913" s="205">
        <v>0</v>
      </c>
      <c r="T913" s="206">
        <f>S913*H913</f>
        <v>0</v>
      </c>
      <c r="AR913" s="19" t="s">
        <v>310</v>
      </c>
      <c r="AT913" s="19" t="s">
        <v>262</v>
      </c>
      <c r="AU913" s="19" t="s">
        <v>88</v>
      </c>
      <c r="AY913" s="19" t="s">
        <v>150</v>
      </c>
      <c r="BE913" s="207">
        <f>IF(N913="základní",J913,0)</f>
        <v>0</v>
      </c>
      <c r="BF913" s="207">
        <f>IF(N913="snížená",J913,0)</f>
        <v>0</v>
      </c>
      <c r="BG913" s="207">
        <f>IF(N913="zákl. přenesená",J913,0)</f>
        <v>0</v>
      </c>
      <c r="BH913" s="207">
        <f>IF(N913="sníž. přenesená",J913,0)</f>
        <v>0</v>
      </c>
      <c r="BI913" s="207">
        <f>IF(N913="nulová",J913,0)</f>
        <v>0</v>
      </c>
      <c r="BJ913" s="19" t="s">
        <v>23</v>
      </c>
      <c r="BK913" s="207">
        <f>ROUND(I913*H913,2)</f>
        <v>0</v>
      </c>
      <c r="BL913" s="19" t="s">
        <v>233</v>
      </c>
      <c r="BM913" s="19" t="s">
        <v>1246</v>
      </c>
    </row>
    <row r="914" spans="2:65" s="1" customFormat="1" ht="22.5" customHeight="1">
      <c r="B914" s="37"/>
      <c r="C914" s="196" t="s">
        <v>1247</v>
      </c>
      <c r="D914" s="196" t="s">
        <v>152</v>
      </c>
      <c r="E914" s="197" t="s">
        <v>1248</v>
      </c>
      <c r="F914" s="198" t="s">
        <v>1249</v>
      </c>
      <c r="G914" s="199" t="s">
        <v>155</v>
      </c>
      <c r="H914" s="200">
        <v>6.986</v>
      </c>
      <c r="I914" s="201"/>
      <c r="J914" s="202">
        <f>ROUND(I914*H914,2)</f>
        <v>0</v>
      </c>
      <c r="K914" s="198" t="s">
        <v>36</v>
      </c>
      <c r="L914" s="57"/>
      <c r="M914" s="203" t="s">
        <v>36</v>
      </c>
      <c r="N914" s="204" t="s">
        <v>50</v>
      </c>
      <c r="O914" s="38"/>
      <c r="P914" s="205">
        <f>O914*H914</f>
        <v>0</v>
      </c>
      <c r="Q914" s="205">
        <v>0</v>
      </c>
      <c r="R914" s="205">
        <f>Q914*H914</f>
        <v>0</v>
      </c>
      <c r="S914" s="205">
        <v>0</v>
      </c>
      <c r="T914" s="206">
        <f>S914*H914</f>
        <v>0</v>
      </c>
      <c r="AR914" s="19" t="s">
        <v>233</v>
      </c>
      <c r="AT914" s="19" t="s">
        <v>152</v>
      </c>
      <c r="AU914" s="19" t="s">
        <v>88</v>
      </c>
      <c r="AY914" s="19" t="s">
        <v>150</v>
      </c>
      <c r="BE914" s="207">
        <f>IF(N914="základní",J914,0)</f>
        <v>0</v>
      </c>
      <c r="BF914" s="207">
        <f>IF(N914="snížená",J914,0)</f>
        <v>0</v>
      </c>
      <c r="BG914" s="207">
        <f>IF(N914="zákl. přenesená",J914,0)</f>
        <v>0</v>
      </c>
      <c r="BH914" s="207">
        <f>IF(N914="sníž. přenesená",J914,0)</f>
        <v>0</v>
      </c>
      <c r="BI914" s="207">
        <f>IF(N914="nulová",J914,0)</f>
        <v>0</v>
      </c>
      <c r="BJ914" s="19" t="s">
        <v>23</v>
      </c>
      <c r="BK914" s="207">
        <f>ROUND(I914*H914,2)</f>
        <v>0</v>
      </c>
      <c r="BL914" s="19" t="s">
        <v>233</v>
      </c>
      <c r="BM914" s="19" t="s">
        <v>1250</v>
      </c>
    </row>
    <row r="915" spans="2:51" s="12" customFormat="1" ht="24">
      <c r="B915" s="208"/>
      <c r="C915" s="209"/>
      <c r="D915" s="210" t="s">
        <v>159</v>
      </c>
      <c r="E915" s="211" t="s">
        <v>36</v>
      </c>
      <c r="F915" s="212" t="s">
        <v>1108</v>
      </c>
      <c r="G915" s="209"/>
      <c r="H915" s="213" t="s">
        <v>36</v>
      </c>
      <c r="I915" s="214"/>
      <c r="J915" s="209"/>
      <c r="K915" s="209"/>
      <c r="L915" s="215"/>
      <c r="M915" s="216"/>
      <c r="N915" s="217"/>
      <c r="O915" s="217"/>
      <c r="P915" s="217"/>
      <c r="Q915" s="217"/>
      <c r="R915" s="217"/>
      <c r="S915" s="217"/>
      <c r="T915" s="218"/>
      <c r="AT915" s="219" t="s">
        <v>159</v>
      </c>
      <c r="AU915" s="219" t="s">
        <v>88</v>
      </c>
      <c r="AV915" s="12" t="s">
        <v>23</v>
      </c>
      <c r="AW915" s="12" t="s">
        <v>44</v>
      </c>
      <c r="AX915" s="12" t="s">
        <v>79</v>
      </c>
      <c r="AY915" s="219" t="s">
        <v>150</v>
      </c>
    </row>
    <row r="916" spans="2:51" s="13" customFormat="1" ht="12">
      <c r="B916" s="220"/>
      <c r="C916" s="221"/>
      <c r="D916" s="210" t="s">
        <v>159</v>
      </c>
      <c r="E916" s="222" t="s">
        <v>36</v>
      </c>
      <c r="F916" s="223" t="s">
        <v>1224</v>
      </c>
      <c r="G916" s="221"/>
      <c r="H916" s="224">
        <v>6.986</v>
      </c>
      <c r="I916" s="225"/>
      <c r="J916" s="221"/>
      <c r="K916" s="221"/>
      <c r="L916" s="226"/>
      <c r="M916" s="227"/>
      <c r="N916" s="228"/>
      <c r="O916" s="228"/>
      <c r="P916" s="228"/>
      <c r="Q916" s="228"/>
      <c r="R916" s="228"/>
      <c r="S916" s="228"/>
      <c r="T916" s="229"/>
      <c r="AT916" s="230" t="s">
        <v>159</v>
      </c>
      <c r="AU916" s="230" t="s">
        <v>88</v>
      </c>
      <c r="AV916" s="13" t="s">
        <v>88</v>
      </c>
      <c r="AW916" s="13" t="s">
        <v>44</v>
      </c>
      <c r="AX916" s="13" t="s">
        <v>79</v>
      </c>
      <c r="AY916" s="230" t="s">
        <v>150</v>
      </c>
    </row>
    <row r="917" spans="2:51" s="14" customFormat="1" ht="12">
      <c r="B917" s="231"/>
      <c r="C917" s="232"/>
      <c r="D917" s="233" t="s">
        <v>159</v>
      </c>
      <c r="E917" s="234" t="s">
        <v>36</v>
      </c>
      <c r="F917" s="235" t="s">
        <v>163</v>
      </c>
      <c r="G917" s="232"/>
      <c r="H917" s="236">
        <v>6.986</v>
      </c>
      <c r="I917" s="237"/>
      <c r="J917" s="232"/>
      <c r="K917" s="232"/>
      <c r="L917" s="238"/>
      <c r="M917" s="239"/>
      <c r="N917" s="240"/>
      <c r="O917" s="240"/>
      <c r="P917" s="240"/>
      <c r="Q917" s="240"/>
      <c r="R917" s="240"/>
      <c r="S917" s="240"/>
      <c r="T917" s="241"/>
      <c r="AT917" s="242" t="s">
        <v>159</v>
      </c>
      <c r="AU917" s="242" t="s">
        <v>88</v>
      </c>
      <c r="AV917" s="14" t="s">
        <v>157</v>
      </c>
      <c r="AW917" s="14" t="s">
        <v>44</v>
      </c>
      <c r="AX917" s="14" t="s">
        <v>23</v>
      </c>
      <c r="AY917" s="242" t="s">
        <v>150</v>
      </c>
    </row>
    <row r="918" spans="2:65" s="1" customFormat="1" ht="22.5" customHeight="1">
      <c r="B918" s="37"/>
      <c r="C918" s="196" t="s">
        <v>1251</v>
      </c>
      <c r="D918" s="196" t="s">
        <v>152</v>
      </c>
      <c r="E918" s="197" t="s">
        <v>1252</v>
      </c>
      <c r="F918" s="198" t="s">
        <v>1253</v>
      </c>
      <c r="G918" s="199" t="s">
        <v>761</v>
      </c>
      <c r="H918" s="270"/>
      <c r="I918" s="201"/>
      <c r="J918" s="202">
        <f>ROUND(I918*H918,2)</f>
        <v>0</v>
      </c>
      <c r="K918" s="198" t="s">
        <v>156</v>
      </c>
      <c r="L918" s="57"/>
      <c r="M918" s="203" t="s">
        <v>36</v>
      </c>
      <c r="N918" s="204" t="s">
        <v>50</v>
      </c>
      <c r="O918" s="38"/>
      <c r="P918" s="205">
        <f>O918*H918</f>
        <v>0</v>
      </c>
      <c r="Q918" s="205">
        <v>0</v>
      </c>
      <c r="R918" s="205">
        <f>Q918*H918</f>
        <v>0</v>
      </c>
      <c r="S918" s="205">
        <v>0</v>
      </c>
      <c r="T918" s="206">
        <f>S918*H918</f>
        <v>0</v>
      </c>
      <c r="AR918" s="19" t="s">
        <v>233</v>
      </c>
      <c r="AT918" s="19" t="s">
        <v>152</v>
      </c>
      <c r="AU918" s="19" t="s">
        <v>88</v>
      </c>
      <c r="AY918" s="19" t="s">
        <v>150</v>
      </c>
      <c r="BE918" s="207">
        <f>IF(N918="základní",J918,0)</f>
        <v>0</v>
      </c>
      <c r="BF918" s="207">
        <f>IF(N918="snížená",J918,0)</f>
        <v>0</v>
      </c>
      <c r="BG918" s="207">
        <f>IF(N918="zákl. přenesená",J918,0)</f>
        <v>0</v>
      </c>
      <c r="BH918" s="207">
        <f>IF(N918="sníž. přenesená",J918,0)</f>
        <v>0</v>
      </c>
      <c r="BI918" s="207">
        <f>IF(N918="nulová",J918,0)</f>
        <v>0</v>
      </c>
      <c r="BJ918" s="19" t="s">
        <v>23</v>
      </c>
      <c r="BK918" s="207">
        <f>ROUND(I918*H918,2)</f>
        <v>0</v>
      </c>
      <c r="BL918" s="19" t="s">
        <v>233</v>
      </c>
      <c r="BM918" s="19" t="s">
        <v>1254</v>
      </c>
    </row>
    <row r="919" spans="2:63" s="11" customFormat="1" ht="29.85" customHeight="1">
      <c r="B919" s="179"/>
      <c r="C919" s="180"/>
      <c r="D919" s="193" t="s">
        <v>78</v>
      </c>
      <c r="E919" s="194" t="s">
        <v>1255</v>
      </c>
      <c r="F919" s="194" t="s">
        <v>1256</v>
      </c>
      <c r="G919" s="180"/>
      <c r="H919" s="180"/>
      <c r="I919" s="183"/>
      <c r="J919" s="195">
        <f>BK919</f>
        <v>0</v>
      </c>
      <c r="K919" s="180"/>
      <c r="L919" s="185"/>
      <c r="M919" s="186"/>
      <c r="N919" s="187"/>
      <c r="O919" s="187"/>
      <c r="P919" s="188">
        <f>SUM(P920:P945)</f>
        <v>0</v>
      </c>
      <c r="Q919" s="187"/>
      <c r="R919" s="188">
        <f>SUM(R920:R945)</f>
        <v>0</v>
      </c>
      <c r="S919" s="187"/>
      <c r="T919" s="189">
        <f>SUM(T920:T945)</f>
        <v>0.07269800000000001</v>
      </c>
      <c r="AR919" s="190" t="s">
        <v>88</v>
      </c>
      <c r="AT919" s="191" t="s">
        <v>78</v>
      </c>
      <c r="AU919" s="191" t="s">
        <v>23</v>
      </c>
      <c r="AY919" s="190" t="s">
        <v>150</v>
      </c>
      <c r="BK919" s="192">
        <f>SUM(BK920:BK945)</f>
        <v>0</v>
      </c>
    </row>
    <row r="920" spans="2:65" s="1" customFormat="1" ht="22.5" customHeight="1">
      <c r="B920" s="37"/>
      <c r="C920" s="196" t="s">
        <v>1257</v>
      </c>
      <c r="D920" s="196" t="s">
        <v>152</v>
      </c>
      <c r="E920" s="197" t="s">
        <v>1258</v>
      </c>
      <c r="F920" s="198" t="s">
        <v>1259</v>
      </c>
      <c r="G920" s="199" t="s">
        <v>254</v>
      </c>
      <c r="H920" s="200">
        <v>2</v>
      </c>
      <c r="I920" s="201"/>
      <c r="J920" s="202">
        <f>ROUND(I920*H920,2)</f>
        <v>0</v>
      </c>
      <c r="K920" s="198" t="s">
        <v>156</v>
      </c>
      <c r="L920" s="57"/>
      <c r="M920" s="203" t="s">
        <v>36</v>
      </c>
      <c r="N920" s="204" t="s">
        <v>50</v>
      </c>
      <c r="O920" s="38"/>
      <c r="P920" s="205">
        <f>O920*H920</f>
        <v>0</v>
      </c>
      <c r="Q920" s="205">
        <v>0</v>
      </c>
      <c r="R920" s="205">
        <f>Q920*H920</f>
        <v>0</v>
      </c>
      <c r="S920" s="205">
        <v>0</v>
      </c>
      <c r="T920" s="206">
        <f>S920*H920</f>
        <v>0</v>
      </c>
      <c r="AR920" s="19" t="s">
        <v>233</v>
      </c>
      <c r="AT920" s="19" t="s">
        <v>152</v>
      </c>
      <c r="AU920" s="19" t="s">
        <v>88</v>
      </c>
      <c r="AY920" s="19" t="s">
        <v>150</v>
      </c>
      <c r="BE920" s="207">
        <f>IF(N920="základní",J920,0)</f>
        <v>0</v>
      </c>
      <c r="BF920" s="207">
        <f>IF(N920="snížená",J920,0)</f>
        <v>0</v>
      </c>
      <c r="BG920" s="207">
        <f>IF(N920="zákl. přenesená",J920,0)</f>
        <v>0</v>
      </c>
      <c r="BH920" s="207">
        <f>IF(N920="sníž. přenesená",J920,0)</f>
        <v>0</v>
      </c>
      <c r="BI920" s="207">
        <f>IF(N920="nulová",J920,0)</f>
        <v>0</v>
      </c>
      <c r="BJ920" s="19" t="s">
        <v>23</v>
      </c>
      <c r="BK920" s="207">
        <f>ROUND(I920*H920,2)</f>
        <v>0</v>
      </c>
      <c r="BL920" s="19" t="s">
        <v>233</v>
      </c>
      <c r="BM920" s="19" t="s">
        <v>1260</v>
      </c>
    </row>
    <row r="921" spans="2:51" s="12" customFormat="1" ht="24">
      <c r="B921" s="208"/>
      <c r="C921" s="209"/>
      <c r="D921" s="210" t="s">
        <v>159</v>
      </c>
      <c r="E921" s="211" t="s">
        <v>36</v>
      </c>
      <c r="F921" s="212" t="s">
        <v>1108</v>
      </c>
      <c r="G921" s="209"/>
      <c r="H921" s="213" t="s">
        <v>36</v>
      </c>
      <c r="I921" s="214"/>
      <c r="J921" s="209"/>
      <c r="K921" s="209"/>
      <c r="L921" s="215"/>
      <c r="M921" s="216"/>
      <c r="N921" s="217"/>
      <c r="O921" s="217"/>
      <c r="P921" s="217"/>
      <c r="Q921" s="217"/>
      <c r="R921" s="217"/>
      <c r="S921" s="217"/>
      <c r="T921" s="218"/>
      <c r="AT921" s="219" t="s">
        <v>159</v>
      </c>
      <c r="AU921" s="219" t="s">
        <v>88</v>
      </c>
      <c r="AV921" s="12" t="s">
        <v>23</v>
      </c>
      <c r="AW921" s="12" t="s">
        <v>44</v>
      </c>
      <c r="AX921" s="12" t="s">
        <v>79</v>
      </c>
      <c r="AY921" s="219" t="s">
        <v>150</v>
      </c>
    </row>
    <row r="922" spans="2:51" s="13" customFormat="1" ht="12">
      <c r="B922" s="220"/>
      <c r="C922" s="221"/>
      <c r="D922" s="210" t="s">
        <v>159</v>
      </c>
      <c r="E922" s="222" t="s">
        <v>36</v>
      </c>
      <c r="F922" s="223" t="s">
        <v>1261</v>
      </c>
      <c r="G922" s="221"/>
      <c r="H922" s="224">
        <v>1</v>
      </c>
      <c r="I922" s="225"/>
      <c r="J922" s="221"/>
      <c r="K922" s="221"/>
      <c r="L922" s="226"/>
      <c r="M922" s="227"/>
      <c r="N922" s="228"/>
      <c r="O922" s="228"/>
      <c r="P922" s="228"/>
      <c r="Q922" s="228"/>
      <c r="R922" s="228"/>
      <c r="S922" s="228"/>
      <c r="T922" s="229"/>
      <c r="AT922" s="230" t="s">
        <v>159</v>
      </c>
      <c r="AU922" s="230" t="s">
        <v>88</v>
      </c>
      <c r="AV922" s="13" t="s">
        <v>88</v>
      </c>
      <c r="AW922" s="13" t="s">
        <v>44</v>
      </c>
      <c r="AX922" s="13" t="s">
        <v>79</v>
      </c>
      <c r="AY922" s="230" t="s">
        <v>150</v>
      </c>
    </row>
    <row r="923" spans="2:51" s="13" customFormat="1" ht="12">
      <c r="B923" s="220"/>
      <c r="C923" s="221"/>
      <c r="D923" s="210" t="s">
        <v>159</v>
      </c>
      <c r="E923" s="222" t="s">
        <v>36</v>
      </c>
      <c r="F923" s="223" t="s">
        <v>1262</v>
      </c>
      <c r="G923" s="221"/>
      <c r="H923" s="224">
        <v>1</v>
      </c>
      <c r="I923" s="225"/>
      <c r="J923" s="221"/>
      <c r="K923" s="221"/>
      <c r="L923" s="226"/>
      <c r="M923" s="227"/>
      <c r="N923" s="228"/>
      <c r="O923" s="228"/>
      <c r="P923" s="228"/>
      <c r="Q923" s="228"/>
      <c r="R923" s="228"/>
      <c r="S923" s="228"/>
      <c r="T923" s="229"/>
      <c r="AT923" s="230" t="s">
        <v>159</v>
      </c>
      <c r="AU923" s="230" t="s">
        <v>88</v>
      </c>
      <c r="AV923" s="13" t="s">
        <v>88</v>
      </c>
      <c r="AW923" s="13" t="s">
        <v>44</v>
      </c>
      <c r="AX923" s="13" t="s">
        <v>79</v>
      </c>
      <c r="AY923" s="230" t="s">
        <v>150</v>
      </c>
    </row>
    <row r="924" spans="2:51" s="14" customFormat="1" ht="12">
      <c r="B924" s="231"/>
      <c r="C924" s="232"/>
      <c r="D924" s="233" t="s">
        <v>159</v>
      </c>
      <c r="E924" s="234" t="s">
        <v>36</v>
      </c>
      <c r="F924" s="235" t="s">
        <v>163</v>
      </c>
      <c r="G924" s="232"/>
      <c r="H924" s="236">
        <v>2</v>
      </c>
      <c r="I924" s="237"/>
      <c r="J924" s="232"/>
      <c r="K924" s="232"/>
      <c r="L924" s="238"/>
      <c r="M924" s="239"/>
      <c r="N924" s="240"/>
      <c r="O924" s="240"/>
      <c r="P924" s="240"/>
      <c r="Q924" s="240"/>
      <c r="R924" s="240"/>
      <c r="S924" s="240"/>
      <c r="T924" s="241"/>
      <c r="AT924" s="242" t="s">
        <v>159</v>
      </c>
      <c r="AU924" s="242" t="s">
        <v>88</v>
      </c>
      <c r="AV924" s="14" t="s">
        <v>157</v>
      </c>
      <c r="AW924" s="14" t="s">
        <v>44</v>
      </c>
      <c r="AX924" s="14" t="s">
        <v>23</v>
      </c>
      <c r="AY924" s="242" t="s">
        <v>150</v>
      </c>
    </row>
    <row r="925" spans="2:65" s="1" customFormat="1" ht="22.5" customHeight="1">
      <c r="B925" s="37"/>
      <c r="C925" s="246" t="s">
        <v>1263</v>
      </c>
      <c r="D925" s="246" t="s">
        <v>262</v>
      </c>
      <c r="E925" s="247" t="s">
        <v>1264</v>
      </c>
      <c r="F925" s="248" t="s">
        <v>1265</v>
      </c>
      <c r="G925" s="249" t="s">
        <v>290</v>
      </c>
      <c r="H925" s="250">
        <v>1</v>
      </c>
      <c r="I925" s="251"/>
      <c r="J925" s="252">
        <f>ROUND(I925*H925,2)</f>
        <v>0</v>
      </c>
      <c r="K925" s="248" t="s">
        <v>36</v>
      </c>
      <c r="L925" s="253"/>
      <c r="M925" s="254" t="s">
        <v>36</v>
      </c>
      <c r="N925" s="255" t="s">
        <v>50</v>
      </c>
      <c r="O925" s="38"/>
      <c r="P925" s="205">
        <f>O925*H925</f>
        <v>0</v>
      </c>
      <c r="Q925" s="205">
        <v>0</v>
      </c>
      <c r="R925" s="205">
        <f>Q925*H925</f>
        <v>0</v>
      </c>
      <c r="S925" s="205">
        <v>0</v>
      </c>
      <c r="T925" s="206">
        <f>S925*H925</f>
        <v>0</v>
      </c>
      <c r="AR925" s="19" t="s">
        <v>310</v>
      </c>
      <c r="AT925" s="19" t="s">
        <v>262</v>
      </c>
      <c r="AU925" s="19" t="s">
        <v>88</v>
      </c>
      <c r="AY925" s="19" t="s">
        <v>150</v>
      </c>
      <c r="BE925" s="207">
        <f>IF(N925="základní",J925,0)</f>
        <v>0</v>
      </c>
      <c r="BF925" s="207">
        <f>IF(N925="snížená",J925,0)</f>
        <v>0</v>
      </c>
      <c r="BG925" s="207">
        <f>IF(N925="zákl. přenesená",J925,0)</f>
        <v>0</v>
      </c>
      <c r="BH925" s="207">
        <f>IF(N925="sníž. přenesená",J925,0)</f>
        <v>0</v>
      </c>
      <c r="BI925" s="207">
        <f>IF(N925="nulová",J925,0)</f>
        <v>0</v>
      </c>
      <c r="BJ925" s="19" t="s">
        <v>23</v>
      </c>
      <c r="BK925" s="207">
        <f>ROUND(I925*H925,2)</f>
        <v>0</v>
      </c>
      <c r="BL925" s="19" t="s">
        <v>233</v>
      </c>
      <c r="BM925" s="19" t="s">
        <v>1266</v>
      </c>
    </row>
    <row r="926" spans="2:65" s="1" customFormat="1" ht="22.5" customHeight="1">
      <c r="B926" s="37"/>
      <c r="C926" s="246" t="s">
        <v>1267</v>
      </c>
      <c r="D926" s="246" t="s">
        <v>262</v>
      </c>
      <c r="E926" s="247" t="s">
        <v>1268</v>
      </c>
      <c r="F926" s="248" t="s">
        <v>1269</v>
      </c>
      <c r="G926" s="249" t="s">
        <v>290</v>
      </c>
      <c r="H926" s="250">
        <v>1</v>
      </c>
      <c r="I926" s="251"/>
      <c r="J926" s="252">
        <f>ROUND(I926*H926,2)</f>
        <v>0</v>
      </c>
      <c r="K926" s="248" t="s">
        <v>36</v>
      </c>
      <c r="L926" s="253"/>
      <c r="M926" s="254" t="s">
        <v>36</v>
      </c>
      <c r="N926" s="255" t="s">
        <v>50</v>
      </c>
      <c r="O926" s="38"/>
      <c r="P926" s="205">
        <f>O926*H926</f>
        <v>0</v>
      </c>
      <c r="Q926" s="205">
        <v>0</v>
      </c>
      <c r="R926" s="205">
        <f>Q926*H926</f>
        <v>0</v>
      </c>
      <c r="S926" s="205">
        <v>0</v>
      </c>
      <c r="T926" s="206">
        <f>S926*H926</f>
        <v>0</v>
      </c>
      <c r="AR926" s="19" t="s">
        <v>310</v>
      </c>
      <c r="AT926" s="19" t="s">
        <v>262</v>
      </c>
      <c r="AU926" s="19" t="s">
        <v>88</v>
      </c>
      <c r="AY926" s="19" t="s">
        <v>150</v>
      </c>
      <c r="BE926" s="207">
        <f>IF(N926="základní",J926,0)</f>
        <v>0</v>
      </c>
      <c r="BF926" s="207">
        <f>IF(N926="snížená",J926,0)</f>
        <v>0</v>
      </c>
      <c r="BG926" s="207">
        <f>IF(N926="zákl. přenesená",J926,0)</f>
        <v>0</v>
      </c>
      <c r="BH926" s="207">
        <f>IF(N926="sníž. přenesená",J926,0)</f>
        <v>0</v>
      </c>
      <c r="BI926" s="207">
        <f>IF(N926="nulová",J926,0)</f>
        <v>0</v>
      </c>
      <c r="BJ926" s="19" t="s">
        <v>23</v>
      </c>
      <c r="BK926" s="207">
        <f>ROUND(I926*H926,2)</f>
        <v>0</v>
      </c>
      <c r="BL926" s="19" t="s">
        <v>233</v>
      </c>
      <c r="BM926" s="19" t="s">
        <v>1270</v>
      </c>
    </row>
    <row r="927" spans="2:65" s="1" customFormat="1" ht="22.5" customHeight="1">
      <c r="B927" s="37"/>
      <c r="C927" s="196" t="s">
        <v>1271</v>
      </c>
      <c r="D927" s="196" t="s">
        <v>152</v>
      </c>
      <c r="E927" s="197" t="s">
        <v>1272</v>
      </c>
      <c r="F927" s="198" t="s">
        <v>1273</v>
      </c>
      <c r="G927" s="199" t="s">
        <v>155</v>
      </c>
      <c r="H927" s="200">
        <v>59.698</v>
      </c>
      <c r="I927" s="201"/>
      <c r="J927" s="202">
        <f>ROUND(I927*H927,2)</f>
        <v>0</v>
      </c>
      <c r="K927" s="198" t="s">
        <v>36</v>
      </c>
      <c r="L927" s="57"/>
      <c r="M927" s="203" t="s">
        <v>36</v>
      </c>
      <c r="N927" s="204" t="s">
        <v>50</v>
      </c>
      <c r="O927" s="38"/>
      <c r="P927" s="205">
        <f>O927*H927</f>
        <v>0</v>
      </c>
      <c r="Q927" s="205">
        <v>0</v>
      </c>
      <c r="R927" s="205">
        <f>Q927*H927</f>
        <v>0</v>
      </c>
      <c r="S927" s="205">
        <v>0.001</v>
      </c>
      <c r="T927" s="206">
        <f>S927*H927</f>
        <v>0.059698</v>
      </c>
      <c r="AR927" s="19" t="s">
        <v>233</v>
      </c>
      <c r="AT927" s="19" t="s">
        <v>152</v>
      </c>
      <c r="AU927" s="19" t="s">
        <v>88</v>
      </c>
      <c r="AY927" s="19" t="s">
        <v>150</v>
      </c>
      <c r="BE927" s="207">
        <f>IF(N927="základní",J927,0)</f>
        <v>0</v>
      </c>
      <c r="BF927" s="207">
        <f>IF(N927="snížená",J927,0)</f>
        <v>0</v>
      </c>
      <c r="BG927" s="207">
        <f>IF(N927="zákl. přenesená",J927,0)</f>
        <v>0</v>
      </c>
      <c r="BH927" s="207">
        <f>IF(N927="sníž. přenesená",J927,0)</f>
        <v>0</v>
      </c>
      <c r="BI927" s="207">
        <f>IF(N927="nulová",J927,0)</f>
        <v>0</v>
      </c>
      <c r="BJ927" s="19" t="s">
        <v>23</v>
      </c>
      <c r="BK927" s="207">
        <f>ROUND(I927*H927,2)</f>
        <v>0</v>
      </c>
      <c r="BL927" s="19" t="s">
        <v>233</v>
      </c>
      <c r="BM927" s="19" t="s">
        <v>1274</v>
      </c>
    </row>
    <row r="928" spans="2:51" s="12" customFormat="1" ht="12">
      <c r="B928" s="208"/>
      <c r="C928" s="209"/>
      <c r="D928" s="210" t="s">
        <v>159</v>
      </c>
      <c r="E928" s="211" t="s">
        <v>36</v>
      </c>
      <c r="F928" s="212" t="s">
        <v>160</v>
      </c>
      <c r="G928" s="209"/>
      <c r="H928" s="213" t="s">
        <v>36</v>
      </c>
      <c r="I928" s="214"/>
      <c r="J928" s="209"/>
      <c r="K928" s="209"/>
      <c r="L928" s="215"/>
      <c r="M928" s="216"/>
      <c r="N928" s="217"/>
      <c r="O928" s="217"/>
      <c r="P928" s="217"/>
      <c r="Q928" s="217"/>
      <c r="R928" s="217"/>
      <c r="S928" s="217"/>
      <c r="T928" s="218"/>
      <c r="AT928" s="219" t="s">
        <v>159</v>
      </c>
      <c r="AU928" s="219" t="s">
        <v>88</v>
      </c>
      <c r="AV928" s="12" t="s">
        <v>23</v>
      </c>
      <c r="AW928" s="12" t="s">
        <v>44</v>
      </c>
      <c r="AX928" s="12" t="s">
        <v>79</v>
      </c>
      <c r="AY928" s="219" t="s">
        <v>150</v>
      </c>
    </row>
    <row r="929" spans="2:51" s="12" customFormat="1" ht="12">
      <c r="B929" s="208"/>
      <c r="C929" s="209"/>
      <c r="D929" s="210" t="s">
        <v>159</v>
      </c>
      <c r="E929" s="211" t="s">
        <v>36</v>
      </c>
      <c r="F929" s="212" t="s">
        <v>161</v>
      </c>
      <c r="G929" s="209"/>
      <c r="H929" s="213" t="s">
        <v>36</v>
      </c>
      <c r="I929" s="214"/>
      <c r="J929" s="209"/>
      <c r="K929" s="209"/>
      <c r="L929" s="215"/>
      <c r="M929" s="216"/>
      <c r="N929" s="217"/>
      <c r="O929" s="217"/>
      <c r="P929" s="217"/>
      <c r="Q929" s="217"/>
      <c r="R929" s="217"/>
      <c r="S929" s="217"/>
      <c r="T929" s="218"/>
      <c r="AT929" s="219" t="s">
        <v>159</v>
      </c>
      <c r="AU929" s="219" t="s">
        <v>88</v>
      </c>
      <c r="AV929" s="12" t="s">
        <v>23</v>
      </c>
      <c r="AW929" s="12" t="s">
        <v>44</v>
      </c>
      <c r="AX929" s="12" t="s">
        <v>79</v>
      </c>
      <c r="AY929" s="219" t="s">
        <v>150</v>
      </c>
    </row>
    <row r="930" spans="2:51" s="12" customFormat="1" ht="12">
      <c r="B930" s="208"/>
      <c r="C930" s="209"/>
      <c r="D930" s="210" t="s">
        <v>159</v>
      </c>
      <c r="E930" s="211" t="s">
        <v>36</v>
      </c>
      <c r="F930" s="212" t="s">
        <v>1275</v>
      </c>
      <c r="G930" s="209"/>
      <c r="H930" s="213" t="s">
        <v>36</v>
      </c>
      <c r="I930" s="214"/>
      <c r="J930" s="209"/>
      <c r="K930" s="209"/>
      <c r="L930" s="215"/>
      <c r="M930" s="216"/>
      <c r="N930" s="217"/>
      <c r="O930" s="217"/>
      <c r="P930" s="217"/>
      <c r="Q930" s="217"/>
      <c r="R930" s="217"/>
      <c r="S930" s="217"/>
      <c r="T930" s="218"/>
      <c r="AT930" s="219" t="s">
        <v>159</v>
      </c>
      <c r="AU930" s="219" t="s">
        <v>88</v>
      </c>
      <c r="AV930" s="12" t="s">
        <v>23</v>
      </c>
      <c r="AW930" s="12" t="s">
        <v>44</v>
      </c>
      <c r="AX930" s="12" t="s">
        <v>79</v>
      </c>
      <c r="AY930" s="219" t="s">
        <v>150</v>
      </c>
    </row>
    <row r="931" spans="2:51" s="13" customFormat="1" ht="12">
      <c r="B931" s="220"/>
      <c r="C931" s="221"/>
      <c r="D931" s="210" t="s">
        <v>159</v>
      </c>
      <c r="E931" s="222" t="s">
        <v>36</v>
      </c>
      <c r="F931" s="223" t="s">
        <v>1276</v>
      </c>
      <c r="G931" s="221"/>
      <c r="H931" s="224">
        <v>28.8187</v>
      </c>
      <c r="I931" s="225"/>
      <c r="J931" s="221"/>
      <c r="K931" s="221"/>
      <c r="L931" s="226"/>
      <c r="M931" s="227"/>
      <c r="N931" s="228"/>
      <c r="O931" s="228"/>
      <c r="P931" s="228"/>
      <c r="Q931" s="228"/>
      <c r="R931" s="228"/>
      <c r="S931" s="228"/>
      <c r="T931" s="229"/>
      <c r="AT931" s="230" t="s">
        <v>159</v>
      </c>
      <c r="AU931" s="230" t="s">
        <v>88</v>
      </c>
      <c r="AV931" s="13" t="s">
        <v>88</v>
      </c>
      <c r="AW931" s="13" t="s">
        <v>44</v>
      </c>
      <c r="AX931" s="13" t="s">
        <v>79</v>
      </c>
      <c r="AY931" s="230" t="s">
        <v>150</v>
      </c>
    </row>
    <row r="932" spans="2:51" s="13" customFormat="1" ht="12">
      <c r="B932" s="220"/>
      <c r="C932" s="221"/>
      <c r="D932" s="210" t="s">
        <v>159</v>
      </c>
      <c r="E932" s="222" t="s">
        <v>36</v>
      </c>
      <c r="F932" s="223" t="s">
        <v>1277</v>
      </c>
      <c r="G932" s="221"/>
      <c r="H932" s="224">
        <v>11.5785</v>
      </c>
      <c r="I932" s="225"/>
      <c r="J932" s="221"/>
      <c r="K932" s="221"/>
      <c r="L932" s="226"/>
      <c r="M932" s="227"/>
      <c r="N932" s="228"/>
      <c r="O932" s="228"/>
      <c r="P932" s="228"/>
      <c r="Q932" s="228"/>
      <c r="R932" s="228"/>
      <c r="S932" s="228"/>
      <c r="T932" s="229"/>
      <c r="AT932" s="230" t="s">
        <v>159</v>
      </c>
      <c r="AU932" s="230" t="s">
        <v>88</v>
      </c>
      <c r="AV932" s="13" t="s">
        <v>88</v>
      </c>
      <c r="AW932" s="13" t="s">
        <v>44</v>
      </c>
      <c r="AX932" s="13" t="s">
        <v>79</v>
      </c>
      <c r="AY932" s="230" t="s">
        <v>150</v>
      </c>
    </row>
    <row r="933" spans="2:51" s="13" customFormat="1" ht="12">
      <c r="B933" s="220"/>
      <c r="C933" s="221"/>
      <c r="D933" s="210" t="s">
        <v>159</v>
      </c>
      <c r="E933" s="222" t="s">
        <v>36</v>
      </c>
      <c r="F933" s="223" t="s">
        <v>1278</v>
      </c>
      <c r="G933" s="221"/>
      <c r="H933" s="224">
        <v>19.3011</v>
      </c>
      <c r="I933" s="225"/>
      <c r="J933" s="221"/>
      <c r="K933" s="221"/>
      <c r="L933" s="226"/>
      <c r="M933" s="227"/>
      <c r="N933" s="228"/>
      <c r="O933" s="228"/>
      <c r="P933" s="228"/>
      <c r="Q933" s="228"/>
      <c r="R933" s="228"/>
      <c r="S933" s="228"/>
      <c r="T933" s="229"/>
      <c r="AT933" s="230" t="s">
        <v>159</v>
      </c>
      <c r="AU933" s="230" t="s">
        <v>88</v>
      </c>
      <c r="AV933" s="13" t="s">
        <v>88</v>
      </c>
      <c r="AW933" s="13" t="s">
        <v>44</v>
      </c>
      <c r="AX933" s="13" t="s">
        <v>79</v>
      </c>
      <c r="AY933" s="230" t="s">
        <v>150</v>
      </c>
    </row>
    <row r="934" spans="2:51" s="14" customFormat="1" ht="12">
      <c r="B934" s="231"/>
      <c r="C934" s="232"/>
      <c r="D934" s="233" t="s">
        <v>159</v>
      </c>
      <c r="E934" s="234" t="s">
        <v>36</v>
      </c>
      <c r="F934" s="235" t="s">
        <v>163</v>
      </c>
      <c r="G934" s="232"/>
      <c r="H934" s="236">
        <v>59.6983</v>
      </c>
      <c r="I934" s="237"/>
      <c r="J934" s="232"/>
      <c r="K934" s="232"/>
      <c r="L934" s="238"/>
      <c r="M934" s="239"/>
      <c r="N934" s="240"/>
      <c r="O934" s="240"/>
      <c r="P934" s="240"/>
      <c r="Q934" s="240"/>
      <c r="R934" s="240"/>
      <c r="S934" s="240"/>
      <c r="T934" s="241"/>
      <c r="AT934" s="242" t="s">
        <v>159</v>
      </c>
      <c r="AU934" s="242" t="s">
        <v>88</v>
      </c>
      <c r="AV934" s="14" t="s">
        <v>157</v>
      </c>
      <c r="AW934" s="14" t="s">
        <v>44</v>
      </c>
      <c r="AX934" s="14" t="s">
        <v>23</v>
      </c>
      <c r="AY934" s="242" t="s">
        <v>150</v>
      </c>
    </row>
    <row r="935" spans="2:65" s="1" customFormat="1" ht="22.5" customHeight="1">
      <c r="B935" s="37"/>
      <c r="C935" s="196" t="s">
        <v>1279</v>
      </c>
      <c r="D935" s="196" t="s">
        <v>152</v>
      </c>
      <c r="E935" s="197" t="s">
        <v>1280</v>
      </c>
      <c r="F935" s="198" t="s">
        <v>1281</v>
      </c>
      <c r="G935" s="199" t="s">
        <v>290</v>
      </c>
      <c r="H935" s="200">
        <v>1</v>
      </c>
      <c r="I935" s="201"/>
      <c r="J935" s="202">
        <f>ROUND(I935*H935,2)</f>
        <v>0</v>
      </c>
      <c r="K935" s="198" t="s">
        <v>36</v>
      </c>
      <c r="L935" s="57"/>
      <c r="M935" s="203" t="s">
        <v>36</v>
      </c>
      <c r="N935" s="204" t="s">
        <v>50</v>
      </c>
      <c r="O935" s="38"/>
      <c r="P935" s="205">
        <f>O935*H935</f>
        <v>0</v>
      </c>
      <c r="Q935" s="205">
        <v>0</v>
      </c>
      <c r="R935" s="205">
        <f>Q935*H935</f>
        <v>0</v>
      </c>
      <c r="S935" s="205">
        <v>0.001</v>
      </c>
      <c r="T935" s="206">
        <f>S935*H935</f>
        <v>0.001</v>
      </c>
      <c r="AR935" s="19" t="s">
        <v>233</v>
      </c>
      <c r="AT935" s="19" t="s">
        <v>152</v>
      </c>
      <c r="AU935" s="19" t="s">
        <v>88</v>
      </c>
      <c r="AY935" s="19" t="s">
        <v>150</v>
      </c>
      <c r="BE935" s="207">
        <f>IF(N935="základní",J935,0)</f>
        <v>0</v>
      </c>
      <c r="BF935" s="207">
        <f>IF(N935="snížená",J935,0)</f>
        <v>0</v>
      </c>
      <c r="BG935" s="207">
        <f>IF(N935="zákl. přenesená",J935,0)</f>
        <v>0</v>
      </c>
      <c r="BH935" s="207">
        <f>IF(N935="sníž. přenesená",J935,0)</f>
        <v>0</v>
      </c>
      <c r="BI935" s="207">
        <f>IF(N935="nulová",J935,0)</f>
        <v>0</v>
      </c>
      <c r="BJ935" s="19" t="s">
        <v>23</v>
      </c>
      <c r="BK935" s="207">
        <f>ROUND(I935*H935,2)</f>
        <v>0</v>
      </c>
      <c r="BL935" s="19" t="s">
        <v>233</v>
      </c>
      <c r="BM935" s="19" t="s">
        <v>1282</v>
      </c>
    </row>
    <row r="936" spans="2:51" s="12" customFormat="1" ht="12">
      <c r="B936" s="208"/>
      <c r="C936" s="209"/>
      <c r="D936" s="210" t="s">
        <v>159</v>
      </c>
      <c r="E936" s="211" t="s">
        <v>36</v>
      </c>
      <c r="F936" s="212" t="s">
        <v>161</v>
      </c>
      <c r="G936" s="209"/>
      <c r="H936" s="213" t="s">
        <v>36</v>
      </c>
      <c r="I936" s="214"/>
      <c r="J936" s="209"/>
      <c r="K936" s="209"/>
      <c r="L936" s="215"/>
      <c r="M936" s="216"/>
      <c r="N936" s="217"/>
      <c r="O936" s="217"/>
      <c r="P936" s="217"/>
      <c r="Q936" s="217"/>
      <c r="R936" s="217"/>
      <c r="S936" s="217"/>
      <c r="T936" s="218"/>
      <c r="AT936" s="219" t="s">
        <v>159</v>
      </c>
      <c r="AU936" s="219" t="s">
        <v>88</v>
      </c>
      <c r="AV936" s="12" t="s">
        <v>23</v>
      </c>
      <c r="AW936" s="12" t="s">
        <v>44</v>
      </c>
      <c r="AX936" s="12" t="s">
        <v>79</v>
      </c>
      <c r="AY936" s="219" t="s">
        <v>150</v>
      </c>
    </row>
    <row r="937" spans="2:51" s="13" customFormat="1" ht="12">
      <c r="B937" s="220"/>
      <c r="C937" s="221"/>
      <c r="D937" s="210" t="s">
        <v>159</v>
      </c>
      <c r="E937" s="222" t="s">
        <v>36</v>
      </c>
      <c r="F937" s="223" t="s">
        <v>23</v>
      </c>
      <c r="G937" s="221"/>
      <c r="H937" s="224">
        <v>1</v>
      </c>
      <c r="I937" s="225"/>
      <c r="J937" s="221"/>
      <c r="K937" s="221"/>
      <c r="L937" s="226"/>
      <c r="M937" s="227"/>
      <c r="N937" s="228"/>
      <c r="O937" s="228"/>
      <c r="P937" s="228"/>
      <c r="Q937" s="228"/>
      <c r="R937" s="228"/>
      <c r="S937" s="228"/>
      <c r="T937" s="229"/>
      <c r="AT937" s="230" t="s">
        <v>159</v>
      </c>
      <c r="AU937" s="230" t="s">
        <v>88</v>
      </c>
      <c r="AV937" s="13" t="s">
        <v>88</v>
      </c>
      <c r="AW937" s="13" t="s">
        <v>44</v>
      </c>
      <c r="AX937" s="13" t="s">
        <v>79</v>
      </c>
      <c r="AY937" s="230" t="s">
        <v>150</v>
      </c>
    </row>
    <row r="938" spans="2:51" s="14" customFormat="1" ht="12">
      <c r="B938" s="231"/>
      <c r="C938" s="232"/>
      <c r="D938" s="233" t="s">
        <v>159</v>
      </c>
      <c r="E938" s="234" t="s">
        <v>36</v>
      </c>
      <c r="F938" s="235" t="s">
        <v>163</v>
      </c>
      <c r="G938" s="232"/>
      <c r="H938" s="236">
        <v>1</v>
      </c>
      <c r="I938" s="237"/>
      <c r="J938" s="232"/>
      <c r="K938" s="232"/>
      <c r="L938" s="238"/>
      <c r="M938" s="239"/>
      <c r="N938" s="240"/>
      <c r="O938" s="240"/>
      <c r="P938" s="240"/>
      <c r="Q938" s="240"/>
      <c r="R938" s="240"/>
      <c r="S938" s="240"/>
      <c r="T938" s="241"/>
      <c r="AT938" s="242" t="s">
        <v>159</v>
      </c>
      <c r="AU938" s="242" t="s">
        <v>88</v>
      </c>
      <c r="AV938" s="14" t="s">
        <v>157</v>
      </c>
      <c r="AW938" s="14" t="s">
        <v>44</v>
      </c>
      <c r="AX938" s="14" t="s">
        <v>23</v>
      </c>
      <c r="AY938" s="242" t="s">
        <v>150</v>
      </c>
    </row>
    <row r="939" spans="2:65" s="1" customFormat="1" ht="22.5" customHeight="1">
      <c r="B939" s="37"/>
      <c r="C939" s="196" t="s">
        <v>1283</v>
      </c>
      <c r="D939" s="196" t="s">
        <v>152</v>
      </c>
      <c r="E939" s="197" t="s">
        <v>1284</v>
      </c>
      <c r="F939" s="198" t="s">
        <v>1285</v>
      </c>
      <c r="G939" s="199" t="s">
        <v>290</v>
      </c>
      <c r="H939" s="200">
        <v>1</v>
      </c>
      <c r="I939" s="201"/>
      <c r="J939" s="202">
        <f aca="true" t="shared" si="20" ref="J939:J945">ROUND(I939*H939,2)</f>
        <v>0</v>
      </c>
      <c r="K939" s="198" t="s">
        <v>36</v>
      </c>
      <c r="L939" s="57"/>
      <c r="M939" s="203" t="s">
        <v>36</v>
      </c>
      <c r="N939" s="204" t="s">
        <v>50</v>
      </c>
      <c r="O939" s="38"/>
      <c r="P939" s="205">
        <f aca="true" t="shared" si="21" ref="P939:P945">O939*H939</f>
        <v>0</v>
      </c>
      <c r="Q939" s="205">
        <v>0</v>
      </c>
      <c r="R939" s="205">
        <f aca="true" t="shared" si="22" ref="R939:R945">Q939*H939</f>
        <v>0</v>
      </c>
      <c r="S939" s="205">
        <v>0.001</v>
      </c>
      <c r="T939" s="206">
        <f aca="true" t="shared" si="23" ref="T939:T945">S939*H939</f>
        <v>0.001</v>
      </c>
      <c r="AR939" s="19" t="s">
        <v>233</v>
      </c>
      <c r="AT939" s="19" t="s">
        <v>152</v>
      </c>
      <c r="AU939" s="19" t="s">
        <v>88</v>
      </c>
      <c r="AY939" s="19" t="s">
        <v>150</v>
      </c>
      <c r="BE939" s="207">
        <f aca="true" t="shared" si="24" ref="BE939:BE945">IF(N939="základní",J939,0)</f>
        <v>0</v>
      </c>
      <c r="BF939" s="207">
        <f aca="true" t="shared" si="25" ref="BF939:BF945">IF(N939="snížená",J939,0)</f>
        <v>0</v>
      </c>
      <c r="BG939" s="207">
        <f aca="true" t="shared" si="26" ref="BG939:BG945">IF(N939="zákl. přenesená",J939,0)</f>
        <v>0</v>
      </c>
      <c r="BH939" s="207">
        <f aca="true" t="shared" si="27" ref="BH939:BH945">IF(N939="sníž. přenesená",J939,0)</f>
        <v>0</v>
      </c>
      <c r="BI939" s="207">
        <f aca="true" t="shared" si="28" ref="BI939:BI945">IF(N939="nulová",J939,0)</f>
        <v>0</v>
      </c>
      <c r="BJ939" s="19" t="s">
        <v>23</v>
      </c>
      <c r="BK939" s="207">
        <f aca="true" t="shared" si="29" ref="BK939:BK945">ROUND(I939*H939,2)</f>
        <v>0</v>
      </c>
      <c r="BL939" s="19" t="s">
        <v>233</v>
      </c>
      <c r="BM939" s="19" t="s">
        <v>1286</v>
      </c>
    </row>
    <row r="940" spans="2:65" s="1" customFormat="1" ht="31.5" customHeight="1">
      <c r="B940" s="37"/>
      <c r="C940" s="196" t="s">
        <v>1287</v>
      </c>
      <c r="D940" s="196" t="s">
        <v>152</v>
      </c>
      <c r="E940" s="197" t="s">
        <v>1288</v>
      </c>
      <c r="F940" s="198" t="s">
        <v>1289</v>
      </c>
      <c r="G940" s="199" t="s">
        <v>290</v>
      </c>
      <c r="H940" s="200">
        <v>1</v>
      </c>
      <c r="I940" s="201"/>
      <c r="J940" s="202">
        <f t="shared" si="20"/>
        <v>0</v>
      </c>
      <c r="K940" s="198" t="s">
        <v>36</v>
      </c>
      <c r="L940" s="57"/>
      <c r="M940" s="203" t="s">
        <v>36</v>
      </c>
      <c r="N940" s="204" t="s">
        <v>50</v>
      </c>
      <c r="O940" s="38"/>
      <c r="P940" s="205">
        <f t="shared" si="21"/>
        <v>0</v>
      </c>
      <c r="Q940" s="205">
        <v>0</v>
      </c>
      <c r="R940" s="205">
        <f t="shared" si="22"/>
        <v>0</v>
      </c>
      <c r="S940" s="205">
        <v>0.001</v>
      </c>
      <c r="T940" s="206">
        <f t="shared" si="23"/>
        <v>0.001</v>
      </c>
      <c r="AR940" s="19" t="s">
        <v>233</v>
      </c>
      <c r="AT940" s="19" t="s">
        <v>152</v>
      </c>
      <c r="AU940" s="19" t="s">
        <v>88</v>
      </c>
      <c r="AY940" s="19" t="s">
        <v>150</v>
      </c>
      <c r="BE940" s="207">
        <f t="shared" si="24"/>
        <v>0</v>
      </c>
      <c r="BF940" s="207">
        <f t="shared" si="25"/>
        <v>0</v>
      </c>
      <c r="BG940" s="207">
        <f t="shared" si="26"/>
        <v>0</v>
      </c>
      <c r="BH940" s="207">
        <f t="shared" si="27"/>
        <v>0</v>
      </c>
      <c r="BI940" s="207">
        <f t="shared" si="28"/>
        <v>0</v>
      </c>
      <c r="BJ940" s="19" t="s">
        <v>23</v>
      </c>
      <c r="BK940" s="207">
        <f t="shared" si="29"/>
        <v>0</v>
      </c>
      <c r="BL940" s="19" t="s">
        <v>233</v>
      </c>
      <c r="BM940" s="19" t="s">
        <v>1290</v>
      </c>
    </row>
    <row r="941" spans="2:65" s="1" customFormat="1" ht="22.5" customHeight="1">
      <c r="B941" s="37"/>
      <c r="C941" s="196" t="s">
        <v>1291</v>
      </c>
      <c r="D941" s="196" t="s">
        <v>152</v>
      </c>
      <c r="E941" s="197" t="s">
        <v>1292</v>
      </c>
      <c r="F941" s="198" t="s">
        <v>1293</v>
      </c>
      <c r="G941" s="199" t="s">
        <v>290</v>
      </c>
      <c r="H941" s="200">
        <v>1</v>
      </c>
      <c r="I941" s="201"/>
      <c r="J941" s="202">
        <f t="shared" si="20"/>
        <v>0</v>
      </c>
      <c r="K941" s="198" t="s">
        <v>36</v>
      </c>
      <c r="L941" s="57"/>
      <c r="M941" s="203" t="s">
        <v>36</v>
      </c>
      <c r="N941" s="204" t="s">
        <v>50</v>
      </c>
      <c r="O941" s="38"/>
      <c r="P941" s="205">
        <f t="shared" si="21"/>
        <v>0</v>
      </c>
      <c r="Q941" s="205">
        <v>0</v>
      </c>
      <c r="R941" s="205">
        <f t="shared" si="22"/>
        <v>0</v>
      </c>
      <c r="S941" s="205">
        <v>0.001</v>
      </c>
      <c r="T941" s="206">
        <f t="shared" si="23"/>
        <v>0.001</v>
      </c>
      <c r="AR941" s="19" t="s">
        <v>233</v>
      </c>
      <c r="AT941" s="19" t="s">
        <v>152</v>
      </c>
      <c r="AU941" s="19" t="s">
        <v>88</v>
      </c>
      <c r="AY941" s="19" t="s">
        <v>150</v>
      </c>
      <c r="BE941" s="207">
        <f t="shared" si="24"/>
        <v>0</v>
      </c>
      <c r="BF941" s="207">
        <f t="shared" si="25"/>
        <v>0</v>
      </c>
      <c r="BG941" s="207">
        <f t="shared" si="26"/>
        <v>0</v>
      </c>
      <c r="BH941" s="207">
        <f t="shared" si="27"/>
        <v>0</v>
      </c>
      <c r="BI941" s="207">
        <f t="shared" si="28"/>
        <v>0</v>
      </c>
      <c r="BJ941" s="19" t="s">
        <v>23</v>
      </c>
      <c r="BK941" s="207">
        <f t="shared" si="29"/>
        <v>0</v>
      </c>
      <c r="BL941" s="19" t="s">
        <v>233</v>
      </c>
      <c r="BM941" s="19" t="s">
        <v>1294</v>
      </c>
    </row>
    <row r="942" spans="2:65" s="1" customFormat="1" ht="22.5" customHeight="1">
      <c r="B942" s="37"/>
      <c r="C942" s="196" t="s">
        <v>1295</v>
      </c>
      <c r="D942" s="196" t="s">
        <v>152</v>
      </c>
      <c r="E942" s="197" t="s">
        <v>1296</v>
      </c>
      <c r="F942" s="198" t="s">
        <v>1297</v>
      </c>
      <c r="G942" s="199" t="s">
        <v>290</v>
      </c>
      <c r="H942" s="200">
        <v>4</v>
      </c>
      <c r="I942" s="201"/>
      <c r="J942" s="202">
        <f t="shared" si="20"/>
        <v>0</v>
      </c>
      <c r="K942" s="198" t="s">
        <v>36</v>
      </c>
      <c r="L942" s="57"/>
      <c r="M942" s="203" t="s">
        <v>36</v>
      </c>
      <c r="N942" s="204" t="s">
        <v>50</v>
      </c>
      <c r="O942" s="38"/>
      <c r="P942" s="205">
        <f t="shared" si="21"/>
        <v>0</v>
      </c>
      <c r="Q942" s="205">
        <v>0</v>
      </c>
      <c r="R942" s="205">
        <f t="shared" si="22"/>
        <v>0</v>
      </c>
      <c r="S942" s="205">
        <v>0.001</v>
      </c>
      <c r="T942" s="206">
        <f t="shared" si="23"/>
        <v>0.004</v>
      </c>
      <c r="AR942" s="19" t="s">
        <v>233</v>
      </c>
      <c r="AT942" s="19" t="s">
        <v>152</v>
      </c>
      <c r="AU942" s="19" t="s">
        <v>88</v>
      </c>
      <c r="AY942" s="19" t="s">
        <v>150</v>
      </c>
      <c r="BE942" s="207">
        <f t="shared" si="24"/>
        <v>0</v>
      </c>
      <c r="BF942" s="207">
        <f t="shared" si="25"/>
        <v>0</v>
      </c>
      <c r="BG942" s="207">
        <f t="shared" si="26"/>
        <v>0</v>
      </c>
      <c r="BH942" s="207">
        <f t="shared" si="27"/>
        <v>0</v>
      </c>
      <c r="BI942" s="207">
        <f t="shared" si="28"/>
        <v>0</v>
      </c>
      <c r="BJ942" s="19" t="s">
        <v>23</v>
      </c>
      <c r="BK942" s="207">
        <f t="shared" si="29"/>
        <v>0</v>
      </c>
      <c r="BL942" s="19" t="s">
        <v>233</v>
      </c>
      <c r="BM942" s="19" t="s">
        <v>1298</v>
      </c>
    </row>
    <row r="943" spans="2:65" s="1" customFormat="1" ht="22.5" customHeight="1">
      <c r="B943" s="37"/>
      <c r="C943" s="196" t="s">
        <v>1299</v>
      </c>
      <c r="D943" s="196" t="s">
        <v>152</v>
      </c>
      <c r="E943" s="197" t="s">
        <v>1300</v>
      </c>
      <c r="F943" s="198" t="s">
        <v>1301</v>
      </c>
      <c r="G943" s="199" t="s">
        <v>290</v>
      </c>
      <c r="H943" s="200">
        <v>4</v>
      </c>
      <c r="I943" s="201"/>
      <c r="J943" s="202">
        <f t="shared" si="20"/>
        <v>0</v>
      </c>
      <c r="K943" s="198" t="s">
        <v>36</v>
      </c>
      <c r="L943" s="57"/>
      <c r="M943" s="203" t="s">
        <v>36</v>
      </c>
      <c r="N943" s="204" t="s">
        <v>50</v>
      </c>
      <c r="O943" s="38"/>
      <c r="P943" s="205">
        <f t="shared" si="21"/>
        <v>0</v>
      </c>
      <c r="Q943" s="205">
        <v>0</v>
      </c>
      <c r="R943" s="205">
        <f t="shared" si="22"/>
        <v>0</v>
      </c>
      <c r="S943" s="205">
        <v>0.001</v>
      </c>
      <c r="T943" s="206">
        <f t="shared" si="23"/>
        <v>0.004</v>
      </c>
      <c r="AR943" s="19" t="s">
        <v>233</v>
      </c>
      <c r="AT943" s="19" t="s">
        <v>152</v>
      </c>
      <c r="AU943" s="19" t="s">
        <v>88</v>
      </c>
      <c r="AY943" s="19" t="s">
        <v>150</v>
      </c>
      <c r="BE943" s="207">
        <f t="shared" si="24"/>
        <v>0</v>
      </c>
      <c r="BF943" s="207">
        <f t="shared" si="25"/>
        <v>0</v>
      </c>
      <c r="BG943" s="207">
        <f t="shared" si="26"/>
        <v>0</v>
      </c>
      <c r="BH943" s="207">
        <f t="shared" si="27"/>
        <v>0</v>
      </c>
      <c r="BI943" s="207">
        <f t="shared" si="28"/>
        <v>0</v>
      </c>
      <c r="BJ943" s="19" t="s">
        <v>23</v>
      </c>
      <c r="BK943" s="207">
        <f t="shared" si="29"/>
        <v>0</v>
      </c>
      <c r="BL943" s="19" t="s">
        <v>233</v>
      </c>
      <c r="BM943" s="19" t="s">
        <v>1302</v>
      </c>
    </row>
    <row r="944" spans="2:65" s="1" customFormat="1" ht="22.5" customHeight="1">
      <c r="B944" s="37"/>
      <c r="C944" s="196" t="s">
        <v>1303</v>
      </c>
      <c r="D944" s="196" t="s">
        <v>152</v>
      </c>
      <c r="E944" s="197" t="s">
        <v>1304</v>
      </c>
      <c r="F944" s="198" t="s">
        <v>1305</v>
      </c>
      <c r="G944" s="199" t="s">
        <v>290</v>
      </c>
      <c r="H944" s="200">
        <v>1</v>
      </c>
      <c r="I944" s="201"/>
      <c r="J944" s="202">
        <f t="shared" si="20"/>
        <v>0</v>
      </c>
      <c r="K944" s="198" t="s">
        <v>36</v>
      </c>
      <c r="L944" s="57"/>
      <c r="M944" s="203" t="s">
        <v>36</v>
      </c>
      <c r="N944" s="204" t="s">
        <v>50</v>
      </c>
      <c r="O944" s="38"/>
      <c r="P944" s="205">
        <f t="shared" si="21"/>
        <v>0</v>
      </c>
      <c r="Q944" s="205">
        <v>0</v>
      </c>
      <c r="R944" s="205">
        <f t="shared" si="22"/>
        <v>0</v>
      </c>
      <c r="S944" s="205">
        <v>0.001</v>
      </c>
      <c r="T944" s="206">
        <f t="shared" si="23"/>
        <v>0.001</v>
      </c>
      <c r="AR944" s="19" t="s">
        <v>233</v>
      </c>
      <c r="AT944" s="19" t="s">
        <v>152</v>
      </c>
      <c r="AU944" s="19" t="s">
        <v>88</v>
      </c>
      <c r="AY944" s="19" t="s">
        <v>150</v>
      </c>
      <c r="BE944" s="207">
        <f t="shared" si="24"/>
        <v>0</v>
      </c>
      <c r="BF944" s="207">
        <f t="shared" si="25"/>
        <v>0</v>
      </c>
      <c r="BG944" s="207">
        <f t="shared" si="26"/>
        <v>0</v>
      </c>
      <c r="BH944" s="207">
        <f t="shared" si="27"/>
        <v>0</v>
      </c>
      <c r="BI944" s="207">
        <f t="shared" si="28"/>
        <v>0</v>
      </c>
      <c r="BJ944" s="19" t="s">
        <v>23</v>
      </c>
      <c r="BK944" s="207">
        <f t="shared" si="29"/>
        <v>0</v>
      </c>
      <c r="BL944" s="19" t="s">
        <v>233</v>
      </c>
      <c r="BM944" s="19" t="s">
        <v>1306</v>
      </c>
    </row>
    <row r="945" spans="2:65" s="1" customFormat="1" ht="22.5" customHeight="1">
      <c r="B945" s="37"/>
      <c r="C945" s="196" t="s">
        <v>1307</v>
      </c>
      <c r="D945" s="196" t="s">
        <v>152</v>
      </c>
      <c r="E945" s="197" t="s">
        <v>1308</v>
      </c>
      <c r="F945" s="198" t="s">
        <v>1309</v>
      </c>
      <c r="G945" s="199" t="s">
        <v>761</v>
      </c>
      <c r="H945" s="270"/>
      <c r="I945" s="201"/>
      <c r="J945" s="202">
        <f t="shared" si="20"/>
        <v>0</v>
      </c>
      <c r="K945" s="198" t="s">
        <v>156</v>
      </c>
      <c r="L945" s="57"/>
      <c r="M945" s="203" t="s">
        <v>36</v>
      </c>
      <c r="N945" s="204" t="s">
        <v>50</v>
      </c>
      <c r="O945" s="38"/>
      <c r="P945" s="205">
        <f t="shared" si="21"/>
        <v>0</v>
      </c>
      <c r="Q945" s="205">
        <v>0</v>
      </c>
      <c r="R945" s="205">
        <f t="shared" si="22"/>
        <v>0</v>
      </c>
      <c r="S945" s="205">
        <v>0</v>
      </c>
      <c r="T945" s="206">
        <f t="shared" si="23"/>
        <v>0</v>
      </c>
      <c r="AR945" s="19" t="s">
        <v>233</v>
      </c>
      <c r="AT945" s="19" t="s">
        <v>152</v>
      </c>
      <c r="AU945" s="19" t="s">
        <v>88</v>
      </c>
      <c r="AY945" s="19" t="s">
        <v>150</v>
      </c>
      <c r="BE945" s="207">
        <f t="shared" si="24"/>
        <v>0</v>
      </c>
      <c r="BF945" s="207">
        <f t="shared" si="25"/>
        <v>0</v>
      </c>
      <c r="BG945" s="207">
        <f t="shared" si="26"/>
        <v>0</v>
      </c>
      <c r="BH945" s="207">
        <f t="shared" si="27"/>
        <v>0</v>
      </c>
      <c r="BI945" s="207">
        <f t="shared" si="28"/>
        <v>0</v>
      </c>
      <c r="BJ945" s="19" t="s">
        <v>23</v>
      </c>
      <c r="BK945" s="207">
        <f t="shared" si="29"/>
        <v>0</v>
      </c>
      <c r="BL945" s="19" t="s">
        <v>233</v>
      </c>
      <c r="BM945" s="19" t="s">
        <v>1310</v>
      </c>
    </row>
    <row r="946" spans="2:63" s="11" customFormat="1" ht="29.85" customHeight="1">
      <c r="B946" s="179"/>
      <c r="C946" s="180"/>
      <c r="D946" s="193" t="s">
        <v>78</v>
      </c>
      <c r="E946" s="194" t="s">
        <v>1311</v>
      </c>
      <c r="F946" s="194" t="s">
        <v>1312</v>
      </c>
      <c r="G946" s="180"/>
      <c r="H946" s="180"/>
      <c r="I946" s="183"/>
      <c r="J946" s="195">
        <f>BK946</f>
        <v>0</v>
      </c>
      <c r="K946" s="180"/>
      <c r="L946" s="185"/>
      <c r="M946" s="186"/>
      <c r="N946" s="187"/>
      <c r="O946" s="187"/>
      <c r="P946" s="188">
        <f>SUM(P947:P974)</f>
        <v>0</v>
      </c>
      <c r="Q946" s="187"/>
      <c r="R946" s="188">
        <f>SUM(R947:R974)</f>
        <v>0.12955336</v>
      </c>
      <c r="S946" s="187"/>
      <c r="T946" s="189">
        <f>SUM(T947:T974)</f>
        <v>0</v>
      </c>
      <c r="AR946" s="190" t="s">
        <v>88</v>
      </c>
      <c r="AT946" s="191" t="s">
        <v>78</v>
      </c>
      <c r="AU946" s="191" t="s">
        <v>23</v>
      </c>
      <c r="AY946" s="190" t="s">
        <v>150</v>
      </c>
      <c r="BK946" s="192">
        <f>SUM(BK947:BK974)</f>
        <v>0</v>
      </c>
    </row>
    <row r="947" spans="2:65" s="1" customFormat="1" ht="22.5" customHeight="1">
      <c r="B947" s="37"/>
      <c r="C947" s="196" t="s">
        <v>1313</v>
      </c>
      <c r="D947" s="196" t="s">
        <v>152</v>
      </c>
      <c r="E947" s="197" t="s">
        <v>1314</v>
      </c>
      <c r="F947" s="198" t="s">
        <v>1315</v>
      </c>
      <c r="G947" s="199" t="s">
        <v>290</v>
      </c>
      <c r="H947" s="200">
        <v>4</v>
      </c>
      <c r="I947" s="201"/>
      <c r="J947" s="202">
        <f>ROUND(I947*H947,2)</f>
        <v>0</v>
      </c>
      <c r="K947" s="198" t="s">
        <v>36</v>
      </c>
      <c r="L947" s="57"/>
      <c r="M947" s="203" t="s">
        <v>36</v>
      </c>
      <c r="N947" s="204" t="s">
        <v>50</v>
      </c>
      <c r="O947" s="38"/>
      <c r="P947" s="205">
        <f>O947*H947</f>
        <v>0</v>
      </c>
      <c r="Q947" s="205">
        <v>0</v>
      </c>
      <c r="R947" s="205">
        <f>Q947*H947</f>
        <v>0</v>
      </c>
      <c r="S947" s="205">
        <v>0</v>
      </c>
      <c r="T947" s="206">
        <f>S947*H947</f>
        <v>0</v>
      </c>
      <c r="AR947" s="19" t="s">
        <v>233</v>
      </c>
      <c r="AT947" s="19" t="s">
        <v>152</v>
      </c>
      <c r="AU947" s="19" t="s">
        <v>88</v>
      </c>
      <c r="AY947" s="19" t="s">
        <v>150</v>
      </c>
      <c r="BE947" s="207">
        <f>IF(N947="základní",J947,0)</f>
        <v>0</v>
      </c>
      <c r="BF947" s="207">
        <f>IF(N947="snížená",J947,0)</f>
        <v>0</v>
      </c>
      <c r="BG947" s="207">
        <f>IF(N947="zákl. přenesená",J947,0)</f>
        <v>0</v>
      </c>
      <c r="BH947" s="207">
        <f>IF(N947="sníž. přenesená",J947,0)</f>
        <v>0</v>
      </c>
      <c r="BI947" s="207">
        <f>IF(N947="nulová",J947,0)</f>
        <v>0</v>
      </c>
      <c r="BJ947" s="19" t="s">
        <v>23</v>
      </c>
      <c r="BK947" s="207">
        <f>ROUND(I947*H947,2)</f>
        <v>0</v>
      </c>
      <c r="BL947" s="19" t="s">
        <v>233</v>
      </c>
      <c r="BM947" s="19" t="s">
        <v>1316</v>
      </c>
    </row>
    <row r="948" spans="2:65" s="1" customFormat="1" ht="31.5" customHeight="1">
      <c r="B948" s="37"/>
      <c r="C948" s="196" t="s">
        <v>1317</v>
      </c>
      <c r="D948" s="196" t="s">
        <v>152</v>
      </c>
      <c r="E948" s="197" t="s">
        <v>1318</v>
      </c>
      <c r="F948" s="198" t="s">
        <v>1319</v>
      </c>
      <c r="G948" s="199" t="s">
        <v>155</v>
      </c>
      <c r="H948" s="200">
        <v>4.32</v>
      </c>
      <c r="I948" s="201"/>
      <c r="J948" s="202">
        <f>ROUND(I948*H948,2)</f>
        <v>0</v>
      </c>
      <c r="K948" s="198" t="s">
        <v>156</v>
      </c>
      <c r="L948" s="57"/>
      <c r="M948" s="203" t="s">
        <v>36</v>
      </c>
      <c r="N948" s="204" t="s">
        <v>50</v>
      </c>
      <c r="O948" s="38"/>
      <c r="P948" s="205">
        <f>O948*H948</f>
        <v>0</v>
      </c>
      <c r="Q948" s="205">
        <v>0.00011</v>
      </c>
      <c r="R948" s="205">
        <f>Q948*H948</f>
        <v>0.00047520000000000006</v>
      </c>
      <c r="S948" s="205">
        <v>0</v>
      </c>
      <c r="T948" s="206">
        <f>S948*H948</f>
        <v>0</v>
      </c>
      <c r="AR948" s="19" t="s">
        <v>233</v>
      </c>
      <c r="AT948" s="19" t="s">
        <v>152</v>
      </c>
      <c r="AU948" s="19" t="s">
        <v>88</v>
      </c>
      <c r="AY948" s="19" t="s">
        <v>150</v>
      </c>
      <c r="BE948" s="207">
        <f>IF(N948="základní",J948,0)</f>
        <v>0</v>
      </c>
      <c r="BF948" s="207">
        <f>IF(N948="snížená",J948,0)</f>
        <v>0</v>
      </c>
      <c r="BG948" s="207">
        <f>IF(N948="zákl. přenesená",J948,0)</f>
        <v>0</v>
      </c>
      <c r="BH948" s="207">
        <f>IF(N948="sníž. přenesená",J948,0)</f>
        <v>0</v>
      </c>
      <c r="BI948" s="207">
        <f>IF(N948="nulová",J948,0)</f>
        <v>0</v>
      </c>
      <c r="BJ948" s="19" t="s">
        <v>23</v>
      </c>
      <c r="BK948" s="207">
        <f>ROUND(I948*H948,2)</f>
        <v>0</v>
      </c>
      <c r="BL948" s="19" t="s">
        <v>233</v>
      </c>
      <c r="BM948" s="19" t="s">
        <v>1320</v>
      </c>
    </row>
    <row r="949" spans="2:51" s="12" customFormat="1" ht="24">
      <c r="B949" s="208"/>
      <c r="C949" s="209"/>
      <c r="D949" s="210" t="s">
        <v>159</v>
      </c>
      <c r="E949" s="211" t="s">
        <v>36</v>
      </c>
      <c r="F949" s="212" t="s">
        <v>1108</v>
      </c>
      <c r="G949" s="209"/>
      <c r="H949" s="213" t="s">
        <v>36</v>
      </c>
      <c r="I949" s="214"/>
      <c r="J949" s="209"/>
      <c r="K949" s="209"/>
      <c r="L949" s="215"/>
      <c r="M949" s="216"/>
      <c r="N949" s="217"/>
      <c r="O949" s="217"/>
      <c r="P949" s="217"/>
      <c r="Q949" s="217"/>
      <c r="R949" s="217"/>
      <c r="S949" s="217"/>
      <c r="T949" s="218"/>
      <c r="AT949" s="219" t="s">
        <v>159</v>
      </c>
      <c r="AU949" s="219" t="s">
        <v>88</v>
      </c>
      <c r="AV949" s="12" t="s">
        <v>23</v>
      </c>
      <c r="AW949" s="12" t="s">
        <v>44</v>
      </c>
      <c r="AX949" s="12" t="s">
        <v>79</v>
      </c>
      <c r="AY949" s="219" t="s">
        <v>150</v>
      </c>
    </row>
    <row r="950" spans="2:51" s="13" customFormat="1" ht="12">
      <c r="B950" s="220"/>
      <c r="C950" s="221"/>
      <c r="D950" s="210" t="s">
        <v>159</v>
      </c>
      <c r="E950" s="222" t="s">
        <v>36</v>
      </c>
      <c r="F950" s="223" t="s">
        <v>1140</v>
      </c>
      <c r="G950" s="221"/>
      <c r="H950" s="224">
        <v>4.32</v>
      </c>
      <c r="I950" s="225"/>
      <c r="J950" s="221"/>
      <c r="K950" s="221"/>
      <c r="L950" s="226"/>
      <c r="M950" s="227"/>
      <c r="N950" s="228"/>
      <c r="O950" s="228"/>
      <c r="P950" s="228"/>
      <c r="Q950" s="228"/>
      <c r="R950" s="228"/>
      <c r="S950" s="228"/>
      <c r="T950" s="229"/>
      <c r="AT950" s="230" t="s">
        <v>159</v>
      </c>
      <c r="AU950" s="230" t="s">
        <v>88</v>
      </c>
      <c r="AV950" s="13" t="s">
        <v>88</v>
      </c>
      <c r="AW950" s="13" t="s">
        <v>44</v>
      </c>
      <c r="AX950" s="13" t="s">
        <v>79</v>
      </c>
      <c r="AY950" s="230" t="s">
        <v>150</v>
      </c>
    </row>
    <row r="951" spans="2:51" s="14" customFormat="1" ht="12">
      <c r="B951" s="231"/>
      <c r="C951" s="232"/>
      <c r="D951" s="233" t="s">
        <v>159</v>
      </c>
      <c r="E951" s="234" t="s">
        <v>36</v>
      </c>
      <c r="F951" s="235" t="s">
        <v>163</v>
      </c>
      <c r="G951" s="232"/>
      <c r="H951" s="236">
        <v>4.32</v>
      </c>
      <c r="I951" s="237"/>
      <c r="J951" s="232"/>
      <c r="K951" s="232"/>
      <c r="L951" s="238"/>
      <c r="M951" s="239"/>
      <c r="N951" s="240"/>
      <c r="O951" s="240"/>
      <c r="P951" s="240"/>
      <c r="Q951" s="240"/>
      <c r="R951" s="240"/>
      <c r="S951" s="240"/>
      <c r="T951" s="241"/>
      <c r="AT951" s="242" t="s">
        <v>159</v>
      </c>
      <c r="AU951" s="242" t="s">
        <v>88</v>
      </c>
      <c r="AV951" s="14" t="s">
        <v>157</v>
      </c>
      <c r="AW951" s="14" t="s">
        <v>44</v>
      </c>
      <c r="AX951" s="14" t="s">
        <v>23</v>
      </c>
      <c r="AY951" s="242" t="s">
        <v>150</v>
      </c>
    </row>
    <row r="952" spans="2:65" s="1" customFormat="1" ht="22.5" customHeight="1">
      <c r="B952" s="37"/>
      <c r="C952" s="196" t="s">
        <v>1321</v>
      </c>
      <c r="D952" s="196" t="s">
        <v>152</v>
      </c>
      <c r="E952" s="197" t="s">
        <v>1322</v>
      </c>
      <c r="F952" s="198" t="s">
        <v>1323</v>
      </c>
      <c r="G952" s="199" t="s">
        <v>155</v>
      </c>
      <c r="H952" s="200">
        <v>4.32</v>
      </c>
      <c r="I952" s="201"/>
      <c r="J952" s="202">
        <f>ROUND(I952*H952,2)</f>
        <v>0</v>
      </c>
      <c r="K952" s="198" t="s">
        <v>156</v>
      </c>
      <c r="L952" s="57"/>
      <c r="M952" s="203" t="s">
        <v>36</v>
      </c>
      <c r="N952" s="204" t="s">
        <v>50</v>
      </c>
      <c r="O952" s="38"/>
      <c r="P952" s="205">
        <f>O952*H952</f>
        <v>0</v>
      </c>
      <c r="Q952" s="205">
        <v>0.00014</v>
      </c>
      <c r="R952" s="205">
        <f>Q952*H952</f>
        <v>0.0006048</v>
      </c>
      <c r="S952" s="205">
        <v>0</v>
      </c>
      <c r="T952" s="206">
        <f>S952*H952</f>
        <v>0</v>
      </c>
      <c r="AR952" s="19" t="s">
        <v>233</v>
      </c>
      <c r="AT952" s="19" t="s">
        <v>152</v>
      </c>
      <c r="AU952" s="19" t="s">
        <v>88</v>
      </c>
      <c r="AY952" s="19" t="s">
        <v>150</v>
      </c>
      <c r="BE952" s="207">
        <f>IF(N952="základní",J952,0)</f>
        <v>0</v>
      </c>
      <c r="BF952" s="207">
        <f>IF(N952="snížená",J952,0)</f>
        <v>0</v>
      </c>
      <c r="BG952" s="207">
        <f>IF(N952="zákl. přenesená",J952,0)</f>
        <v>0</v>
      </c>
      <c r="BH952" s="207">
        <f>IF(N952="sníž. přenesená",J952,0)</f>
        <v>0</v>
      </c>
      <c r="BI952" s="207">
        <f>IF(N952="nulová",J952,0)</f>
        <v>0</v>
      </c>
      <c r="BJ952" s="19" t="s">
        <v>23</v>
      </c>
      <c r="BK952" s="207">
        <f>ROUND(I952*H952,2)</f>
        <v>0</v>
      </c>
      <c r="BL952" s="19" t="s">
        <v>233</v>
      </c>
      <c r="BM952" s="19" t="s">
        <v>1324</v>
      </c>
    </row>
    <row r="953" spans="2:51" s="12" customFormat="1" ht="24">
      <c r="B953" s="208"/>
      <c r="C953" s="209"/>
      <c r="D953" s="210" t="s">
        <v>159</v>
      </c>
      <c r="E953" s="211" t="s">
        <v>36</v>
      </c>
      <c r="F953" s="212" t="s">
        <v>1108</v>
      </c>
      <c r="G953" s="209"/>
      <c r="H953" s="213" t="s">
        <v>36</v>
      </c>
      <c r="I953" s="214"/>
      <c r="J953" s="209"/>
      <c r="K953" s="209"/>
      <c r="L953" s="215"/>
      <c r="M953" s="216"/>
      <c r="N953" s="217"/>
      <c r="O953" s="217"/>
      <c r="P953" s="217"/>
      <c r="Q953" s="217"/>
      <c r="R953" s="217"/>
      <c r="S953" s="217"/>
      <c r="T953" s="218"/>
      <c r="AT953" s="219" t="s">
        <v>159</v>
      </c>
      <c r="AU953" s="219" t="s">
        <v>88</v>
      </c>
      <c r="AV953" s="12" t="s">
        <v>23</v>
      </c>
      <c r="AW953" s="12" t="s">
        <v>44</v>
      </c>
      <c r="AX953" s="12" t="s">
        <v>79</v>
      </c>
      <c r="AY953" s="219" t="s">
        <v>150</v>
      </c>
    </row>
    <row r="954" spans="2:51" s="13" customFormat="1" ht="12">
      <c r="B954" s="220"/>
      <c r="C954" s="221"/>
      <c r="D954" s="210" t="s">
        <v>159</v>
      </c>
      <c r="E954" s="222" t="s">
        <v>36</v>
      </c>
      <c r="F954" s="223" t="s">
        <v>1140</v>
      </c>
      <c r="G954" s="221"/>
      <c r="H954" s="224">
        <v>4.32</v>
      </c>
      <c r="I954" s="225"/>
      <c r="J954" s="221"/>
      <c r="K954" s="221"/>
      <c r="L954" s="226"/>
      <c r="M954" s="227"/>
      <c r="N954" s="228"/>
      <c r="O954" s="228"/>
      <c r="P954" s="228"/>
      <c r="Q954" s="228"/>
      <c r="R954" s="228"/>
      <c r="S954" s="228"/>
      <c r="T954" s="229"/>
      <c r="AT954" s="230" t="s">
        <v>159</v>
      </c>
      <c r="AU954" s="230" t="s">
        <v>88</v>
      </c>
      <c r="AV954" s="13" t="s">
        <v>88</v>
      </c>
      <c r="AW954" s="13" t="s">
        <v>44</v>
      </c>
      <c r="AX954" s="13" t="s">
        <v>79</v>
      </c>
      <c r="AY954" s="230" t="s">
        <v>150</v>
      </c>
    </row>
    <row r="955" spans="2:51" s="14" customFormat="1" ht="12">
      <c r="B955" s="231"/>
      <c r="C955" s="232"/>
      <c r="D955" s="233" t="s">
        <v>159</v>
      </c>
      <c r="E955" s="234" t="s">
        <v>36</v>
      </c>
      <c r="F955" s="235" t="s">
        <v>163</v>
      </c>
      <c r="G955" s="232"/>
      <c r="H955" s="236">
        <v>4.32</v>
      </c>
      <c r="I955" s="237"/>
      <c r="J955" s="232"/>
      <c r="K955" s="232"/>
      <c r="L955" s="238"/>
      <c r="M955" s="239"/>
      <c r="N955" s="240"/>
      <c r="O955" s="240"/>
      <c r="P955" s="240"/>
      <c r="Q955" s="240"/>
      <c r="R955" s="240"/>
      <c r="S955" s="240"/>
      <c r="T955" s="241"/>
      <c r="AT955" s="242" t="s">
        <v>159</v>
      </c>
      <c r="AU955" s="242" t="s">
        <v>88</v>
      </c>
      <c r="AV955" s="14" t="s">
        <v>157</v>
      </c>
      <c r="AW955" s="14" t="s">
        <v>44</v>
      </c>
      <c r="AX955" s="14" t="s">
        <v>23</v>
      </c>
      <c r="AY955" s="242" t="s">
        <v>150</v>
      </c>
    </row>
    <row r="956" spans="2:65" s="1" customFormat="1" ht="22.5" customHeight="1">
      <c r="B956" s="37"/>
      <c r="C956" s="196" t="s">
        <v>1325</v>
      </c>
      <c r="D956" s="196" t="s">
        <v>152</v>
      </c>
      <c r="E956" s="197" t="s">
        <v>1326</v>
      </c>
      <c r="F956" s="198" t="s">
        <v>1327</v>
      </c>
      <c r="G956" s="199" t="s">
        <v>155</v>
      </c>
      <c r="H956" s="200">
        <v>4.32</v>
      </c>
      <c r="I956" s="201"/>
      <c r="J956" s="202">
        <f>ROUND(I956*H956,2)</f>
        <v>0</v>
      </c>
      <c r="K956" s="198" t="s">
        <v>156</v>
      </c>
      <c r="L956" s="57"/>
      <c r="M956" s="203" t="s">
        <v>36</v>
      </c>
      <c r="N956" s="204" t="s">
        <v>50</v>
      </c>
      <c r="O956" s="38"/>
      <c r="P956" s="205">
        <f>O956*H956</f>
        <v>0</v>
      </c>
      <c r="Q956" s="205">
        <v>0.00014</v>
      </c>
      <c r="R956" s="205">
        <f>Q956*H956</f>
        <v>0.0006048</v>
      </c>
      <c r="S956" s="205">
        <v>0</v>
      </c>
      <c r="T956" s="206">
        <f>S956*H956</f>
        <v>0</v>
      </c>
      <c r="AR956" s="19" t="s">
        <v>233</v>
      </c>
      <c r="AT956" s="19" t="s">
        <v>152</v>
      </c>
      <c r="AU956" s="19" t="s">
        <v>88</v>
      </c>
      <c r="AY956" s="19" t="s">
        <v>150</v>
      </c>
      <c r="BE956" s="207">
        <f>IF(N956="základní",J956,0)</f>
        <v>0</v>
      </c>
      <c r="BF956" s="207">
        <f>IF(N956="snížená",J956,0)</f>
        <v>0</v>
      </c>
      <c r="BG956" s="207">
        <f>IF(N956="zákl. přenesená",J956,0)</f>
        <v>0</v>
      </c>
      <c r="BH956" s="207">
        <f>IF(N956="sníž. přenesená",J956,0)</f>
        <v>0</v>
      </c>
      <c r="BI956" s="207">
        <f>IF(N956="nulová",J956,0)</f>
        <v>0</v>
      </c>
      <c r="BJ956" s="19" t="s">
        <v>23</v>
      </c>
      <c r="BK956" s="207">
        <f>ROUND(I956*H956,2)</f>
        <v>0</v>
      </c>
      <c r="BL956" s="19" t="s">
        <v>233</v>
      </c>
      <c r="BM956" s="19" t="s">
        <v>1328</v>
      </c>
    </row>
    <row r="957" spans="2:51" s="12" customFormat="1" ht="24">
      <c r="B957" s="208"/>
      <c r="C957" s="209"/>
      <c r="D957" s="210" t="s">
        <v>159</v>
      </c>
      <c r="E957" s="211" t="s">
        <v>36</v>
      </c>
      <c r="F957" s="212" t="s">
        <v>1108</v>
      </c>
      <c r="G957" s="209"/>
      <c r="H957" s="213" t="s">
        <v>36</v>
      </c>
      <c r="I957" s="214"/>
      <c r="J957" s="209"/>
      <c r="K957" s="209"/>
      <c r="L957" s="215"/>
      <c r="M957" s="216"/>
      <c r="N957" s="217"/>
      <c r="O957" s="217"/>
      <c r="P957" s="217"/>
      <c r="Q957" s="217"/>
      <c r="R957" s="217"/>
      <c r="S957" s="217"/>
      <c r="T957" s="218"/>
      <c r="AT957" s="219" t="s">
        <v>159</v>
      </c>
      <c r="AU957" s="219" t="s">
        <v>88</v>
      </c>
      <c r="AV957" s="12" t="s">
        <v>23</v>
      </c>
      <c r="AW957" s="12" t="s">
        <v>44</v>
      </c>
      <c r="AX957" s="12" t="s">
        <v>79</v>
      </c>
      <c r="AY957" s="219" t="s">
        <v>150</v>
      </c>
    </row>
    <row r="958" spans="2:51" s="13" customFormat="1" ht="12">
      <c r="B958" s="220"/>
      <c r="C958" s="221"/>
      <c r="D958" s="210" t="s">
        <v>159</v>
      </c>
      <c r="E958" s="222" t="s">
        <v>36</v>
      </c>
      <c r="F958" s="223" t="s">
        <v>1140</v>
      </c>
      <c r="G958" s="221"/>
      <c r="H958" s="224">
        <v>4.32</v>
      </c>
      <c r="I958" s="225"/>
      <c r="J958" s="221"/>
      <c r="K958" s="221"/>
      <c r="L958" s="226"/>
      <c r="M958" s="227"/>
      <c r="N958" s="228"/>
      <c r="O958" s="228"/>
      <c r="P958" s="228"/>
      <c r="Q958" s="228"/>
      <c r="R958" s="228"/>
      <c r="S958" s="228"/>
      <c r="T958" s="229"/>
      <c r="AT958" s="230" t="s">
        <v>159</v>
      </c>
      <c r="AU958" s="230" t="s">
        <v>88</v>
      </c>
      <c r="AV958" s="13" t="s">
        <v>88</v>
      </c>
      <c r="AW958" s="13" t="s">
        <v>44</v>
      </c>
      <c r="AX958" s="13" t="s">
        <v>79</v>
      </c>
      <c r="AY958" s="230" t="s">
        <v>150</v>
      </c>
    </row>
    <row r="959" spans="2:51" s="14" customFormat="1" ht="12">
      <c r="B959" s="231"/>
      <c r="C959" s="232"/>
      <c r="D959" s="233" t="s">
        <v>159</v>
      </c>
      <c r="E959" s="234" t="s">
        <v>36</v>
      </c>
      <c r="F959" s="235" t="s">
        <v>163</v>
      </c>
      <c r="G959" s="232"/>
      <c r="H959" s="236">
        <v>4.32</v>
      </c>
      <c r="I959" s="237"/>
      <c r="J959" s="232"/>
      <c r="K959" s="232"/>
      <c r="L959" s="238"/>
      <c r="M959" s="239"/>
      <c r="N959" s="240"/>
      <c r="O959" s="240"/>
      <c r="P959" s="240"/>
      <c r="Q959" s="240"/>
      <c r="R959" s="240"/>
      <c r="S959" s="240"/>
      <c r="T959" s="241"/>
      <c r="AT959" s="242" t="s">
        <v>159</v>
      </c>
      <c r="AU959" s="242" t="s">
        <v>88</v>
      </c>
      <c r="AV959" s="14" t="s">
        <v>157</v>
      </c>
      <c r="AW959" s="14" t="s">
        <v>44</v>
      </c>
      <c r="AX959" s="14" t="s">
        <v>23</v>
      </c>
      <c r="AY959" s="242" t="s">
        <v>150</v>
      </c>
    </row>
    <row r="960" spans="2:65" s="1" customFormat="1" ht="22.5" customHeight="1">
      <c r="B960" s="37"/>
      <c r="C960" s="196" t="s">
        <v>1329</v>
      </c>
      <c r="D960" s="196" t="s">
        <v>152</v>
      </c>
      <c r="E960" s="197" t="s">
        <v>1330</v>
      </c>
      <c r="F960" s="198" t="s">
        <v>1331</v>
      </c>
      <c r="G960" s="199" t="s">
        <v>155</v>
      </c>
      <c r="H960" s="200">
        <v>4.32</v>
      </c>
      <c r="I960" s="201"/>
      <c r="J960" s="202">
        <f>ROUND(I960*H960,2)</f>
        <v>0</v>
      </c>
      <c r="K960" s="198" t="s">
        <v>156</v>
      </c>
      <c r="L960" s="57"/>
      <c r="M960" s="203" t="s">
        <v>36</v>
      </c>
      <c r="N960" s="204" t="s">
        <v>50</v>
      </c>
      <c r="O960" s="38"/>
      <c r="P960" s="205">
        <f>O960*H960</f>
        <v>0</v>
      </c>
      <c r="Q960" s="205">
        <v>0.00014</v>
      </c>
      <c r="R960" s="205">
        <f>Q960*H960</f>
        <v>0.0006048</v>
      </c>
      <c r="S960" s="205">
        <v>0</v>
      </c>
      <c r="T960" s="206">
        <f>S960*H960</f>
        <v>0</v>
      </c>
      <c r="AR960" s="19" t="s">
        <v>233</v>
      </c>
      <c r="AT960" s="19" t="s">
        <v>152</v>
      </c>
      <c r="AU960" s="19" t="s">
        <v>88</v>
      </c>
      <c r="AY960" s="19" t="s">
        <v>150</v>
      </c>
      <c r="BE960" s="207">
        <f>IF(N960="základní",J960,0)</f>
        <v>0</v>
      </c>
      <c r="BF960" s="207">
        <f>IF(N960="snížená",J960,0)</f>
        <v>0</v>
      </c>
      <c r="BG960" s="207">
        <f>IF(N960="zákl. přenesená",J960,0)</f>
        <v>0</v>
      </c>
      <c r="BH960" s="207">
        <f>IF(N960="sníž. přenesená",J960,0)</f>
        <v>0</v>
      </c>
      <c r="BI960" s="207">
        <f>IF(N960="nulová",J960,0)</f>
        <v>0</v>
      </c>
      <c r="BJ960" s="19" t="s">
        <v>23</v>
      </c>
      <c r="BK960" s="207">
        <f>ROUND(I960*H960,2)</f>
        <v>0</v>
      </c>
      <c r="BL960" s="19" t="s">
        <v>233</v>
      </c>
      <c r="BM960" s="19" t="s">
        <v>1332</v>
      </c>
    </row>
    <row r="961" spans="2:51" s="12" customFormat="1" ht="24">
      <c r="B961" s="208"/>
      <c r="C961" s="209"/>
      <c r="D961" s="210" t="s">
        <v>159</v>
      </c>
      <c r="E961" s="211" t="s">
        <v>36</v>
      </c>
      <c r="F961" s="212" t="s">
        <v>1108</v>
      </c>
      <c r="G961" s="209"/>
      <c r="H961" s="213" t="s">
        <v>36</v>
      </c>
      <c r="I961" s="214"/>
      <c r="J961" s="209"/>
      <c r="K961" s="209"/>
      <c r="L961" s="215"/>
      <c r="M961" s="216"/>
      <c r="N961" s="217"/>
      <c r="O961" s="217"/>
      <c r="P961" s="217"/>
      <c r="Q961" s="217"/>
      <c r="R961" s="217"/>
      <c r="S961" s="217"/>
      <c r="T961" s="218"/>
      <c r="AT961" s="219" t="s">
        <v>159</v>
      </c>
      <c r="AU961" s="219" t="s">
        <v>88</v>
      </c>
      <c r="AV961" s="12" t="s">
        <v>23</v>
      </c>
      <c r="AW961" s="12" t="s">
        <v>44</v>
      </c>
      <c r="AX961" s="12" t="s">
        <v>79</v>
      </c>
      <c r="AY961" s="219" t="s">
        <v>150</v>
      </c>
    </row>
    <row r="962" spans="2:51" s="13" customFormat="1" ht="12">
      <c r="B962" s="220"/>
      <c r="C962" s="221"/>
      <c r="D962" s="210" t="s">
        <v>159</v>
      </c>
      <c r="E962" s="222" t="s">
        <v>36</v>
      </c>
      <c r="F962" s="223" t="s">
        <v>1140</v>
      </c>
      <c r="G962" s="221"/>
      <c r="H962" s="224">
        <v>4.32</v>
      </c>
      <c r="I962" s="225"/>
      <c r="J962" s="221"/>
      <c r="K962" s="221"/>
      <c r="L962" s="226"/>
      <c r="M962" s="227"/>
      <c r="N962" s="228"/>
      <c r="O962" s="228"/>
      <c r="P962" s="228"/>
      <c r="Q962" s="228"/>
      <c r="R962" s="228"/>
      <c r="S962" s="228"/>
      <c r="T962" s="229"/>
      <c r="AT962" s="230" t="s">
        <v>159</v>
      </c>
      <c r="AU962" s="230" t="s">
        <v>88</v>
      </c>
      <c r="AV962" s="13" t="s">
        <v>88</v>
      </c>
      <c r="AW962" s="13" t="s">
        <v>44</v>
      </c>
      <c r="AX962" s="13" t="s">
        <v>79</v>
      </c>
      <c r="AY962" s="230" t="s">
        <v>150</v>
      </c>
    </row>
    <row r="963" spans="2:51" s="14" customFormat="1" ht="12">
      <c r="B963" s="231"/>
      <c r="C963" s="232"/>
      <c r="D963" s="233" t="s">
        <v>159</v>
      </c>
      <c r="E963" s="234" t="s">
        <v>36</v>
      </c>
      <c r="F963" s="235" t="s">
        <v>163</v>
      </c>
      <c r="G963" s="232"/>
      <c r="H963" s="236">
        <v>4.32</v>
      </c>
      <c r="I963" s="237"/>
      <c r="J963" s="232"/>
      <c r="K963" s="232"/>
      <c r="L963" s="238"/>
      <c r="M963" s="239"/>
      <c r="N963" s="240"/>
      <c r="O963" s="240"/>
      <c r="P963" s="240"/>
      <c r="Q963" s="240"/>
      <c r="R963" s="240"/>
      <c r="S963" s="240"/>
      <c r="T963" s="241"/>
      <c r="AT963" s="242" t="s">
        <v>159</v>
      </c>
      <c r="AU963" s="242" t="s">
        <v>88</v>
      </c>
      <c r="AV963" s="14" t="s">
        <v>157</v>
      </c>
      <c r="AW963" s="14" t="s">
        <v>44</v>
      </c>
      <c r="AX963" s="14" t="s">
        <v>23</v>
      </c>
      <c r="AY963" s="242" t="s">
        <v>150</v>
      </c>
    </row>
    <row r="964" spans="2:65" s="1" customFormat="1" ht="22.5" customHeight="1">
      <c r="B964" s="37"/>
      <c r="C964" s="196" t="s">
        <v>1333</v>
      </c>
      <c r="D964" s="196" t="s">
        <v>152</v>
      </c>
      <c r="E964" s="197" t="s">
        <v>1334</v>
      </c>
      <c r="F964" s="198" t="s">
        <v>1335</v>
      </c>
      <c r="G964" s="199" t="s">
        <v>155</v>
      </c>
      <c r="H964" s="200">
        <v>52.96</v>
      </c>
      <c r="I964" s="201"/>
      <c r="J964" s="202">
        <f>ROUND(I964*H964,2)</f>
        <v>0</v>
      </c>
      <c r="K964" s="198" t="s">
        <v>156</v>
      </c>
      <c r="L964" s="57"/>
      <c r="M964" s="203" t="s">
        <v>36</v>
      </c>
      <c r="N964" s="204" t="s">
        <v>50</v>
      </c>
      <c r="O964" s="38"/>
      <c r="P964" s="205">
        <f>O964*H964</f>
        <v>0</v>
      </c>
      <c r="Q964" s="205">
        <v>0.00013</v>
      </c>
      <c r="R964" s="205">
        <f>Q964*H964</f>
        <v>0.006884799999999999</v>
      </c>
      <c r="S964" s="205">
        <v>0</v>
      </c>
      <c r="T964" s="206">
        <f>S964*H964</f>
        <v>0</v>
      </c>
      <c r="AR964" s="19" t="s">
        <v>233</v>
      </c>
      <c r="AT964" s="19" t="s">
        <v>152</v>
      </c>
      <c r="AU964" s="19" t="s">
        <v>88</v>
      </c>
      <c r="AY964" s="19" t="s">
        <v>150</v>
      </c>
      <c r="BE964" s="207">
        <f>IF(N964="základní",J964,0)</f>
        <v>0</v>
      </c>
      <c r="BF964" s="207">
        <f>IF(N964="snížená",J964,0)</f>
        <v>0</v>
      </c>
      <c r="BG964" s="207">
        <f>IF(N964="zákl. přenesená",J964,0)</f>
        <v>0</v>
      </c>
      <c r="BH964" s="207">
        <f>IF(N964="sníž. přenesená",J964,0)</f>
        <v>0</v>
      </c>
      <c r="BI964" s="207">
        <f>IF(N964="nulová",J964,0)</f>
        <v>0</v>
      </c>
      <c r="BJ964" s="19" t="s">
        <v>23</v>
      </c>
      <c r="BK964" s="207">
        <f>ROUND(I964*H964,2)</f>
        <v>0</v>
      </c>
      <c r="BL964" s="19" t="s">
        <v>233</v>
      </c>
      <c r="BM964" s="19" t="s">
        <v>1336</v>
      </c>
    </row>
    <row r="965" spans="2:51" s="12" customFormat="1" ht="12">
      <c r="B965" s="208"/>
      <c r="C965" s="209"/>
      <c r="D965" s="210" t="s">
        <v>159</v>
      </c>
      <c r="E965" s="211" t="s">
        <v>36</v>
      </c>
      <c r="F965" s="212" t="s">
        <v>161</v>
      </c>
      <c r="G965" s="209"/>
      <c r="H965" s="213" t="s">
        <v>36</v>
      </c>
      <c r="I965" s="214"/>
      <c r="J965" s="209"/>
      <c r="K965" s="209"/>
      <c r="L965" s="215"/>
      <c r="M965" s="216"/>
      <c r="N965" s="217"/>
      <c r="O965" s="217"/>
      <c r="P965" s="217"/>
      <c r="Q965" s="217"/>
      <c r="R965" s="217"/>
      <c r="S965" s="217"/>
      <c r="T965" s="218"/>
      <c r="AT965" s="219" t="s">
        <v>159</v>
      </c>
      <c r="AU965" s="219" t="s">
        <v>88</v>
      </c>
      <c r="AV965" s="12" t="s">
        <v>23</v>
      </c>
      <c r="AW965" s="12" t="s">
        <v>44</v>
      </c>
      <c r="AX965" s="12" t="s">
        <v>79</v>
      </c>
      <c r="AY965" s="219" t="s">
        <v>150</v>
      </c>
    </row>
    <row r="966" spans="2:51" s="13" customFormat="1" ht="12">
      <c r="B966" s="220"/>
      <c r="C966" s="221"/>
      <c r="D966" s="210" t="s">
        <v>159</v>
      </c>
      <c r="E966" s="222" t="s">
        <v>36</v>
      </c>
      <c r="F966" s="223" t="s">
        <v>1337</v>
      </c>
      <c r="G966" s="221"/>
      <c r="H966" s="224">
        <v>52.96</v>
      </c>
      <c r="I966" s="225"/>
      <c r="J966" s="221"/>
      <c r="K966" s="221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159</v>
      </c>
      <c r="AU966" s="230" t="s">
        <v>88</v>
      </c>
      <c r="AV966" s="13" t="s">
        <v>88</v>
      </c>
      <c r="AW966" s="13" t="s">
        <v>44</v>
      </c>
      <c r="AX966" s="13" t="s">
        <v>79</v>
      </c>
      <c r="AY966" s="230" t="s">
        <v>150</v>
      </c>
    </row>
    <row r="967" spans="2:51" s="14" customFormat="1" ht="12">
      <c r="B967" s="231"/>
      <c r="C967" s="232"/>
      <c r="D967" s="233" t="s">
        <v>159</v>
      </c>
      <c r="E967" s="234" t="s">
        <v>36</v>
      </c>
      <c r="F967" s="235" t="s">
        <v>163</v>
      </c>
      <c r="G967" s="232"/>
      <c r="H967" s="236">
        <v>52.96</v>
      </c>
      <c r="I967" s="237"/>
      <c r="J967" s="232"/>
      <c r="K967" s="232"/>
      <c r="L967" s="238"/>
      <c r="M967" s="239"/>
      <c r="N967" s="240"/>
      <c r="O967" s="240"/>
      <c r="P967" s="240"/>
      <c r="Q967" s="240"/>
      <c r="R967" s="240"/>
      <c r="S967" s="240"/>
      <c r="T967" s="241"/>
      <c r="AT967" s="242" t="s">
        <v>159</v>
      </c>
      <c r="AU967" s="242" t="s">
        <v>88</v>
      </c>
      <c r="AV967" s="14" t="s">
        <v>157</v>
      </c>
      <c r="AW967" s="14" t="s">
        <v>44</v>
      </c>
      <c r="AX967" s="14" t="s">
        <v>23</v>
      </c>
      <c r="AY967" s="242" t="s">
        <v>150</v>
      </c>
    </row>
    <row r="968" spans="2:65" s="1" customFormat="1" ht="22.5" customHeight="1">
      <c r="B968" s="37"/>
      <c r="C968" s="196" t="s">
        <v>1338</v>
      </c>
      <c r="D968" s="196" t="s">
        <v>152</v>
      </c>
      <c r="E968" s="197" t="s">
        <v>1339</v>
      </c>
      <c r="F968" s="198" t="s">
        <v>1340</v>
      </c>
      <c r="G968" s="199" t="s">
        <v>155</v>
      </c>
      <c r="H968" s="200">
        <v>167.193</v>
      </c>
      <c r="I968" s="201"/>
      <c r="J968" s="202">
        <f>ROUND(I968*H968,2)</f>
        <v>0</v>
      </c>
      <c r="K968" s="198" t="s">
        <v>156</v>
      </c>
      <c r="L968" s="57"/>
      <c r="M968" s="203" t="s">
        <v>36</v>
      </c>
      <c r="N968" s="204" t="s">
        <v>50</v>
      </c>
      <c r="O968" s="38"/>
      <c r="P968" s="205">
        <f>O968*H968</f>
        <v>0</v>
      </c>
      <c r="Q968" s="205">
        <v>0.00072</v>
      </c>
      <c r="R968" s="205">
        <f>Q968*H968</f>
        <v>0.12037896000000002</v>
      </c>
      <c r="S968" s="205">
        <v>0</v>
      </c>
      <c r="T968" s="206">
        <f>S968*H968</f>
        <v>0</v>
      </c>
      <c r="AR968" s="19" t="s">
        <v>233</v>
      </c>
      <c r="AT968" s="19" t="s">
        <v>152</v>
      </c>
      <c r="AU968" s="19" t="s">
        <v>88</v>
      </c>
      <c r="AY968" s="19" t="s">
        <v>150</v>
      </c>
      <c r="BE968" s="207">
        <f>IF(N968="základní",J968,0)</f>
        <v>0</v>
      </c>
      <c r="BF968" s="207">
        <f>IF(N968="snížená",J968,0)</f>
        <v>0</v>
      </c>
      <c r="BG968" s="207">
        <f>IF(N968="zákl. přenesená",J968,0)</f>
        <v>0</v>
      </c>
      <c r="BH968" s="207">
        <f>IF(N968="sníž. přenesená",J968,0)</f>
        <v>0</v>
      </c>
      <c r="BI968" s="207">
        <f>IF(N968="nulová",J968,0)</f>
        <v>0</v>
      </c>
      <c r="BJ968" s="19" t="s">
        <v>23</v>
      </c>
      <c r="BK968" s="207">
        <f>ROUND(I968*H968,2)</f>
        <v>0</v>
      </c>
      <c r="BL968" s="19" t="s">
        <v>233</v>
      </c>
      <c r="BM968" s="19" t="s">
        <v>1341</v>
      </c>
    </row>
    <row r="969" spans="2:51" s="12" customFormat="1" ht="12">
      <c r="B969" s="208"/>
      <c r="C969" s="209"/>
      <c r="D969" s="210" t="s">
        <v>159</v>
      </c>
      <c r="E969" s="211" t="s">
        <v>36</v>
      </c>
      <c r="F969" s="212" t="s">
        <v>161</v>
      </c>
      <c r="G969" s="209"/>
      <c r="H969" s="213" t="s">
        <v>36</v>
      </c>
      <c r="I969" s="214"/>
      <c r="J969" s="209"/>
      <c r="K969" s="209"/>
      <c r="L969" s="215"/>
      <c r="M969" s="216"/>
      <c r="N969" s="217"/>
      <c r="O969" s="217"/>
      <c r="P969" s="217"/>
      <c r="Q969" s="217"/>
      <c r="R969" s="217"/>
      <c r="S969" s="217"/>
      <c r="T969" s="218"/>
      <c r="AT969" s="219" t="s">
        <v>159</v>
      </c>
      <c r="AU969" s="219" t="s">
        <v>88</v>
      </c>
      <c r="AV969" s="12" t="s">
        <v>23</v>
      </c>
      <c r="AW969" s="12" t="s">
        <v>44</v>
      </c>
      <c r="AX969" s="12" t="s">
        <v>79</v>
      </c>
      <c r="AY969" s="219" t="s">
        <v>150</v>
      </c>
    </row>
    <row r="970" spans="2:51" s="13" customFormat="1" ht="12">
      <c r="B970" s="220"/>
      <c r="C970" s="221"/>
      <c r="D970" s="210" t="s">
        <v>159</v>
      </c>
      <c r="E970" s="222" t="s">
        <v>36</v>
      </c>
      <c r="F970" s="223" t="s">
        <v>1342</v>
      </c>
      <c r="G970" s="221"/>
      <c r="H970" s="224">
        <v>54.6</v>
      </c>
      <c r="I970" s="225"/>
      <c r="J970" s="221"/>
      <c r="K970" s="221"/>
      <c r="L970" s="226"/>
      <c r="M970" s="227"/>
      <c r="N970" s="228"/>
      <c r="O970" s="228"/>
      <c r="P970" s="228"/>
      <c r="Q970" s="228"/>
      <c r="R970" s="228"/>
      <c r="S970" s="228"/>
      <c r="T970" s="229"/>
      <c r="AT970" s="230" t="s">
        <v>159</v>
      </c>
      <c r="AU970" s="230" t="s">
        <v>88</v>
      </c>
      <c r="AV970" s="13" t="s">
        <v>88</v>
      </c>
      <c r="AW970" s="13" t="s">
        <v>44</v>
      </c>
      <c r="AX970" s="13" t="s">
        <v>79</v>
      </c>
      <c r="AY970" s="230" t="s">
        <v>150</v>
      </c>
    </row>
    <row r="971" spans="2:51" s="13" customFormat="1" ht="12">
      <c r="B971" s="220"/>
      <c r="C971" s="221"/>
      <c r="D971" s="210" t="s">
        <v>159</v>
      </c>
      <c r="E971" s="222" t="s">
        <v>36</v>
      </c>
      <c r="F971" s="223" t="s">
        <v>383</v>
      </c>
      <c r="G971" s="221"/>
      <c r="H971" s="224">
        <v>23.9925</v>
      </c>
      <c r="I971" s="225"/>
      <c r="J971" s="221"/>
      <c r="K971" s="221"/>
      <c r="L971" s="226"/>
      <c r="M971" s="227"/>
      <c r="N971" s="228"/>
      <c r="O971" s="228"/>
      <c r="P971" s="228"/>
      <c r="Q971" s="228"/>
      <c r="R971" s="228"/>
      <c r="S971" s="228"/>
      <c r="T971" s="229"/>
      <c r="AT971" s="230" t="s">
        <v>159</v>
      </c>
      <c r="AU971" s="230" t="s">
        <v>88</v>
      </c>
      <c r="AV971" s="13" t="s">
        <v>88</v>
      </c>
      <c r="AW971" s="13" t="s">
        <v>44</v>
      </c>
      <c r="AX971" s="13" t="s">
        <v>79</v>
      </c>
      <c r="AY971" s="230" t="s">
        <v>150</v>
      </c>
    </row>
    <row r="972" spans="2:51" s="13" customFormat="1" ht="12">
      <c r="B972" s="220"/>
      <c r="C972" s="221"/>
      <c r="D972" s="210" t="s">
        <v>159</v>
      </c>
      <c r="E972" s="222" t="s">
        <v>36</v>
      </c>
      <c r="F972" s="223" t="s">
        <v>384</v>
      </c>
      <c r="G972" s="221"/>
      <c r="H972" s="224">
        <v>14.6</v>
      </c>
      <c r="I972" s="225"/>
      <c r="J972" s="221"/>
      <c r="K972" s="221"/>
      <c r="L972" s="226"/>
      <c r="M972" s="227"/>
      <c r="N972" s="228"/>
      <c r="O972" s="228"/>
      <c r="P972" s="228"/>
      <c r="Q972" s="228"/>
      <c r="R972" s="228"/>
      <c r="S972" s="228"/>
      <c r="T972" s="229"/>
      <c r="AT972" s="230" t="s">
        <v>159</v>
      </c>
      <c r="AU972" s="230" t="s">
        <v>88</v>
      </c>
      <c r="AV972" s="13" t="s">
        <v>88</v>
      </c>
      <c r="AW972" s="13" t="s">
        <v>44</v>
      </c>
      <c r="AX972" s="13" t="s">
        <v>79</v>
      </c>
      <c r="AY972" s="230" t="s">
        <v>150</v>
      </c>
    </row>
    <row r="973" spans="2:51" s="13" customFormat="1" ht="12">
      <c r="B973" s="220"/>
      <c r="C973" s="221"/>
      <c r="D973" s="210" t="s">
        <v>159</v>
      </c>
      <c r="E973" s="222" t="s">
        <v>36</v>
      </c>
      <c r="F973" s="223" t="s">
        <v>1343</v>
      </c>
      <c r="G973" s="221"/>
      <c r="H973" s="224">
        <v>74</v>
      </c>
      <c r="I973" s="225"/>
      <c r="J973" s="221"/>
      <c r="K973" s="221"/>
      <c r="L973" s="226"/>
      <c r="M973" s="227"/>
      <c r="N973" s="228"/>
      <c r="O973" s="228"/>
      <c r="P973" s="228"/>
      <c r="Q973" s="228"/>
      <c r="R973" s="228"/>
      <c r="S973" s="228"/>
      <c r="T973" s="229"/>
      <c r="AT973" s="230" t="s">
        <v>159</v>
      </c>
      <c r="AU973" s="230" t="s">
        <v>88</v>
      </c>
      <c r="AV973" s="13" t="s">
        <v>88</v>
      </c>
      <c r="AW973" s="13" t="s">
        <v>44</v>
      </c>
      <c r="AX973" s="13" t="s">
        <v>79</v>
      </c>
      <c r="AY973" s="230" t="s">
        <v>150</v>
      </c>
    </row>
    <row r="974" spans="2:51" s="14" customFormat="1" ht="12">
      <c r="B974" s="231"/>
      <c r="C974" s="232"/>
      <c r="D974" s="210" t="s">
        <v>159</v>
      </c>
      <c r="E974" s="243" t="s">
        <v>36</v>
      </c>
      <c r="F974" s="244" t="s">
        <v>163</v>
      </c>
      <c r="G974" s="232"/>
      <c r="H974" s="245">
        <v>167.1925</v>
      </c>
      <c r="I974" s="237"/>
      <c r="J974" s="232"/>
      <c r="K974" s="232"/>
      <c r="L974" s="238"/>
      <c r="M974" s="239"/>
      <c r="N974" s="240"/>
      <c r="O974" s="240"/>
      <c r="P974" s="240"/>
      <c r="Q974" s="240"/>
      <c r="R974" s="240"/>
      <c r="S974" s="240"/>
      <c r="T974" s="241"/>
      <c r="AT974" s="242" t="s">
        <v>159</v>
      </c>
      <c r="AU974" s="242" t="s">
        <v>88</v>
      </c>
      <c r="AV974" s="14" t="s">
        <v>157</v>
      </c>
      <c r="AW974" s="14" t="s">
        <v>44</v>
      </c>
      <c r="AX974" s="14" t="s">
        <v>23</v>
      </c>
      <c r="AY974" s="242" t="s">
        <v>150</v>
      </c>
    </row>
    <row r="975" spans="2:63" s="11" customFormat="1" ht="29.85" customHeight="1">
      <c r="B975" s="179"/>
      <c r="C975" s="180"/>
      <c r="D975" s="193" t="s">
        <v>78</v>
      </c>
      <c r="E975" s="194" t="s">
        <v>1344</v>
      </c>
      <c r="F975" s="194" t="s">
        <v>1345</v>
      </c>
      <c r="G975" s="180"/>
      <c r="H975" s="180"/>
      <c r="I975" s="183"/>
      <c r="J975" s="195">
        <f>BK975</f>
        <v>0</v>
      </c>
      <c r="K975" s="180"/>
      <c r="L975" s="185"/>
      <c r="M975" s="186"/>
      <c r="N975" s="187"/>
      <c r="O975" s="187"/>
      <c r="P975" s="188">
        <f>SUM(P976:P983)</f>
        <v>0</v>
      </c>
      <c r="Q975" s="187"/>
      <c r="R975" s="188">
        <f>SUM(R976:R983)</f>
        <v>0.14589211</v>
      </c>
      <c r="S975" s="187"/>
      <c r="T975" s="189">
        <f>SUM(T976:T983)</f>
        <v>0</v>
      </c>
      <c r="AR975" s="190" t="s">
        <v>88</v>
      </c>
      <c r="AT975" s="191" t="s">
        <v>78</v>
      </c>
      <c r="AU975" s="191" t="s">
        <v>23</v>
      </c>
      <c r="AY975" s="190" t="s">
        <v>150</v>
      </c>
      <c r="BK975" s="192">
        <f>SUM(BK976:BK983)</f>
        <v>0</v>
      </c>
    </row>
    <row r="976" spans="2:65" s="1" customFormat="1" ht="22.5" customHeight="1">
      <c r="B976" s="37"/>
      <c r="C976" s="196" t="s">
        <v>1346</v>
      </c>
      <c r="D976" s="196" t="s">
        <v>152</v>
      </c>
      <c r="E976" s="197" t="s">
        <v>1347</v>
      </c>
      <c r="F976" s="198" t="s">
        <v>1348</v>
      </c>
      <c r="G976" s="199" t="s">
        <v>155</v>
      </c>
      <c r="H976" s="200">
        <v>297.739</v>
      </c>
      <c r="I976" s="201"/>
      <c r="J976" s="202">
        <f>ROUND(I976*H976,2)</f>
        <v>0</v>
      </c>
      <c r="K976" s="198" t="s">
        <v>156</v>
      </c>
      <c r="L976" s="57"/>
      <c r="M976" s="203" t="s">
        <v>36</v>
      </c>
      <c r="N976" s="204" t="s">
        <v>50</v>
      </c>
      <c r="O976" s="38"/>
      <c r="P976" s="205">
        <f>O976*H976</f>
        <v>0</v>
      </c>
      <c r="Q976" s="205">
        <v>0</v>
      </c>
      <c r="R976" s="205">
        <f>Q976*H976</f>
        <v>0</v>
      </c>
      <c r="S976" s="205">
        <v>0</v>
      </c>
      <c r="T976" s="206">
        <f>S976*H976</f>
        <v>0</v>
      </c>
      <c r="AR976" s="19" t="s">
        <v>233</v>
      </c>
      <c r="AT976" s="19" t="s">
        <v>152</v>
      </c>
      <c r="AU976" s="19" t="s">
        <v>88</v>
      </c>
      <c r="AY976" s="19" t="s">
        <v>150</v>
      </c>
      <c r="BE976" s="207">
        <f>IF(N976="základní",J976,0)</f>
        <v>0</v>
      </c>
      <c r="BF976" s="207">
        <f>IF(N976="snížená",J976,0)</f>
        <v>0</v>
      </c>
      <c r="BG976" s="207">
        <f>IF(N976="zákl. přenesená",J976,0)</f>
        <v>0</v>
      </c>
      <c r="BH976" s="207">
        <f>IF(N976="sníž. přenesená",J976,0)</f>
        <v>0</v>
      </c>
      <c r="BI976" s="207">
        <f>IF(N976="nulová",J976,0)</f>
        <v>0</v>
      </c>
      <c r="BJ976" s="19" t="s">
        <v>23</v>
      </c>
      <c r="BK976" s="207">
        <f>ROUND(I976*H976,2)</f>
        <v>0</v>
      </c>
      <c r="BL976" s="19" t="s">
        <v>233</v>
      </c>
      <c r="BM976" s="19" t="s">
        <v>1349</v>
      </c>
    </row>
    <row r="977" spans="2:51" s="12" customFormat="1" ht="12">
      <c r="B977" s="208"/>
      <c r="C977" s="209"/>
      <c r="D977" s="210" t="s">
        <v>159</v>
      </c>
      <c r="E977" s="211" t="s">
        <v>36</v>
      </c>
      <c r="F977" s="212" t="s">
        <v>1350</v>
      </c>
      <c r="G977" s="209"/>
      <c r="H977" s="213" t="s">
        <v>36</v>
      </c>
      <c r="I977" s="214"/>
      <c r="J977" s="209"/>
      <c r="K977" s="209"/>
      <c r="L977" s="215"/>
      <c r="M977" s="216"/>
      <c r="N977" s="217"/>
      <c r="O977" s="217"/>
      <c r="P977" s="217"/>
      <c r="Q977" s="217"/>
      <c r="R977" s="217"/>
      <c r="S977" s="217"/>
      <c r="T977" s="218"/>
      <c r="AT977" s="219" t="s">
        <v>159</v>
      </c>
      <c r="AU977" s="219" t="s">
        <v>88</v>
      </c>
      <c r="AV977" s="12" t="s">
        <v>23</v>
      </c>
      <c r="AW977" s="12" t="s">
        <v>44</v>
      </c>
      <c r="AX977" s="12" t="s">
        <v>79</v>
      </c>
      <c r="AY977" s="219" t="s">
        <v>150</v>
      </c>
    </row>
    <row r="978" spans="2:51" s="13" customFormat="1" ht="12">
      <c r="B978" s="220"/>
      <c r="C978" s="221"/>
      <c r="D978" s="210" t="s">
        <v>159</v>
      </c>
      <c r="E978" s="222" t="s">
        <v>36</v>
      </c>
      <c r="F978" s="223" t="s">
        <v>1351</v>
      </c>
      <c r="G978" s="221"/>
      <c r="H978" s="224">
        <v>51.184</v>
      </c>
      <c r="I978" s="225"/>
      <c r="J978" s="221"/>
      <c r="K978" s="221"/>
      <c r="L978" s="226"/>
      <c r="M978" s="227"/>
      <c r="N978" s="228"/>
      <c r="O978" s="228"/>
      <c r="P978" s="228"/>
      <c r="Q978" s="228"/>
      <c r="R978" s="228"/>
      <c r="S978" s="228"/>
      <c r="T978" s="229"/>
      <c r="AT978" s="230" t="s">
        <v>159</v>
      </c>
      <c r="AU978" s="230" t="s">
        <v>88</v>
      </c>
      <c r="AV978" s="13" t="s">
        <v>88</v>
      </c>
      <c r="AW978" s="13" t="s">
        <v>44</v>
      </c>
      <c r="AX978" s="13" t="s">
        <v>79</v>
      </c>
      <c r="AY978" s="230" t="s">
        <v>150</v>
      </c>
    </row>
    <row r="979" spans="2:51" s="12" customFormat="1" ht="12">
      <c r="B979" s="208"/>
      <c r="C979" s="209"/>
      <c r="D979" s="210" t="s">
        <v>159</v>
      </c>
      <c r="E979" s="211" t="s">
        <v>36</v>
      </c>
      <c r="F979" s="212" t="s">
        <v>338</v>
      </c>
      <c r="G979" s="209"/>
      <c r="H979" s="213" t="s">
        <v>36</v>
      </c>
      <c r="I979" s="214"/>
      <c r="J979" s="209"/>
      <c r="K979" s="209"/>
      <c r="L979" s="215"/>
      <c r="M979" s="216"/>
      <c r="N979" s="217"/>
      <c r="O979" s="217"/>
      <c r="P979" s="217"/>
      <c r="Q979" s="217"/>
      <c r="R979" s="217"/>
      <c r="S979" s="217"/>
      <c r="T979" s="218"/>
      <c r="AT979" s="219" t="s">
        <v>159</v>
      </c>
      <c r="AU979" s="219" t="s">
        <v>88</v>
      </c>
      <c r="AV979" s="12" t="s">
        <v>23</v>
      </c>
      <c r="AW979" s="12" t="s">
        <v>44</v>
      </c>
      <c r="AX979" s="12" t="s">
        <v>79</v>
      </c>
      <c r="AY979" s="219" t="s">
        <v>150</v>
      </c>
    </row>
    <row r="980" spans="2:51" s="13" customFormat="1" ht="12">
      <c r="B980" s="220"/>
      <c r="C980" s="221"/>
      <c r="D980" s="210" t="s">
        <v>159</v>
      </c>
      <c r="E980" s="222" t="s">
        <v>36</v>
      </c>
      <c r="F980" s="223" t="s">
        <v>1352</v>
      </c>
      <c r="G980" s="221"/>
      <c r="H980" s="224">
        <v>246.555</v>
      </c>
      <c r="I980" s="225"/>
      <c r="J980" s="221"/>
      <c r="K980" s="221"/>
      <c r="L980" s="226"/>
      <c r="M980" s="227"/>
      <c r="N980" s="228"/>
      <c r="O980" s="228"/>
      <c r="P980" s="228"/>
      <c r="Q980" s="228"/>
      <c r="R980" s="228"/>
      <c r="S980" s="228"/>
      <c r="T980" s="229"/>
      <c r="AT980" s="230" t="s">
        <v>159</v>
      </c>
      <c r="AU980" s="230" t="s">
        <v>88</v>
      </c>
      <c r="AV980" s="13" t="s">
        <v>88</v>
      </c>
      <c r="AW980" s="13" t="s">
        <v>44</v>
      </c>
      <c r="AX980" s="13" t="s">
        <v>79</v>
      </c>
      <c r="AY980" s="230" t="s">
        <v>150</v>
      </c>
    </row>
    <row r="981" spans="2:51" s="14" customFormat="1" ht="12">
      <c r="B981" s="231"/>
      <c r="C981" s="232"/>
      <c r="D981" s="233" t="s">
        <v>159</v>
      </c>
      <c r="E981" s="234" t="s">
        <v>36</v>
      </c>
      <c r="F981" s="235" t="s">
        <v>163</v>
      </c>
      <c r="G981" s="232"/>
      <c r="H981" s="236">
        <v>297.739</v>
      </c>
      <c r="I981" s="237"/>
      <c r="J981" s="232"/>
      <c r="K981" s="232"/>
      <c r="L981" s="238"/>
      <c r="M981" s="239"/>
      <c r="N981" s="240"/>
      <c r="O981" s="240"/>
      <c r="P981" s="240"/>
      <c r="Q981" s="240"/>
      <c r="R981" s="240"/>
      <c r="S981" s="240"/>
      <c r="T981" s="241"/>
      <c r="AT981" s="242" t="s">
        <v>159</v>
      </c>
      <c r="AU981" s="242" t="s">
        <v>88</v>
      </c>
      <c r="AV981" s="14" t="s">
        <v>157</v>
      </c>
      <c r="AW981" s="14" t="s">
        <v>44</v>
      </c>
      <c r="AX981" s="14" t="s">
        <v>23</v>
      </c>
      <c r="AY981" s="242" t="s">
        <v>150</v>
      </c>
    </row>
    <row r="982" spans="2:65" s="1" customFormat="1" ht="22.5" customHeight="1">
      <c r="B982" s="37"/>
      <c r="C982" s="196" t="s">
        <v>1353</v>
      </c>
      <c r="D982" s="196" t="s">
        <v>152</v>
      </c>
      <c r="E982" s="197" t="s">
        <v>1354</v>
      </c>
      <c r="F982" s="198" t="s">
        <v>1355</v>
      </c>
      <c r="G982" s="199" t="s">
        <v>155</v>
      </c>
      <c r="H982" s="200">
        <v>297.739</v>
      </c>
      <c r="I982" s="201"/>
      <c r="J982" s="202">
        <f>ROUND(I982*H982,2)</f>
        <v>0</v>
      </c>
      <c r="K982" s="198" t="s">
        <v>156</v>
      </c>
      <c r="L982" s="57"/>
      <c r="M982" s="203" t="s">
        <v>36</v>
      </c>
      <c r="N982" s="204" t="s">
        <v>50</v>
      </c>
      <c r="O982" s="38"/>
      <c r="P982" s="205">
        <f>O982*H982</f>
        <v>0</v>
      </c>
      <c r="Q982" s="205">
        <v>0.0002</v>
      </c>
      <c r="R982" s="205">
        <f>Q982*H982</f>
        <v>0.0595478</v>
      </c>
      <c r="S982" s="205">
        <v>0</v>
      </c>
      <c r="T982" s="206">
        <f>S982*H982</f>
        <v>0</v>
      </c>
      <c r="AR982" s="19" t="s">
        <v>233</v>
      </c>
      <c r="AT982" s="19" t="s">
        <v>152</v>
      </c>
      <c r="AU982" s="19" t="s">
        <v>88</v>
      </c>
      <c r="AY982" s="19" t="s">
        <v>150</v>
      </c>
      <c r="BE982" s="207">
        <f>IF(N982="základní",J982,0)</f>
        <v>0</v>
      </c>
      <c r="BF982" s="207">
        <f>IF(N982="snížená",J982,0)</f>
        <v>0</v>
      </c>
      <c r="BG982" s="207">
        <f>IF(N982="zákl. přenesená",J982,0)</f>
        <v>0</v>
      </c>
      <c r="BH982" s="207">
        <f>IF(N982="sníž. přenesená",J982,0)</f>
        <v>0</v>
      </c>
      <c r="BI982" s="207">
        <f>IF(N982="nulová",J982,0)</f>
        <v>0</v>
      </c>
      <c r="BJ982" s="19" t="s">
        <v>23</v>
      </c>
      <c r="BK982" s="207">
        <f>ROUND(I982*H982,2)</f>
        <v>0</v>
      </c>
      <c r="BL982" s="19" t="s">
        <v>233</v>
      </c>
      <c r="BM982" s="19" t="s">
        <v>1356</v>
      </c>
    </row>
    <row r="983" spans="2:65" s="1" customFormat="1" ht="31.5" customHeight="1">
      <c r="B983" s="37"/>
      <c r="C983" s="196" t="s">
        <v>1357</v>
      </c>
      <c r="D983" s="196" t="s">
        <v>152</v>
      </c>
      <c r="E983" s="197" t="s">
        <v>1358</v>
      </c>
      <c r="F983" s="198" t="s">
        <v>1359</v>
      </c>
      <c r="G983" s="199" t="s">
        <v>155</v>
      </c>
      <c r="H983" s="200">
        <v>297.739</v>
      </c>
      <c r="I983" s="201"/>
      <c r="J983" s="202">
        <f>ROUND(I983*H983,2)</f>
        <v>0</v>
      </c>
      <c r="K983" s="198" t="s">
        <v>156</v>
      </c>
      <c r="L983" s="57"/>
      <c r="M983" s="203" t="s">
        <v>36</v>
      </c>
      <c r="N983" s="271" t="s">
        <v>50</v>
      </c>
      <c r="O983" s="272"/>
      <c r="P983" s="273">
        <f>O983*H983</f>
        <v>0</v>
      </c>
      <c r="Q983" s="273">
        <v>0.00029</v>
      </c>
      <c r="R983" s="273">
        <f>Q983*H983</f>
        <v>0.08634431</v>
      </c>
      <c r="S983" s="273">
        <v>0</v>
      </c>
      <c r="T983" s="274">
        <f>S983*H983</f>
        <v>0</v>
      </c>
      <c r="AR983" s="19" t="s">
        <v>233</v>
      </c>
      <c r="AT983" s="19" t="s">
        <v>152</v>
      </c>
      <c r="AU983" s="19" t="s">
        <v>88</v>
      </c>
      <c r="AY983" s="19" t="s">
        <v>150</v>
      </c>
      <c r="BE983" s="207">
        <f>IF(N983="základní",J983,0)</f>
        <v>0</v>
      </c>
      <c r="BF983" s="207">
        <f>IF(N983="snížená",J983,0)</f>
        <v>0</v>
      </c>
      <c r="BG983" s="207">
        <f>IF(N983="zákl. přenesená",J983,0)</f>
        <v>0</v>
      </c>
      <c r="BH983" s="207">
        <f>IF(N983="sníž. přenesená",J983,0)</f>
        <v>0</v>
      </c>
      <c r="BI983" s="207">
        <f>IF(N983="nulová",J983,0)</f>
        <v>0</v>
      </c>
      <c r="BJ983" s="19" t="s">
        <v>23</v>
      </c>
      <c r="BK983" s="207">
        <f>ROUND(I983*H983,2)</f>
        <v>0</v>
      </c>
      <c r="BL983" s="19" t="s">
        <v>233</v>
      </c>
      <c r="BM983" s="19" t="s">
        <v>1360</v>
      </c>
    </row>
    <row r="984" spans="2:12" s="1" customFormat="1" ht="6.9" customHeight="1">
      <c r="B984" s="52"/>
      <c r="C984" s="53"/>
      <c r="D984" s="53"/>
      <c r="E984" s="53"/>
      <c r="F984" s="53"/>
      <c r="G984" s="53"/>
      <c r="H984" s="53"/>
      <c r="I984" s="140"/>
      <c r="J984" s="53"/>
      <c r="K984" s="53"/>
      <c r="L984" s="57"/>
    </row>
  </sheetData>
  <sheetProtection algorithmName="SHA-512" hashValue="r8U+earkFynLMkyaAqGdk1nYj2O2VaL1nNZWarDj/4RrXH0EsoX9FXlb1z3u1849EUMlN8F1JR3awH78RsihTQ==" saltValue="No0cQjyexzf5qTYQ/VXmdg==" spinCount="100000" sheet="1" objects="1" scenarios="1" formatColumns="0" formatRows="0" sort="0" autoFilter="0"/>
  <autoFilter ref="C105:K105"/>
  <mergeCells count="12">
    <mergeCell ref="G1:H1"/>
    <mergeCell ref="L2:V2"/>
    <mergeCell ref="E49:H49"/>
    <mergeCell ref="E51:H51"/>
    <mergeCell ref="E94:H94"/>
    <mergeCell ref="E96:H96"/>
    <mergeCell ref="E98:H98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10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1429</v>
      </c>
      <c r="G1" s="334" t="s">
        <v>1430</v>
      </c>
      <c r="H1" s="334"/>
      <c r="I1" s="335"/>
      <c r="J1" s="329" t="s">
        <v>1431</v>
      </c>
      <c r="K1" s="327" t="s">
        <v>96</v>
      </c>
      <c r="L1" s="329" t="s">
        <v>1432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95</v>
      </c>
    </row>
    <row r="3" spans="2:46" ht="6.9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88</v>
      </c>
    </row>
    <row r="4" spans="2:46" ht="36.9" customHeight="1">
      <c r="B4" s="23"/>
      <c r="C4" s="24"/>
      <c r="D4" s="25" t="s">
        <v>97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2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Realizace úspor energie - SOU Svitavy, hlavní budova s přístavbou, dvě budovy teoretické výuky a domov mládeže</v>
      </c>
      <c r="F7" s="283"/>
      <c r="G7" s="283"/>
      <c r="H7" s="283"/>
      <c r="I7" s="117"/>
      <c r="J7" s="24"/>
      <c r="K7" s="26"/>
    </row>
    <row r="8" spans="2:11" ht="13.2">
      <c r="B8" s="23"/>
      <c r="C8" s="24"/>
      <c r="D8" s="32" t="s">
        <v>98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7"/>
      <c r="C9" s="38"/>
      <c r="D9" s="38"/>
      <c r="E9" s="321" t="s">
        <v>99</v>
      </c>
      <c r="F9" s="290"/>
      <c r="G9" s="290"/>
      <c r="H9" s="290"/>
      <c r="I9" s="118"/>
      <c r="J9" s="38"/>
      <c r="K9" s="41"/>
    </row>
    <row r="10" spans="2:11" s="1" customFormat="1" ht="13.2">
      <c r="B10" s="37"/>
      <c r="C10" s="38"/>
      <c r="D10" s="32" t="s">
        <v>100</v>
      </c>
      <c r="E10" s="38"/>
      <c r="F10" s="38"/>
      <c r="G10" s="38"/>
      <c r="H10" s="38"/>
      <c r="I10" s="118"/>
      <c r="J10" s="38"/>
      <c r="K10" s="41"/>
    </row>
    <row r="11" spans="2:11" s="1" customFormat="1" ht="36.9" customHeight="1">
      <c r="B11" s="37"/>
      <c r="C11" s="38"/>
      <c r="D11" s="38"/>
      <c r="E11" s="322" t="s">
        <v>1361</v>
      </c>
      <c r="F11" s="290"/>
      <c r="G11" s="290"/>
      <c r="H11" s="290"/>
      <c r="I11" s="118"/>
      <c r="J11" s="38"/>
      <c r="K11" s="41"/>
    </row>
    <row r="12" spans="2:11" s="1" customFormat="1" ht="12">
      <c r="B12" s="37"/>
      <c r="C12" s="38"/>
      <c r="D12" s="38"/>
      <c r="E12" s="38"/>
      <c r="F12" s="38"/>
      <c r="G12" s="38"/>
      <c r="H12" s="38"/>
      <c r="I12" s="118"/>
      <c r="J12" s="38"/>
      <c r="K12" s="41"/>
    </row>
    <row r="13" spans="2:11" s="1" customFormat="1" ht="14.4" customHeight="1">
      <c r="B13" s="37"/>
      <c r="C13" s="38"/>
      <c r="D13" s="32" t="s">
        <v>19</v>
      </c>
      <c r="E13" s="38"/>
      <c r="F13" s="30" t="s">
        <v>87</v>
      </c>
      <c r="G13" s="38"/>
      <c r="H13" s="38"/>
      <c r="I13" s="119" t="s">
        <v>21</v>
      </c>
      <c r="J13" s="30" t="s">
        <v>102</v>
      </c>
      <c r="K13" s="41"/>
    </row>
    <row r="14" spans="2:11" s="1" customFormat="1" ht="14.4" customHeight="1">
      <c r="B14" s="37"/>
      <c r="C14" s="38"/>
      <c r="D14" s="32" t="s">
        <v>24</v>
      </c>
      <c r="E14" s="38"/>
      <c r="F14" s="30" t="s">
        <v>84</v>
      </c>
      <c r="G14" s="38"/>
      <c r="H14" s="38"/>
      <c r="I14" s="119" t="s">
        <v>26</v>
      </c>
      <c r="J14" s="120" t="str">
        <f>'Rekapitulace stavby'!AN8</f>
        <v>15.9.2017</v>
      </c>
      <c r="K14" s="41"/>
    </row>
    <row r="15" spans="2:11" s="1" customFormat="1" ht="21.75" customHeight="1">
      <c r="B15" s="37"/>
      <c r="C15" s="38"/>
      <c r="D15" s="29" t="s">
        <v>29</v>
      </c>
      <c r="E15" s="38"/>
      <c r="F15" s="34" t="s">
        <v>103</v>
      </c>
      <c r="G15" s="38"/>
      <c r="H15" s="38"/>
      <c r="I15" s="121" t="s">
        <v>31</v>
      </c>
      <c r="J15" s="34" t="s">
        <v>104</v>
      </c>
      <c r="K15" s="41"/>
    </row>
    <row r="16" spans="2:11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119" t="s">
        <v>35</v>
      </c>
      <c r="J16" s="30" t="s">
        <v>36</v>
      </c>
      <c r="K16" s="41"/>
    </row>
    <row r="17" spans="2:11" s="1" customFormat="1" ht="18" customHeight="1">
      <c r="B17" s="37"/>
      <c r="C17" s="38"/>
      <c r="D17" s="38"/>
      <c r="E17" s="30" t="s">
        <v>37</v>
      </c>
      <c r="F17" s="38"/>
      <c r="G17" s="38"/>
      <c r="H17" s="38"/>
      <c r="I17" s="119" t="s">
        <v>38</v>
      </c>
      <c r="J17" s="30" t="s">
        <v>36</v>
      </c>
      <c r="K17" s="41"/>
    </row>
    <row r="18" spans="2:11" s="1" customFormat="1" ht="6.9" customHeight="1">
      <c r="B18" s="37"/>
      <c r="C18" s="38"/>
      <c r="D18" s="38"/>
      <c r="E18" s="38"/>
      <c r="F18" s="38"/>
      <c r="G18" s="38"/>
      <c r="H18" s="38"/>
      <c r="I18" s="118"/>
      <c r="J18" s="38"/>
      <c r="K18" s="41"/>
    </row>
    <row r="19" spans="2:11" s="1" customFormat="1" ht="14.4" customHeight="1">
      <c r="B19" s="37"/>
      <c r="C19" s="38"/>
      <c r="D19" s="32" t="s">
        <v>39</v>
      </c>
      <c r="E19" s="38"/>
      <c r="F19" s="38"/>
      <c r="G19" s="38"/>
      <c r="H19" s="38"/>
      <c r="I19" s="119" t="s">
        <v>35</v>
      </c>
      <c r="J19" s="30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0" t="str">
        <f>IF('Rekapitulace stavby'!E14="Vyplň údaj","",IF('Rekapitulace stavby'!E14="","",'Rekapitulace stavby'!E14))</f>
        <v/>
      </c>
      <c r="F20" s="38"/>
      <c r="G20" s="38"/>
      <c r="H20" s="38"/>
      <c r="I20" s="119" t="s">
        <v>38</v>
      </c>
      <c r="J20" s="30" t="str">
        <f>IF('Rekapitulace stavby'!AN14="Vyplň údaj","",IF('Rekapitulace stavby'!AN14="","",'Rekapitulace stavby'!AN14))</f>
        <v/>
      </c>
      <c r="K20" s="41"/>
    </row>
    <row r="21" spans="2:11" s="1" customFormat="1" ht="6.9" customHeight="1">
      <c r="B21" s="37"/>
      <c r="C21" s="38"/>
      <c r="D21" s="38"/>
      <c r="E21" s="38"/>
      <c r="F21" s="38"/>
      <c r="G21" s="38"/>
      <c r="H21" s="38"/>
      <c r="I21" s="118"/>
      <c r="J21" s="38"/>
      <c r="K21" s="41"/>
    </row>
    <row r="22" spans="2:11" s="1" customFormat="1" ht="14.4" customHeight="1">
      <c r="B22" s="37"/>
      <c r="C22" s="38"/>
      <c r="D22" s="32" t="s">
        <v>41</v>
      </c>
      <c r="E22" s="38"/>
      <c r="F22" s="38"/>
      <c r="G22" s="38"/>
      <c r="H22" s="38"/>
      <c r="I22" s="119" t="s">
        <v>35</v>
      </c>
      <c r="J22" s="30" t="s">
        <v>36</v>
      </c>
      <c r="K22" s="41"/>
    </row>
    <row r="23" spans="2:11" s="1" customFormat="1" ht="18" customHeight="1">
      <c r="B23" s="37"/>
      <c r="C23" s="38"/>
      <c r="D23" s="38"/>
      <c r="E23" s="30" t="s">
        <v>42</v>
      </c>
      <c r="F23" s="38"/>
      <c r="G23" s="38"/>
      <c r="H23" s="38"/>
      <c r="I23" s="119" t="s">
        <v>38</v>
      </c>
      <c r="J23" s="30" t="s">
        <v>36</v>
      </c>
      <c r="K23" s="41"/>
    </row>
    <row r="24" spans="2:11" s="1" customFormat="1" ht="6.9" customHeight="1">
      <c r="B24" s="37"/>
      <c r="C24" s="38"/>
      <c r="D24" s="38"/>
      <c r="E24" s="38"/>
      <c r="F24" s="38"/>
      <c r="G24" s="38"/>
      <c r="H24" s="38"/>
      <c r="I24" s="118"/>
      <c r="J24" s="38"/>
      <c r="K24" s="41"/>
    </row>
    <row r="25" spans="2:11" s="1" customFormat="1" ht="14.4" customHeight="1">
      <c r="B25" s="37"/>
      <c r="C25" s="38"/>
      <c r="D25" s="32" t="s">
        <v>43</v>
      </c>
      <c r="E25" s="38"/>
      <c r="F25" s="38"/>
      <c r="G25" s="38"/>
      <c r="H25" s="38"/>
      <c r="I25" s="118"/>
      <c r="J25" s="38"/>
      <c r="K25" s="41"/>
    </row>
    <row r="26" spans="2:11" s="7" customFormat="1" ht="22.5" customHeight="1">
      <c r="B26" s="122"/>
      <c r="C26" s="123"/>
      <c r="D26" s="123"/>
      <c r="E26" s="286" t="s">
        <v>36</v>
      </c>
      <c r="F26" s="323"/>
      <c r="G26" s="323"/>
      <c r="H26" s="323"/>
      <c r="I26" s="124"/>
      <c r="J26" s="123"/>
      <c r="K26" s="125"/>
    </row>
    <row r="27" spans="2:11" s="1" customFormat="1" ht="6.9" customHeight="1">
      <c r="B27" s="37"/>
      <c r="C27" s="38"/>
      <c r="D27" s="38"/>
      <c r="E27" s="38"/>
      <c r="F27" s="38"/>
      <c r="G27" s="38"/>
      <c r="H27" s="38"/>
      <c r="I27" s="118"/>
      <c r="J27" s="38"/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26"/>
      <c r="J28" s="81"/>
      <c r="K28" s="127"/>
    </row>
    <row r="29" spans="2:11" s="1" customFormat="1" ht="25.35" customHeight="1">
      <c r="B29" s="37"/>
      <c r="C29" s="38"/>
      <c r="D29" s="128" t="s">
        <v>45</v>
      </c>
      <c r="E29" s="38"/>
      <c r="F29" s="38"/>
      <c r="G29" s="38"/>
      <c r="H29" s="38"/>
      <c r="I29" s="118"/>
      <c r="J29" s="129">
        <f>ROUND(J88,2)</f>
        <v>0</v>
      </c>
      <c r="K29" s="41"/>
    </row>
    <row r="30" spans="2:11" s="1" customFormat="1" ht="6.9" customHeight="1">
      <c r="B30" s="37"/>
      <c r="C30" s="38"/>
      <c r="D30" s="81"/>
      <c r="E30" s="81"/>
      <c r="F30" s="81"/>
      <c r="G30" s="81"/>
      <c r="H30" s="81"/>
      <c r="I30" s="126"/>
      <c r="J30" s="81"/>
      <c r="K30" s="127"/>
    </row>
    <row r="31" spans="2:11" s="1" customFormat="1" ht="14.4" customHeight="1">
      <c r="B31" s="37"/>
      <c r="C31" s="38"/>
      <c r="D31" s="38"/>
      <c r="E31" s="38"/>
      <c r="F31" s="42" t="s">
        <v>47</v>
      </c>
      <c r="G31" s="38"/>
      <c r="H31" s="38"/>
      <c r="I31" s="130" t="s">
        <v>46</v>
      </c>
      <c r="J31" s="42" t="s">
        <v>48</v>
      </c>
      <c r="K31" s="41"/>
    </row>
    <row r="32" spans="2:11" s="1" customFormat="1" ht="14.4" customHeight="1">
      <c r="B32" s="37"/>
      <c r="C32" s="38"/>
      <c r="D32" s="45" t="s">
        <v>49</v>
      </c>
      <c r="E32" s="45" t="s">
        <v>50</v>
      </c>
      <c r="F32" s="131">
        <f>ROUND(SUM(BE88:BE114),2)</f>
        <v>0</v>
      </c>
      <c r="G32" s="38"/>
      <c r="H32" s="38"/>
      <c r="I32" s="132">
        <v>0.21</v>
      </c>
      <c r="J32" s="131">
        <f>ROUND(ROUND((SUM(BE88:BE114)),2)*I32,2)</f>
        <v>0</v>
      </c>
      <c r="K32" s="41"/>
    </row>
    <row r="33" spans="2:11" s="1" customFormat="1" ht="14.4" customHeight="1">
      <c r="B33" s="37"/>
      <c r="C33" s="38"/>
      <c r="D33" s="38"/>
      <c r="E33" s="45" t="s">
        <v>51</v>
      </c>
      <c r="F33" s="131">
        <f>ROUND(SUM(BF88:BF114),2)</f>
        <v>0</v>
      </c>
      <c r="G33" s="38"/>
      <c r="H33" s="38"/>
      <c r="I33" s="132">
        <v>0.15</v>
      </c>
      <c r="J33" s="131">
        <f>ROUND(ROUND((SUM(BF88:BF114)),2)*I33,2)</f>
        <v>0</v>
      </c>
      <c r="K33" s="41"/>
    </row>
    <row r="34" spans="2:11" s="1" customFormat="1" ht="14.4" customHeight="1" hidden="1">
      <c r="B34" s="37"/>
      <c r="C34" s="38"/>
      <c r="D34" s="38"/>
      <c r="E34" s="45" t="s">
        <v>52</v>
      </c>
      <c r="F34" s="131">
        <f>ROUND(SUM(BG88:BG114),2)</f>
        <v>0</v>
      </c>
      <c r="G34" s="38"/>
      <c r="H34" s="38"/>
      <c r="I34" s="132">
        <v>0.21</v>
      </c>
      <c r="J34" s="131">
        <v>0</v>
      </c>
      <c r="K34" s="41"/>
    </row>
    <row r="35" spans="2:11" s="1" customFormat="1" ht="14.4" customHeight="1" hidden="1">
      <c r="B35" s="37"/>
      <c r="C35" s="38"/>
      <c r="D35" s="38"/>
      <c r="E35" s="45" t="s">
        <v>53</v>
      </c>
      <c r="F35" s="131">
        <f>ROUND(SUM(BH88:BH114),2)</f>
        <v>0</v>
      </c>
      <c r="G35" s="38"/>
      <c r="H35" s="38"/>
      <c r="I35" s="132">
        <v>0.15</v>
      </c>
      <c r="J35" s="131">
        <v>0</v>
      </c>
      <c r="K35" s="41"/>
    </row>
    <row r="36" spans="2:11" s="1" customFormat="1" ht="14.4" customHeight="1" hidden="1">
      <c r="B36" s="37"/>
      <c r="C36" s="38"/>
      <c r="D36" s="38"/>
      <c r="E36" s="45" t="s">
        <v>54</v>
      </c>
      <c r="F36" s="131">
        <f>ROUND(SUM(BI88:BI114),2)</f>
        <v>0</v>
      </c>
      <c r="G36" s="38"/>
      <c r="H36" s="38"/>
      <c r="I36" s="132">
        <v>0</v>
      </c>
      <c r="J36" s="131">
        <v>0</v>
      </c>
      <c r="K36" s="41"/>
    </row>
    <row r="37" spans="2:11" s="1" customFormat="1" ht="6.9" customHeight="1">
      <c r="B37" s="37"/>
      <c r="C37" s="38"/>
      <c r="D37" s="38"/>
      <c r="E37" s="38"/>
      <c r="F37" s="38"/>
      <c r="G37" s="38"/>
      <c r="H37" s="38"/>
      <c r="I37" s="118"/>
      <c r="J37" s="38"/>
      <c r="K37" s="41"/>
    </row>
    <row r="38" spans="2:11" s="1" customFormat="1" ht="25.35" customHeight="1">
      <c r="B38" s="37"/>
      <c r="C38" s="133"/>
      <c r="D38" s="134" t="s">
        <v>55</v>
      </c>
      <c r="E38" s="75"/>
      <c r="F38" s="75"/>
      <c r="G38" s="135" t="s">
        <v>56</v>
      </c>
      <c r="H38" s="136" t="s">
        <v>57</v>
      </c>
      <c r="I38" s="137"/>
      <c r="J38" s="138">
        <f>SUM(J29:J36)</f>
        <v>0</v>
      </c>
      <c r="K38" s="139"/>
    </row>
    <row r="39" spans="2:11" s="1" customFormat="1" ht="14.4" customHeight="1">
      <c r="B39" s="52"/>
      <c r="C39" s="53"/>
      <c r="D39" s="53"/>
      <c r="E39" s="53"/>
      <c r="F39" s="53"/>
      <c r="G39" s="53"/>
      <c r="H39" s="53"/>
      <c r="I39" s="140"/>
      <c r="J39" s="53"/>
      <c r="K39" s="54"/>
    </row>
    <row r="43" spans="2:11" s="1" customFormat="1" ht="6.9" customHeight="1">
      <c r="B43" s="141"/>
      <c r="C43" s="142"/>
      <c r="D43" s="142"/>
      <c r="E43" s="142"/>
      <c r="F43" s="142"/>
      <c r="G43" s="142"/>
      <c r="H43" s="142"/>
      <c r="I43" s="143"/>
      <c r="J43" s="142"/>
      <c r="K43" s="144"/>
    </row>
    <row r="44" spans="2:11" s="1" customFormat="1" ht="36.9" customHeight="1">
      <c r="B44" s="37"/>
      <c r="C44" s="25" t="s">
        <v>105</v>
      </c>
      <c r="D44" s="38"/>
      <c r="E44" s="38"/>
      <c r="F44" s="38"/>
      <c r="G44" s="38"/>
      <c r="H44" s="38"/>
      <c r="I44" s="118"/>
      <c r="J44" s="38"/>
      <c r="K44" s="41"/>
    </row>
    <row r="45" spans="2:11" s="1" customFormat="1" ht="6.9" customHeight="1">
      <c r="B45" s="37"/>
      <c r="C45" s="38"/>
      <c r="D45" s="38"/>
      <c r="E45" s="38"/>
      <c r="F45" s="38"/>
      <c r="G45" s="38"/>
      <c r="H45" s="38"/>
      <c r="I45" s="118"/>
      <c r="J45" s="38"/>
      <c r="K45" s="41"/>
    </row>
    <row r="46" spans="2:11" s="1" customFormat="1" ht="14.4" customHeight="1">
      <c r="B46" s="37"/>
      <c r="C46" s="32" t="s">
        <v>16</v>
      </c>
      <c r="D46" s="38"/>
      <c r="E46" s="38"/>
      <c r="F46" s="38"/>
      <c r="G46" s="38"/>
      <c r="H46" s="38"/>
      <c r="I46" s="118"/>
      <c r="J46" s="38"/>
      <c r="K46" s="41"/>
    </row>
    <row r="47" spans="2:11" s="1" customFormat="1" ht="22.5" customHeight="1">
      <c r="B47" s="37"/>
      <c r="C47" s="38"/>
      <c r="D47" s="38"/>
      <c r="E47" s="321" t="str">
        <f>E7</f>
        <v>Realizace úspor energie - SOU Svitavy, hlavní budova s přístavbou, dvě budovy teoretické výuky a domov mládeže</v>
      </c>
      <c r="F47" s="290"/>
      <c r="G47" s="290"/>
      <c r="H47" s="290"/>
      <c r="I47" s="118"/>
      <c r="J47" s="38"/>
      <c r="K47" s="41"/>
    </row>
    <row r="48" spans="2:11" ht="13.2">
      <c r="B48" s="23"/>
      <c r="C48" s="32" t="s">
        <v>98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7"/>
      <c r="C49" s="38"/>
      <c r="D49" s="38"/>
      <c r="E49" s="321" t="s">
        <v>99</v>
      </c>
      <c r="F49" s="290"/>
      <c r="G49" s="290"/>
      <c r="H49" s="290"/>
      <c r="I49" s="118"/>
      <c r="J49" s="38"/>
      <c r="K49" s="41"/>
    </row>
    <row r="50" spans="2:11" s="1" customFormat="1" ht="14.4" customHeight="1">
      <c r="B50" s="37"/>
      <c r="C50" s="32" t="s">
        <v>100</v>
      </c>
      <c r="D50" s="38"/>
      <c r="E50" s="38"/>
      <c r="F50" s="38"/>
      <c r="G50" s="38"/>
      <c r="H50" s="38"/>
      <c r="I50" s="118"/>
      <c r="J50" s="38"/>
      <c r="K50" s="41"/>
    </row>
    <row r="51" spans="2:11" s="1" customFormat="1" ht="23.25" customHeight="1">
      <c r="B51" s="37"/>
      <c r="C51" s="38"/>
      <c r="D51" s="38"/>
      <c r="E51" s="322" t="str">
        <f>E11</f>
        <v>00 - Vedlejší rozpočtové náklady</v>
      </c>
      <c r="F51" s="290"/>
      <c r="G51" s="290"/>
      <c r="H51" s="290"/>
      <c r="I51" s="118"/>
      <c r="J51" s="38"/>
      <c r="K51" s="41"/>
    </row>
    <row r="52" spans="2:11" s="1" customFormat="1" ht="6.9" customHeight="1">
      <c r="B52" s="37"/>
      <c r="C52" s="38"/>
      <c r="D52" s="38"/>
      <c r="E52" s="38"/>
      <c r="F52" s="38"/>
      <c r="G52" s="38"/>
      <c r="H52" s="38"/>
      <c r="I52" s="118"/>
      <c r="J52" s="38"/>
      <c r="K52" s="41"/>
    </row>
    <row r="53" spans="2:11" s="1" customFormat="1" ht="18" customHeight="1">
      <c r="B53" s="37"/>
      <c r="C53" s="32" t="s">
        <v>24</v>
      </c>
      <c r="D53" s="38"/>
      <c r="E53" s="38"/>
      <c r="F53" s="30" t="str">
        <f>F14</f>
        <v>Brněnská, č.p. 307/28</v>
      </c>
      <c r="G53" s="38"/>
      <c r="H53" s="38"/>
      <c r="I53" s="119" t="s">
        <v>26</v>
      </c>
      <c r="J53" s="120" t="str">
        <f>IF(J14="","",J14)</f>
        <v>15.9.2017</v>
      </c>
      <c r="K53" s="41"/>
    </row>
    <row r="54" spans="2:11" s="1" customFormat="1" ht="6.9" customHeight="1">
      <c r="B54" s="37"/>
      <c r="C54" s="38"/>
      <c r="D54" s="38"/>
      <c r="E54" s="38"/>
      <c r="F54" s="38"/>
      <c r="G54" s="38"/>
      <c r="H54" s="38"/>
      <c r="I54" s="118"/>
      <c r="J54" s="38"/>
      <c r="K54" s="41"/>
    </row>
    <row r="55" spans="2:11" s="1" customFormat="1" ht="13.2">
      <c r="B55" s="37"/>
      <c r="C55" s="32" t="s">
        <v>34</v>
      </c>
      <c r="D55" s="38"/>
      <c r="E55" s="38"/>
      <c r="F55" s="30" t="str">
        <f>E17</f>
        <v>Střední odborné účiliště Svitavy</v>
      </c>
      <c r="G55" s="38"/>
      <c r="H55" s="38"/>
      <c r="I55" s="119" t="s">
        <v>41</v>
      </c>
      <c r="J55" s="30" t="str">
        <f>E23</f>
        <v>INVENTE, s.r.o.</v>
      </c>
      <c r="K55" s="41"/>
    </row>
    <row r="56" spans="2:11" s="1" customFormat="1" ht="14.4" customHeight="1">
      <c r="B56" s="37"/>
      <c r="C56" s="32" t="s">
        <v>39</v>
      </c>
      <c r="D56" s="38"/>
      <c r="E56" s="38"/>
      <c r="F56" s="30" t="str">
        <f>IF(E20="","",E20)</f>
        <v/>
      </c>
      <c r="G56" s="38"/>
      <c r="H56" s="38"/>
      <c r="I56" s="118"/>
      <c r="J56" s="38"/>
      <c r="K56" s="41"/>
    </row>
    <row r="57" spans="2:11" s="1" customFormat="1" ht="10.35" customHeight="1">
      <c r="B57" s="37"/>
      <c r="C57" s="38"/>
      <c r="D57" s="38"/>
      <c r="E57" s="38"/>
      <c r="F57" s="38"/>
      <c r="G57" s="38"/>
      <c r="H57" s="38"/>
      <c r="I57" s="118"/>
      <c r="J57" s="38"/>
      <c r="K57" s="41"/>
    </row>
    <row r="58" spans="2:11" s="1" customFormat="1" ht="29.25" customHeight="1">
      <c r="B58" s="37"/>
      <c r="C58" s="145" t="s">
        <v>106</v>
      </c>
      <c r="D58" s="133"/>
      <c r="E58" s="133"/>
      <c r="F58" s="133"/>
      <c r="G58" s="133"/>
      <c r="H58" s="133"/>
      <c r="I58" s="146"/>
      <c r="J58" s="147" t="s">
        <v>107</v>
      </c>
      <c r="K58" s="148"/>
    </row>
    <row r="59" spans="2:11" s="1" customFormat="1" ht="10.35" customHeight="1">
      <c r="B59" s="37"/>
      <c r="C59" s="38"/>
      <c r="D59" s="38"/>
      <c r="E59" s="38"/>
      <c r="F59" s="38"/>
      <c r="G59" s="38"/>
      <c r="H59" s="38"/>
      <c r="I59" s="118"/>
      <c r="J59" s="38"/>
      <c r="K59" s="41"/>
    </row>
    <row r="60" spans="2:47" s="1" customFormat="1" ht="29.25" customHeight="1">
      <c r="B60" s="37"/>
      <c r="C60" s="149" t="s">
        <v>108</v>
      </c>
      <c r="D60" s="38"/>
      <c r="E60" s="38"/>
      <c r="F60" s="38"/>
      <c r="G60" s="38"/>
      <c r="H60" s="38"/>
      <c r="I60" s="118"/>
      <c r="J60" s="129">
        <f>J88</f>
        <v>0</v>
      </c>
      <c r="K60" s="41"/>
      <c r="AU60" s="19" t="s">
        <v>109</v>
      </c>
    </row>
    <row r="61" spans="2:11" s="8" customFormat="1" ht="24.9" customHeight="1">
      <c r="B61" s="150"/>
      <c r="C61" s="151"/>
      <c r="D61" s="152" t="s">
        <v>1362</v>
      </c>
      <c r="E61" s="153"/>
      <c r="F61" s="153"/>
      <c r="G61" s="153"/>
      <c r="H61" s="153"/>
      <c r="I61" s="154"/>
      <c r="J61" s="155">
        <f>J89</f>
        <v>0</v>
      </c>
      <c r="K61" s="156"/>
    </row>
    <row r="62" spans="2:11" s="9" customFormat="1" ht="19.95" customHeight="1">
      <c r="B62" s="157"/>
      <c r="C62" s="158"/>
      <c r="D62" s="159" t="s">
        <v>1363</v>
      </c>
      <c r="E62" s="160"/>
      <c r="F62" s="160"/>
      <c r="G62" s="160"/>
      <c r="H62" s="160"/>
      <c r="I62" s="161"/>
      <c r="J62" s="162">
        <f>J90</f>
        <v>0</v>
      </c>
      <c r="K62" s="163"/>
    </row>
    <row r="63" spans="2:11" s="9" customFormat="1" ht="19.95" customHeight="1">
      <c r="B63" s="157"/>
      <c r="C63" s="158"/>
      <c r="D63" s="159" t="s">
        <v>1364</v>
      </c>
      <c r="E63" s="160"/>
      <c r="F63" s="160"/>
      <c r="G63" s="160"/>
      <c r="H63" s="160"/>
      <c r="I63" s="161"/>
      <c r="J63" s="162">
        <f>J95</f>
        <v>0</v>
      </c>
      <c r="K63" s="163"/>
    </row>
    <row r="64" spans="2:11" s="9" customFormat="1" ht="19.95" customHeight="1">
      <c r="B64" s="157"/>
      <c r="C64" s="158"/>
      <c r="D64" s="159" t="s">
        <v>1365</v>
      </c>
      <c r="E64" s="160"/>
      <c r="F64" s="160"/>
      <c r="G64" s="160"/>
      <c r="H64" s="160"/>
      <c r="I64" s="161"/>
      <c r="J64" s="162">
        <f>J101</f>
        <v>0</v>
      </c>
      <c r="K64" s="163"/>
    </row>
    <row r="65" spans="2:11" s="9" customFormat="1" ht="19.95" customHeight="1">
      <c r="B65" s="157"/>
      <c r="C65" s="158"/>
      <c r="D65" s="159" t="s">
        <v>1366</v>
      </c>
      <c r="E65" s="160"/>
      <c r="F65" s="160"/>
      <c r="G65" s="160"/>
      <c r="H65" s="160"/>
      <c r="I65" s="161"/>
      <c r="J65" s="162">
        <f>J103</f>
        <v>0</v>
      </c>
      <c r="K65" s="163"/>
    </row>
    <row r="66" spans="2:11" s="9" customFormat="1" ht="19.95" customHeight="1">
      <c r="B66" s="157"/>
      <c r="C66" s="158"/>
      <c r="D66" s="159" t="s">
        <v>1367</v>
      </c>
      <c r="E66" s="160"/>
      <c r="F66" s="160"/>
      <c r="G66" s="160"/>
      <c r="H66" s="160"/>
      <c r="I66" s="161"/>
      <c r="J66" s="162">
        <f>J105</f>
        <v>0</v>
      </c>
      <c r="K66" s="163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118"/>
      <c r="J67" s="38"/>
      <c r="K67" s="41"/>
    </row>
    <row r="68" spans="2:11" s="1" customFormat="1" ht="6.9" customHeight="1">
      <c r="B68" s="52"/>
      <c r="C68" s="53"/>
      <c r="D68" s="53"/>
      <c r="E68" s="53"/>
      <c r="F68" s="53"/>
      <c r="G68" s="53"/>
      <c r="H68" s="53"/>
      <c r="I68" s="140"/>
      <c r="J68" s="53"/>
      <c r="K68" s="54"/>
    </row>
    <row r="72" spans="2:12" s="1" customFormat="1" ht="6.9" customHeight="1">
      <c r="B72" s="55"/>
      <c r="C72" s="56"/>
      <c r="D72" s="56"/>
      <c r="E72" s="56"/>
      <c r="F72" s="56"/>
      <c r="G72" s="56"/>
      <c r="H72" s="56"/>
      <c r="I72" s="143"/>
      <c r="J72" s="56"/>
      <c r="K72" s="56"/>
      <c r="L72" s="57"/>
    </row>
    <row r="73" spans="2:12" s="1" customFormat="1" ht="36.9" customHeight="1">
      <c r="B73" s="37"/>
      <c r="C73" s="58" t="s">
        <v>134</v>
      </c>
      <c r="D73" s="59"/>
      <c r="E73" s="59"/>
      <c r="F73" s="59"/>
      <c r="G73" s="59"/>
      <c r="H73" s="59"/>
      <c r="I73" s="164"/>
      <c r="J73" s="59"/>
      <c r="K73" s="59"/>
      <c r="L73" s="57"/>
    </row>
    <row r="74" spans="2:12" s="1" customFormat="1" ht="6.9" customHeight="1">
      <c r="B74" s="37"/>
      <c r="C74" s="59"/>
      <c r="D74" s="59"/>
      <c r="E74" s="59"/>
      <c r="F74" s="59"/>
      <c r="G74" s="59"/>
      <c r="H74" s="59"/>
      <c r="I74" s="164"/>
      <c r="J74" s="59"/>
      <c r="K74" s="59"/>
      <c r="L74" s="57"/>
    </row>
    <row r="75" spans="2:12" s="1" customFormat="1" ht="14.4" customHeight="1">
      <c r="B75" s="37"/>
      <c r="C75" s="61" t="s">
        <v>16</v>
      </c>
      <c r="D75" s="59"/>
      <c r="E75" s="59"/>
      <c r="F75" s="59"/>
      <c r="G75" s="59"/>
      <c r="H75" s="59"/>
      <c r="I75" s="164"/>
      <c r="J75" s="59"/>
      <c r="K75" s="59"/>
      <c r="L75" s="57"/>
    </row>
    <row r="76" spans="2:12" s="1" customFormat="1" ht="22.5" customHeight="1">
      <c r="B76" s="37"/>
      <c r="C76" s="59"/>
      <c r="D76" s="59"/>
      <c r="E76" s="324" t="str">
        <f>E7</f>
        <v>Realizace úspor energie - SOU Svitavy, hlavní budova s přístavbou, dvě budovy teoretické výuky a domov mládeže</v>
      </c>
      <c r="F76" s="301"/>
      <c r="G76" s="301"/>
      <c r="H76" s="301"/>
      <c r="I76" s="164"/>
      <c r="J76" s="59"/>
      <c r="K76" s="59"/>
      <c r="L76" s="57"/>
    </row>
    <row r="77" spans="2:12" ht="13.2">
      <c r="B77" s="23"/>
      <c r="C77" s="61" t="s">
        <v>98</v>
      </c>
      <c r="D77" s="165"/>
      <c r="E77" s="165"/>
      <c r="F77" s="165"/>
      <c r="G77" s="165"/>
      <c r="H77" s="165"/>
      <c r="J77" s="165"/>
      <c r="K77" s="165"/>
      <c r="L77" s="166"/>
    </row>
    <row r="78" spans="2:12" s="1" customFormat="1" ht="22.5" customHeight="1">
      <c r="B78" s="37"/>
      <c r="C78" s="59"/>
      <c r="D78" s="59"/>
      <c r="E78" s="324" t="s">
        <v>99</v>
      </c>
      <c r="F78" s="301"/>
      <c r="G78" s="301"/>
      <c r="H78" s="301"/>
      <c r="I78" s="164"/>
      <c r="J78" s="59"/>
      <c r="K78" s="59"/>
      <c r="L78" s="57"/>
    </row>
    <row r="79" spans="2:12" s="1" customFormat="1" ht="14.4" customHeight="1">
      <c r="B79" s="37"/>
      <c r="C79" s="61" t="s">
        <v>100</v>
      </c>
      <c r="D79" s="59"/>
      <c r="E79" s="59"/>
      <c r="F79" s="59"/>
      <c r="G79" s="59"/>
      <c r="H79" s="59"/>
      <c r="I79" s="164"/>
      <c r="J79" s="59"/>
      <c r="K79" s="59"/>
      <c r="L79" s="57"/>
    </row>
    <row r="80" spans="2:12" s="1" customFormat="1" ht="23.25" customHeight="1">
      <c r="B80" s="37"/>
      <c r="C80" s="59"/>
      <c r="D80" s="59"/>
      <c r="E80" s="298" t="str">
        <f>E11</f>
        <v>00 - Vedlejší rozpočtové náklady</v>
      </c>
      <c r="F80" s="301"/>
      <c r="G80" s="301"/>
      <c r="H80" s="301"/>
      <c r="I80" s="164"/>
      <c r="J80" s="59"/>
      <c r="K80" s="59"/>
      <c r="L80" s="57"/>
    </row>
    <row r="81" spans="2:12" s="1" customFormat="1" ht="6.9" customHeight="1">
      <c r="B81" s="37"/>
      <c r="C81" s="59"/>
      <c r="D81" s="59"/>
      <c r="E81" s="59"/>
      <c r="F81" s="59"/>
      <c r="G81" s="59"/>
      <c r="H81" s="59"/>
      <c r="I81" s="164"/>
      <c r="J81" s="59"/>
      <c r="K81" s="59"/>
      <c r="L81" s="57"/>
    </row>
    <row r="82" spans="2:12" s="1" customFormat="1" ht="18" customHeight="1">
      <c r="B82" s="37"/>
      <c r="C82" s="61" t="s">
        <v>24</v>
      </c>
      <c r="D82" s="59"/>
      <c r="E82" s="59"/>
      <c r="F82" s="167" t="str">
        <f>F14</f>
        <v>Brněnská, č.p. 307/28</v>
      </c>
      <c r="G82" s="59"/>
      <c r="H82" s="59"/>
      <c r="I82" s="168" t="s">
        <v>26</v>
      </c>
      <c r="J82" s="69" t="str">
        <f>IF(J14="","",J14)</f>
        <v>15.9.2017</v>
      </c>
      <c r="K82" s="59"/>
      <c r="L82" s="57"/>
    </row>
    <row r="83" spans="2:12" s="1" customFormat="1" ht="6.9" customHeight="1">
      <c r="B83" s="37"/>
      <c r="C83" s="59"/>
      <c r="D83" s="59"/>
      <c r="E83" s="59"/>
      <c r="F83" s="59"/>
      <c r="G83" s="59"/>
      <c r="H83" s="59"/>
      <c r="I83" s="164"/>
      <c r="J83" s="59"/>
      <c r="K83" s="59"/>
      <c r="L83" s="57"/>
    </row>
    <row r="84" spans="2:12" s="1" customFormat="1" ht="13.2">
      <c r="B84" s="37"/>
      <c r="C84" s="61" t="s">
        <v>34</v>
      </c>
      <c r="D84" s="59"/>
      <c r="E84" s="59"/>
      <c r="F84" s="167" t="str">
        <f>E17</f>
        <v>Střední odborné účiliště Svitavy</v>
      </c>
      <c r="G84" s="59"/>
      <c r="H84" s="59"/>
      <c r="I84" s="168" t="s">
        <v>41</v>
      </c>
      <c r="J84" s="167" t="str">
        <f>E23</f>
        <v>INVENTE, s.r.o.</v>
      </c>
      <c r="K84" s="59"/>
      <c r="L84" s="57"/>
    </row>
    <row r="85" spans="2:12" s="1" customFormat="1" ht="14.4" customHeight="1">
      <c r="B85" s="37"/>
      <c r="C85" s="61" t="s">
        <v>39</v>
      </c>
      <c r="D85" s="59"/>
      <c r="E85" s="59"/>
      <c r="F85" s="167" t="str">
        <f>IF(E20="","",E20)</f>
        <v/>
      </c>
      <c r="G85" s="59"/>
      <c r="H85" s="59"/>
      <c r="I85" s="164"/>
      <c r="J85" s="59"/>
      <c r="K85" s="59"/>
      <c r="L85" s="57"/>
    </row>
    <row r="86" spans="2:12" s="1" customFormat="1" ht="10.35" customHeight="1">
      <c r="B86" s="37"/>
      <c r="C86" s="59"/>
      <c r="D86" s="59"/>
      <c r="E86" s="59"/>
      <c r="F86" s="59"/>
      <c r="G86" s="59"/>
      <c r="H86" s="59"/>
      <c r="I86" s="164"/>
      <c r="J86" s="59"/>
      <c r="K86" s="59"/>
      <c r="L86" s="57"/>
    </row>
    <row r="87" spans="2:20" s="10" customFormat="1" ht="29.25" customHeight="1">
      <c r="B87" s="169"/>
      <c r="C87" s="170" t="s">
        <v>135</v>
      </c>
      <c r="D87" s="171" t="s">
        <v>64</v>
      </c>
      <c r="E87" s="171" t="s">
        <v>60</v>
      </c>
      <c r="F87" s="171" t="s">
        <v>136</v>
      </c>
      <c r="G87" s="171" t="s">
        <v>137</v>
      </c>
      <c r="H87" s="171" t="s">
        <v>138</v>
      </c>
      <c r="I87" s="172" t="s">
        <v>139</v>
      </c>
      <c r="J87" s="171" t="s">
        <v>107</v>
      </c>
      <c r="K87" s="173" t="s">
        <v>140</v>
      </c>
      <c r="L87" s="174"/>
      <c r="M87" s="77" t="s">
        <v>141</v>
      </c>
      <c r="N87" s="78" t="s">
        <v>49</v>
      </c>
      <c r="O87" s="78" t="s">
        <v>142</v>
      </c>
      <c r="P87" s="78" t="s">
        <v>143</v>
      </c>
      <c r="Q87" s="78" t="s">
        <v>144</v>
      </c>
      <c r="R87" s="78" t="s">
        <v>145</v>
      </c>
      <c r="S87" s="78" t="s">
        <v>146</v>
      </c>
      <c r="T87" s="79" t="s">
        <v>147</v>
      </c>
    </row>
    <row r="88" spans="2:63" s="1" customFormat="1" ht="29.25" customHeight="1">
      <c r="B88" s="37"/>
      <c r="C88" s="83" t="s">
        <v>108</v>
      </c>
      <c r="D88" s="59"/>
      <c r="E88" s="59"/>
      <c r="F88" s="59"/>
      <c r="G88" s="59"/>
      <c r="H88" s="59"/>
      <c r="I88" s="164"/>
      <c r="J88" s="175">
        <f>BK88</f>
        <v>0</v>
      </c>
      <c r="K88" s="59"/>
      <c r="L88" s="57"/>
      <c r="M88" s="80"/>
      <c r="N88" s="81"/>
      <c r="O88" s="81"/>
      <c r="P88" s="176">
        <f>P89</f>
        <v>0</v>
      </c>
      <c r="Q88" s="81"/>
      <c r="R88" s="176">
        <f>R89</f>
        <v>0</v>
      </c>
      <c r="S88" s="81"/>
      <c r="T88" s="177">
        <f>T89</f>
        <v>0</v>
      </c>
      <c r="AT88" s="19" t="s">
        <v>78</v>
      </c>
      <c r="AU88" s="19" t="s">
        <v>109</v>
      </c>
      <c r="BK88" s="178">
        <f>BK89</f>
        <v>0</v>
      </c>
    </row>
    <row r="89" spans="2:63" s="11" customFormat="1" ht="37.35" customHeight="1">
      <c r="B89" s="179"/>
      <c r="C89" s="180"/>
      <c r="D89" s="181" t="s">
        <v>78</v>
      </c>
      <c r="E89" s="182" t="s">
        <v>1368</v>
      </c>
      <c r="F89" s="182" t="s">
        <v>94</v>
      </c>
      <c r="G89" s="180"/>
      <c r="H89" s="180"/>
      <c r="I89" s="183"/>
      <c r="J89" s="184">
        <f>BK89</f>
        <v>0</v>
      </c>
      <c r="K89" s="180"/>
      <c r="L89" s="185"/>
      <c r="M89" s="186"/>
      <c r="N89" s="187"/>
      <c r="O89" s="187"/>
      <c r="P89" s="188">
        <f>P90+P95+P101+P103+P105</f>
        <v>0</v>
      </c>
      <c r="Q89" s="187"/>
      <c r="R89" s="188">
        <f>R90+R95+R101+R103+R105</f>
        <v>0</v>
      </c>
      <c r="S89" s="187"/>
      <c r="T89" s="189">
        <f>T90+T95+T101+T103+T105</f>
        <v>0</v>
      </c>
      <c r="AR89" s="190" t="s">
        <v>185</v>
      </c>
      <c r="AT89" s="191" t="s">
        <v>78</v>
      </c>
      <c r="AU89" s="191" t="s">
        <v>79</v>
      </c>
      <c r="AY89" s="190" t="s">
        <v>150</v>
      </c>
      <c r="BK89" s="192">
        <f>BK90+BK95+BK101+BK103+BK105</f>
        <v>0</v>
      </c>
    </row>
    <row r="90" spans="2:63" s="11" customFormat="1" ht="19.95" customHeight="1">
      <c r="B90" s="179"/>
      <c r="C90" s="180"/>
      <c r="D90" s="193" t="s">
        <v>78</v>
      </c>
      <c r="E90" s="194" t="s">
        <v>1369</v>
      </c>
      <c r="F90" s="194" t="s">
        <v>1370</v>
      </c>
      <c r="G90" s="180"/>
      <c r="H90" s="180"/>
      <c r="I90" s="183"/>
      <c r="J90" s="195">
        <f>BK90</f>
        <v>0</v>
      </c>
      <c r="K90" s="180"/>
      <c r="L90" s="185"/>
      <c r="M90" s="186"/>
      <c r="N90" s="187"/>
      <c r="O90" s="187"/>
      <c r="P90" s="188">
        <f>SUM(P91:P94)</f>
        <v>0</v>
      </c>
      <c r="Q90" s="187"/>
      <c r="R90" s="188">
        <f>SUM(R91:R94)</f>
        <v>0</v>
      </c>
      <c r="S90" s="187"/>
      <c r="T90" s="189">
        <f>SUM(T91:T94)</f>
        <v>0</v>
      </c>
      <c r="AR90" s="190" t="s">
        <v>185</v>
      </c>
      <c r="AT90" s="191" t="s">
        <v>78</v>
      </c>
      <c r="AU90" s="191" t="s">
        <v>23</v>
      </c>
      <c r="AY90" s="190" t="s">
        <v>150</v>
      </c>
      <c r="BK90" s="192">
        <f>SUM(BK91:BK94)</f>
        <v>0</v>
      </c>
    </row>
    <row r="91" spans="2:65" s="1" customFormat="1" ht="22.5" customHeight="1">
      <c r="B91" s="37"/>
      <c r="C91" s="196" t="s">
        <v>23</v>
      </c>
      <c r="D91" s="196" t="s">
        <v>152</v>
      </c>
      <c r="E91" s="197" t="s">
        <v>1371</v>
      </c>
      <c r="F91" s="198" t="s">
        <v>1372</v>
      </c>
      <c r="G91" s="199" t="s">
        <v>578</v>
      </c>
      <c r="H91" s="200">
        <v>1</v>
      </c>
      <c r="I91" s="201"/>
      <c r="J91" s="202">
        <f>ROUND(I91*H91,2)</f>
        <v>0</v>
      </c>
      <c r="K91" s="198" t="s">
        <v>156</v>
      </c>
      <c r="L91" s="57"/>
      <c r="M91" s="203" t="s">
        <v>36</v>
      </c>
      <c r="N91" s="204" t="s">
        <v>50</v>
      </c>
      <c r="O91" s="38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AR91" s="19" t="s">
        <v>1373</v>
      </c>
      <c r="AT91" s="19" t="s">
        <v>152</v>
      </c>
      <c r="AU91" s="19" t="s">
        <v>88</v>
      </c>
      <c r="AY91" s="19" t="s">
        <v>150</v>
      </c>
      <c r="BE91" s="207">
        <f>IF(N91="základní",J91,0)</f>
        <v>0</v>
      </c>
      <c r="BF91" s="207">
        <f>IF(N91="snížená",J91,0)</f>
        <v>0</v>
      </c>
      <c r="BG91" s="207">
        <f>IF(N91="zákl. přenesená",J91,0)</f>
        <v>0</v>
      </c>
      <c r="BH91" s="207">
        <f>IF(N91="sníž. přenesená",J91,0)</f>
        <v>0</v>
      </c>
      <c r="BI91" s="207">
        <f>IF(N91="nulová",J91,0)</f>
        <v>0</v>
      </c>
      <c r="BJ91" s="19" t="s">
        <v>23</v>
      </c>
      <c r="BK91" s="207">
        <f>ROUND(I91*H91,2)</f>
        <v>0</v>
      </c>
      <c r="BL91" s="19" t="s">
        <v>1373</v>
      </c>
      <c r="BM91" s="19" t="s">
        <v>1374</v>
      </c>
    </row>
    <row r="92" spans="2:65" s="1" customFormat="1" ht="22.5" customHeight="1">
      <c r="B92" s="37"/>
      <c r="C92" s="196" t="s">
        <v>88</v>
      </c>
      <c r="D92" s="196" t="s">
        <v>152</v>
      </c>
      <c r="E92" s="197" t="s">
        <v>1375</v>
      </c>
      <c r="F92" s="198" t="s">
        <v>1376</v>
      </c>
      <c r="G92" s="199" t="s">
        <v>578</v>
      </c>
      <c r="H92" s="200">
        <v>1</v>
      </c>
      <c r="I92" s="201"/>
      <c r="J92" s="202">
        <f>ROUND(I92*H92,2)</f>
        <v>0</v>
      </c>
      <c r="K92" s="198" t="s">
        <v>156</v>
      </c>
      <c r="L92" s="57"/>
      <c r="M92" s="203" t="s">
        <v>36</v>
      </c>
      <c r="N92" s="204" t="s">
        <v>50</v>
      </c>
      <c r="O92" s="38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AR92" s="19" t="s">
        <v>1373</v>
      </c>
      <c r="AT92" s="19" t="s">
        <v>152</v>
      </c>
      <c r="AU92" s="19" t="s">
        <v>88</v>
      </c>
      <c r="AY92" s="19" t="s">
        <v>150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19" t="s">
        <v>23</v>
      </c>
      <c r="BK92" s="207">
        <f>ROUND(I92*H92,2)</f>
        <v>0</v>
      </c>
      <c r="BL92" s="19" t="s">
        <v>1373</v>
      </c>
      <c r="BM92" s="19" t="s">
        <v>1377</v>
      </c>
    </row>
    <row r="93" spans="2:65" s="1" customFormat="1" ht="22.5" customHeight="1">
      <c r="B93" s="37"/>
      <c r="C93" s="196" t="s">
        <v>168</v>
      </c>
      <c r="D93" s="196" t="s">
        <v>152</v>
      </c>
      <c r="E93" s="197" t="s">
        <v>1378</v>
      </c>
      <c r="F93" s="198" t="s">
        <v>1379</v>
      </c>
      <c r="G93" s="199" t="s">
        <v>578</v>
      </c>
      <c r="H93" s="200">
        <v>1</v>
      </c>
      <c r="I93" s="201"/>
      <c r="J93" s="202">
        <f>ROUND(I93*H93,2)</f>
        <v>0</v>
      </c>
      <c r="K93" s="198" t="s">
        <v>156</v>
      </c>
      <c r="L93" s="57"/>
      <c r="M93" s="203" t="s">
        <v>36</v>
      </c>
      <c r="N93" s="204" t="s">
        <v>50</v>
      </c>
      <c r="O93" s="38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AR93" s="19" t="s">
        <v>1373</v>
      </c>
      <c r="AT93" s="19" t="s">
        <v>152</v>
      </c>
      <c r="AU93" s="19" t="s">
        <v>88</v>
      </c>
      <c r="AY93" s="19" t="s">
        <v>150</v>
      </c>
      <c r="BE93" s="207">
        <f>IF(N93="základní",J93,0)</f>
        <v>0</v>
      </c>
      <c r="BF93" s="207">
        <f>IF(N93="snížená",J93,0)</f>
        <v>0</v>
      </c>
      <c r="BG93" s="207">
        <f>IF(N93="zákl. přenesená",J93,0)</f>
        <v>0</v>
      </c>
      <c r="BH93" s="207">
        <f>IF(N93="sníž. přenesená",J93,0)</f>
        <v>0</v>
      </c>
      <c r="BI93" s="207">
        <f>IF(N93="nulová",J93,0)</f>
        <v>0</v>
      </c>
      <c r="BJ93" s="19" t="s">
        <v>23</v>
      </c>
      <c r="BK93" s="207">
        <f>ROUND(I93*H93,2)</f>
        <v>0</v>
      </c>
      <c r="BL93" s="19" t="s">
        <v>1373</v>
      </c>
      <c r="BM93" s="19" t="s">
        <v>1380</v>
      </c>
    </row>
    <row r="94" spans="2:65" s="1" customFormat="1" ht="22.5" customHeight="1">
      <c r="B94" s="37"/>
      <c r="C94" s="196" t="s">
        <v>157</v>
      </c>
      <c r="D94" s="196" t="s">
        <v>152</v>
      </c>
      <c r="E94" s="197" t="s">
        <v>1381</v>
      </c>
      <c r="F94" s="198" t="s">
        <v>1382</v>
      </c>
      <c r="G94" s="199" t="s">
        <v>578</v>
      </c>
      <c r="H94" s="200">
        <v>1</v>
      </c>
      <c r="I94" s="201"/>
      <c r="J94" s="202">
        <f>ROUND(I94*H94,2)</f>
        <v>0</v>
      </c>
      <c r="K94" s="198" t="s">
        <v>156</v>
      </c>
      <c r="L94" s="57"/>
      <c r="M94" s="203" t="s">
        <v>36</v>
      </c>
      <c r="N94" s="204" t="s">
        <v>50</v>
      </c>
      <c r="O94" s="38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AR94" s="19" t="s">
        <v>1373</v>
      </c>
      <c r="AT94" s="19" t="s">
        <v>152</v>
      </c>
      <c r="AU94" s="19" t="s">
        <v>88</v>
      </c>
      <c r="AY94" s="19" t="s">
        <v>150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9" t="s">
        <v>23</v>
      </c>
      <c r="BK94" s="207">
        <f>ROUND(I94*H94,2)</f>
        <v>0</v>
      </c>
      <c r="BL94" s="19" t="s">
        <v>1373</v>
      </c>
      <c r="BM94" s="19" t="s">
        <v>1383</v>
      </c>
    </row>
    <row r="95" spans="2:63" s="11" customFormat="1" ht="29.85" customHeight="1">
      <c r="B95" s="179"/>
      <c r="C95" s="180"/>
      <c r="D95" s="193" t="s">
        <v>78</v>
      </c>
      <c r="E95" s="194" t="s">
        <v>1384</v>
      </c>
      <c r="F95" s="194" t="s">
        <v>1385</v>
      </c>
      <c r="G95" s="180"/>
      <c r="H95" s="180"/>
      <c r="I95" s="183"/>
      <c r="J95" s="195">
        <f>BK95</f>
        <v>0</v>
      </c>
      <c r="K95" s="180"/>
      <c r="L95" s="185"/>
      <c r="M95" s="186"/>
      <c r="N95" s="187"/>
      <c r="O95" s="187"/>
      <c r="P95" s="188">
        <f>SUM(P96:P100)</f>
        <v>0</v>
      </c>
      <c r="Q95" s="187"/>
      <c r="R95" s="188">
        <f>SUM(R96:R100)</f>
        <v>0</v>
      </c>
      <c r="S95" s="187"/>
      <c r="T95" s="189">
        <f>SUM(T96:T100)</f>
        <v>0</v>
      </c>
      <c r="AR95" s="190" t="s">
        <v>185</v>
      </c>
      <c r="AT95" s="191" t="s">
        <v>78</v>
      </c>
      <c r="AU95" s="191" t="s">
        <v>23</v>
      </c>
      <c r="AY95" s="190" t="s">
        <v>150</v>
      </c>
      <c r="BK95" s="192">
        <f>SUM(BK96:BK100)</f>
        <v>0</v>
      </c>
    </row>
    <row r="96" spans="2:65" s="1" customFormat="1" ht="22.5" customHeight="1">
      <c r="B96" s="37"/>
      <c r="C96" s="196" t="s">
        <v>185</v>
      </c>
      <c r="D96" s="196" t="s">
        <v>152</v>
      </c>
      <c r="E96" s="197" t="s">
        <v>1386</v>
      </c>
      <c r="F96" s="198" t="s">
        <v>1387</v>
      </c>
      <c r="G96" s="199" t="s">
        <v>578</v>
      </c>
      <c r="H96" s="200">
        <v>1</v>
      </c>
      <c r="I96" s="201"/>
      <c r="J96" s="202">
        <f>ROUND(I96*H96,2)</f>
        <v>0</v>
      </c>
      <c r="K96" s="198" t="s">
        <v>156</v>
      </c>
      <c r="L96" s="57"/>
      <c r="M96" s="203" t="s">
        <v>36</v>
      </c>
      <c r="N96" s="204" t="s">
        <v>50</v>
      </c>
      <c r="O96" s="38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AR96" s="19" t="s">
        <v>1373</v>
      </c>
      <c r="AT96" s="19" t="s">
        <v>152</v>
      </c>
      <c r="AU96" s="19" t="s">
        <v>88</v>
      </c>
      <c r="AY96" s="19" t="s">
        <v>150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9" t="s">
        <v>23</v>
      </c>
      <c r="BK96" s="207">
        <f>ROUND(I96*H96,2)</f>
        <v>0</v>
      </c>
      <c r="BL96" s="19" t="s">
        <v>1373</v>
      </c>
      <c r="BM96" s="19" t="s">
        <v>1388</v>
      </c>
    </row>
    <row r="97" spans="2:65" s="1" customFormat="1" ht="22.5" customHeight="1">
      <c r="B97" s="37"/>
      <c r="C97" s="196" t="s">
        <v>189</v>
      </c>
      <c r="D97" s="196" t="s">
        <v>152</v>
      </c>
      <c r="E97" s="197" t="s">
        <v>1389</v>
      </c>
      <c r="F97" s="198" t="s">
        <v>1390</v>
      </c>
      <c r="G97" s="199" t="s">
        <v>578</v>
      </c>
      <c r="H97" s="200">
        <v>1</v>
      </c>
      <c r="I97" s="201"/>
      <c r="J97" s="202">
        <f>ROUND(I97*H97,2)</f>
        <v>0</v>
      </c>
      <c r="K97" s="198" t="s">
        <v>156</v>
      </c>
      <c r="L97" s="57"/>
      <c r="M97" s="203" t="s">
        <v>36</v>
      </c>
      <c r="N97" s="204" t="s">
        <v>50</v>
      </c>
      <c r="O97" s="38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AR97" s="19" t="s">
        <v>1373</v>
      </c>
      <c r="AT97" s="19" t="s">
        <v>152</v>
      </c>
      <c r="AU97" s="19" t="s">
        <v>88</v>
      </c>
      <c r="AY97" s="19" t="s">
        <v>150</v>
      </c>
      <c r="BE97" s="207">
        <f>IF(N97="základní",J97,0)</f>
        <v>0</v>
      </c>
      <c r="BF97" s="207">
        <f>IF(N97="snížená",J97,0)</f>
        <v>0</v>
      </c>
      <c r="BG97" s="207">
        <f>IF(N97="zákl. přenesená",J97,0)</f>
        <v>0</v>
      </c>
      <c r="BH97" s="207">
        <f>IF(N97="sníž. přenesená",J97,0)</f>
        <v>0</v>
      </c>
      <c r="BI97" s="207">
        <f>IF(N97="nulová",J97,0)</f>
        <v>0</v>
      </c>
      <c r="BJ97" s="19" t="s">
        <v>23</v>
      </c>
      <c r="BK97" s="207">
        <f>ROUND(I97*H97,2)</f>
        <v>0</v>
      </c>
      <c r="BL97" s="19" t="s">
        <v>1373</v>
      </c>
      <c r="BM97" s="19" t="s">
        <v>1391</v>
      </c>
    </row>
    <row r="98" spans="2:65" s="1" customFormat="1" ht="22.5" customHeight="1">
      <c r="B98" s="37"/>
      <c r="C98" s="196" t="s">
        <v>197</v>
      </c>
      <c r="D98" s="196" t="s">
        <v>152</v>
      </c>
      <c r="E98" s="197" t="s">
        <v>1392</v>
      </c>
      <c r="F98" s="198" t="s">
        <v>1393</v>
      </c>
      <c r="G98" s="199" t="s">
        <v>578</v>
      </c>
      <c r="H98" s="200">
        <v>1</v>
      </c>
      <c r="I98" s="201"/>
      <c r="J98" s="202">
        <f>ROUND(I98*H98,2)</f>
        <v>0</v>
      </c>
      <c r="K98" s="198" t="s">
        <v>156</v>
      </c>
      <c r="L98" s="57"/>
      <c r="M98" s="203" t="s">
        <v>36</v>
      </c>
      <c r="N98" s="204" t="s">
        <v>50</v>
      </c>
      <c r="O98" s="38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AR98" s="19" t="s">
        <v>1373</v>
      </c>
      <c r="AT98" s="19" t="s">
        <v>152</v>
      </c>
      <c r="AU98" s="19" t="s">
        <v>88</v>
      </c>
      <c r="AY98" s="19" t="s">
        <v>150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9" t="s">
        <v>23</v>
      </c>
      <c r="BK98" s="207">
        <f>ROUND(I98*H98,2)</f>
        <v>0</v>
      </c>
      <c r="BL98" s="19" t="s">
        <v>1373</v>
      </c>
      <c r="BM98" s="19" t="s">
        <v>1394</v>
      </c>
    </row>
    <row r="99" spans="2:65" s="1" customFormat="1" ht="22.5" customHeight="1">
      <c r="B99" s="37"/>
      <c r="C99" s="196" t="s">
        <v>201</v>
      </c>
      <c r="D99" s="196" t="s">
        <v>152</v>
      </c>
      <c r="E99" s="197" t="s">
        <v>1395</v>
      </c>
      <c r="F99" s="198" t="s">
        <v>1396</v>
      </c>
      <c r="G99" s="199" t="s">
        <v>578</v>
      </c>
      <c r="H99" s="200">
        <v>1</v>
      </c>
      <c r="I99" s="201"/>
      <c r="J99" s="202">
        <f>ROUND(I99*H99,2)</f>
        <v>0</v>
      </c>
      <c r="K99" s="198" t="s">
        <v>156</v>
      </c>
      <c r="L99" s="57"/>
      <c r="M99" s="203" t="s">
        <v>36</v>
      </c>
      <c r="N99" s="204" t="s">
        <v>50</v>
      </c>
      <c r="O99" s="38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AR99" s="19" t="s">
        <v>1373</v>
      </c>
      <c r="AT99" s="19" t="s">
        <v>152</v>
      </c>
      <c r="AU99" s="19" t="s">
        <v>88</v>
      </c>
      <c r="AY99" s="19" t="s">
        <v>150</v>
      </c>
      <c r="BE99" s="207">
        <f>IF(N99="základní",J99,0)</f>
        <v>0</v>
      </c>
      <c r="BF99" s="207">
        <f>IF(N99="snížená",J99,0)</f>
        <v>0</v>
      </c>
      <c r="BG99" s="207">
        <f>IF(N99="zákl. přenesená",J99,0)</f>
        <v>0</v>
      </c>
      <c r="BH99" s="207">
        <f>IF(N99="sníž. přenesená",J99,0)</f>
        <v>0</v>
      </c>
      <c r="BI99" s="207">
        <f>IF(N99="nulová",J99,0)</f>
        <v>0</v>
      </c>
      <c r="BJ99" s="19" t="s">
        <v>23</v>
      </c>
      <c r="BK99" s="207">
        <f>ROUND(I99*H99,2)</f>
        <v>0</v>
      </c>
      <c r="BL99" s="19" t="s">
        <v>1373</v>
      </c>
      <c r="BM99" s="19" t="s">
        <v>1397</v>
      </c>
    </row>
    <row r="100" spans="2:65" s="1" customFormat="1" ht="22.5" customHeight="1">
      <c r="B100" s="37"/>
      <c r="C100" s="196" t="s">
        <v>205</v>
      </c>
      <c r="D100" s="196" t="s">
        <v>152</v>
      </c>
      <c r="E100" s="197" t="s">
        <v>1398</v>
      </c>
      <c r="F100" s="198" t="s">
        <v>1399</v>
      </c>
      <c r="G100" s="199" t="s">
        <v>578</v>
      </c>
      <c r="H100" s="200">
        <v>1</v>
      </c>
      <c r="I100" s="201"/>
      <c r="J100" s="202">
        <f>ROUND(I100*H100,2)</f>
        <v>0</v>
      </c>
      <c r="K100" s="198" t="s">
        <v>156</v>
      </c>
      <c r="L100" s="57"/>
      <c r="M100" s="203" t="s">
        <v>36</v>
      </c>
      <c r="N100" s="204" t="s">
        <v>50</v>
      </c>
      <c r="O100" s="38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AR100" s="19" t="s">
        <v>1373</v>
      </c>
      <c r="AT100" s="19" t="s">
        <v>152</v>
      </c>
      <c r="AU100" s="19" t="s">
        <v>88</v>
      </c>
      <c r="AY100" s="19" t="s">
        <v>150</v>
      </c>
      <c r="BE100" s="207">
        <f>IF(N100="základní",J100,0)</f>
        <v>0</v>
      </c>
      <c r="BF100" s="207">
        <f>IF(N100="snížená",J100,0)</f>
        <v>0</v>
      </c>
      <c r="BG100" s="207">
        <f>IF(N100="zákl. přenesená",J100,0)</f>
        <v>0</v>
      </c>
      <c r="BH100" s="207">
        <f>IF(N100="sníž. přenesená",J100,0)</f>
        <v>0</v>
      </c>
      <c r="BI100" s="207">
        <f>IF(N100="nulová",J100,0)</f>
        <v>0</v>
      </c>
      <c r="BJ100" s="19" t="s">
        <v>23</v>
      </c>
      <c r="BK100" s="207">
        <f>ROUND(I100*H100,2)</f>
        <v>0</v>
      </c>
      <c r="BL100" s="19" t="s">
        <v>1373</v>
      </c>
      <c r="BM100" s="19" t="s">
        <v>1400</v>
      </c>
    </row>
    <row r="101" spans="2:63" s="11" customFormat="1" ht="29.85" customHeight="1">
      <c r="B101" s="179"/>
      <c r="C101" s="180"/>
      <c r="D101" s="193" t="s">
        <v>78</v>
      </c>
      <c r="E101" s="194" t="s">
        <v>1401</v>
      </c>
      <c r="F101" s="194" t="s">
        <v>1402</v>
      </c>
      <c r="G101" s="180"/>
      <c r="H101" s="180"/>
      <c r="I101" s="183"/>
      <c r="J101" s="195">
        <f>BK101</f>
        <v>0</v>
      </c>
      <c r="K101" s="180"/>
      <c r="L101" s="185"/>
      <c r="M101" s="186"/>
      <c r="N101" s="187"/>
      <c r="O101" s="187"/>
      <c r="P101" s="188">
        <f>P102</f>
        <v>0</v>
      </c>
      <c r="Q101" s="187"/>
      <c r="R101" s="188">
        <f>R102</f>
        <v>0</v>
      </c>
      <c r="S101" s="187"/>
      <c r="T101" s="189">
        <f>T102</f>
        <v>0</v>
      </c>
      <c r="AR101" s="190" t="s">
        <v>185</v>
      </c>
      <c r="AT101" s="191" t="s">
        <v>78</v>
      </c>
      <c r="AU101" s="191" t="s">
        <v>23</v>
      </c>
      <c r="AY101" s="190" t="s">
        <v>150</v>
      </c>
      <c r="BK101" s="192">
        <f>BK102</f>
        <v>0</v>
      </c>
    </row>
    <row r="102" spans="2:65" s="1" customFormat="1" ht="22.5" customHeight="1">
      <c r="B102" s="37"/>
      <c r="C102" s="196" t="s">
        <v>28</v>
      </c>
      <c r="D102" s="196" t="s">
        <v>152</v>
      </c>
      <c r="E102" s="197" t="s">
        <v>1403</v>
      </c>
      <c r="F102" s="198" t="s">
        <v>1404</v>
      </c>
      <c r="G102" s="199" t="s">
        <v>578</v>
      </c>
      <c r="H102" s="200">
        <v>1</v>
      </c>
      <c r="I102" s="201"/>
      <c r="J102" s="202">
        <f>ROUND(I102*H102,2)</f>
        <v>0</v>
      </c>
      <c r="K102" s="198" t="s">
        <v>156</v>
      </c>
      <c r="L102" s="57"/>
      <c r="M102" s="203" t="s">
        <v>36</v>
      </c>
      <c r="N102" s="204" t="s">
        <v>50</v>
      </c>
      <c r="O102" s="38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AR102" s="19" t="s">
        <v>1373</v>
      </c>
      <c r="AT102" s="19" t="s">
        <v>152</v>
      </c>
      <c r="AU102" s="19" t="s">
        <v>88</v>
      </c>
      <c r="AY102" s="19" t="s">
        <v>150</v>
      </c>
      <c r="BE102" s="207">
        <f>IF(N102="základní",J102,0)</f>
        <v>0</v>
      </c>
      <c r="BF102" s="207">
        <f>IF(N102="snížená",J102,0)</f>
        <v>0</v>
      </c>
      <c r="BG102" s="207">
        <f>IF(N102="zákl. přenesená",J102,0)</f>
        <v>0</v>
      </c>
      <c r="BH102" s="207">
        <f>IF(N102="sníž. přenesená",J102,0)</f>
        <v>0</v>
      </c>
      <c r="BI102" s="207">
        <f>IF(N102="nulová",J102,0)</f>
        <v>0</v>
      </c>
      <c r="BJ102" s="19" t="s">
        <v>23</v>
      </c>
      <c r="BK102" s="207">
        <f>ROUND(I102*H102,2)</f>
        <v>0</v>
      </c>
      <c r="BL102" s="19" t="s">
        <v>1373</v>
      </c>
      <c r="BM102" s="19" t="s">
        <v>1405</v>
      </c>
    </row>
    <row r="103" spans="2:63" s="11" customFormat="1" ht="29.85" customHeight="1">
      <c r="B103" s="179"/>
      <c r="C103" s="180"/>
      <c r="D103" s="193" t="s">
        <v>78</v>
      </c>
      <c r="E103" s="194" t="s">
        <v>1406</v>
      </c>
      <c r="F103" s="194" t="s">
        <v>1407</v>
      </c>
      <c r="G103" s="180"/>
      <c r="H103" s="180"/>
      <c r="I103" s="183"/>
      <c r="J103" s="195">
        <f>BK103</f>
        <v>0</v>
      </c>
      <c r="K103" s="180"/>
      <c r="L103" s="185"/>
      <c r="M103" s="186"/>
      <c r="N103" s="187"/>
      <c r="O103" s="187"/>
      <c r="P103" s="188">
        <f>P104</f>
        <v>0</v>
      </c>
      <c r="Q103" s="187"/>
      <c r="R103" s="188">
        <f>R104</f>
        <v>0</v>
      </c>
      <c r="S103" s="187"/>
      <c r="T103" s="189">
        <f>T104</f>
        <v>0</v>
      </c>
      <c r="AR103" s="190" t="s">
        <v>185</v>
      </c>
      <c r="AT103" s="191" t="s">
        <v>78</v>
      </c>
      <c r="AU103" s="191" t="s">
        <v>23</v>
      </c>
      <c r="AY103" s="190" t="s">
        <v>150</v>
      </c>
      <c r="BK103" s="192">
        <f>BK104</f>
        <v>0</v>
      </c>
    </row>
    <row r="104" spans="2:65" s="1" customFormat="1" ht="22.5" customHeight="1">
      <c r="B104" s="37"/>
      <c r="C104" s="196" t="s">
        <v>212</v>
      </c>
      <c r="D104" s="196" t="s">
        <v>152</v>
      </c>
      <c r="E104" s="197" t="s">
        <v>1408</v>
      </c>
      <c r="F104" s="198" t="s">
        <v>1409</v>
      </c>
      <c r="G104" s="199" t="s">
        <v>578</v>
      </c>
      <c r="H104" s="200">
        <v>1</v>
      </c>
      <c r="I104" s="201"/>
      <c r="J104" s="202">
        <f>ROUND(I104*H104,2)</f>
        <v>0</v>
      </c>
      <c r="K104" s="198" t="s">
        <v>156</v>
      </c>
      <c r="L104" s="57"/>
      <c r="M104" s="203" t="s">
        <v>36</v>
      </c>
      <c r="N104" s="204" t="s">
        <v>50</v>
      </c>
      <c r="O104" s="38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AR104" s="19" t="s">
        <v>1373</v>
      </c>
      <c r="AT104" s="19" t="s">
        <v>152</v>
      </c>
      <c r="AU104" s="19" t="s">
        <v>88</v>
      </c>
      <c r="AY104" s="19" t="s">
        <v>150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9" t="s">
        <v>23</v>
      </c>
      <c r="BK104" s="207">
        <f>ROUND(I104*H104,2)</f>
        <v>0</v>
      </c>
      <c r="BL104" s="19" t="s">
        <v>1373</v>
      </c>
      <c r="BM104" s="19" t="s">
        <v>1410</v>
      </c>
    </row>
    <row r="105" spans="2:63" s="11" customFormat="1" ht="29.85" customHeight="1">
      <c r="B105" s="179"/>
      <c r="C105" s="180"/>
      <c r="D105" s="193" t="s">
        <v>78</v>
      </c>
      <c r="E105" s="194" t="s">
        <v>1411</v>
      </c>
      <c r="F105" s="194" t="s">
        <v>1412</v>
      </c>
      <c r="G105" s="180"/>
      <c r="H105" s="180"/>
      <c r="I105" s="183"/>
      <c r="J105" s="195">
        <f>BK105</f>
        <v>0</v>
      </c>
      <c r="K105" s="180"/>
      <c r="L105" s="185"/>
      <c r="M105" s="186"/>
      <c r="N105" s="187"/>
      <c r="O105" s="187"/>
      <c r="P105" s="188">
        <f>SUM(P106:P114)</f>
        <v>0</v>
      </c>
      <c r="Q105" s="187"/>
      <c r="R105" s="188">
        <f>SUM(R106:R114)</f>
        <v>0</v>
      </c>
      <c r="S105" s="187"/>
      <c r="T105" s="189">
        <f>SUM(T106:T114)</f>
        <v>0</v>
      </c>
      <c r="AR105" s="190" t="s">
        <v>185</v>
      </c>
      <c r="AT105" s="191" t="s">
        <v>78</v>
      </c>
      <c r="AU105" s="191" t="s">
        <v>23</v>
      </c>
      <c r="AY105" s="190" t="s">
        <v>150</v>
      </c>
      <c r="BK105" s="192">
        <f>SUM(BK106:BK114)</f>
        <v>0</v>
      </c>
    </row>
    <row r="106" spans="2:65" s="1" customFormat="1" ht="22.5" customHeight="1">
      <c r="B106" s="37"/>
      <c r="C106" s="196" t="s">
        <v>216</v>
      </c>
      <c r="D106" s="196" t="s">
        <v>152</v>
      </c>
      <c r="E106" s="197" t="s">
        <v>1413</v>
      </c>
      <c r="F106" s="198" t="s">
        <v>1414</v>
      </c>
      <c r="G106" s="199" t="s">
        <v>1415</v>
      </c>
      <c r="H106" s="200">
        <v>1</v>
      </c>
      <c r="I106" s="201"/>
      <c r="J106" s="202">
        <f>ROUND(I106*H106,2)</f>
        <v>0</v>
      </c>
      <c r="K106" s="198" t="s">
        <v>36</v>
      </c>
      <c r="L106" s="57"/>
      <c r="M106" s="203" t="s">
        <v>36</v>
      </c>
      <c r="N106" s="204" t="s">
        <v>50</v>
      </c>
      <c r="O106" s="38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AR106" s="19" t="s">
        <v>1373</v>
      </c>
      <c r="AT106" s="19" t="s">
        <v>152</v>
      </c>
      <c r="AU106" s="19" t="s">
        <v>88</v>
      </c>
      <c r="AY106" s="19" t="s">
        <v>150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9" t="s">
        <v>23</v>
      </c>
      <c r="BK106" s="207">
        <f>ROUND(I106*H106,2)</f>
        <v>0</v>
      </c>
      <c r="BL106" s="19" t="s">
        <v>1373</v>
      </c>
      <c r="BM106" s="19" t="s">
        <v>1416</v>
      </c>
    </row>
    <row r="107" spans="2:51" s="13" customFormat="1" ht="24">
      <c r="B107" s="220"/>
      <c r="C107" s="221"/>
      <c r="D107" s="210" t="s">
        <v>159</v>
      </c>
      <c r="E107" s="222" t="s">
        <v>36</v>
      </c>
      <c r="F107" s="223" t="s">
        <v>1417</v>
      </c>
      <c r="G107" s="221"/>
      <c r="H107" s="224">
        <v>1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159</v>
      </c>
      <c r="AU107" s="230" t="s">
        <v>88</v>
      </c>
      <c r="AV107" s="13" t="s">
        <v>88</v>
      </c>
      <c r="AW107" s="13" t="s">
        <v>44</v>
      </c>
      <c r="AX107" s="13" t="s">
        <v>79</v>
      </c>
      <c r="AY107" s="230" t="s">
        <v>150</v>
      </c>
    </row>
    <row r="108" spans="2:51" s="14" customFormat="1" ht="12">
      <c r="B108" s="231"/>
      <c r="C108" s="232"/>
      <c r="D108" s="233" t="s">
        <v>159</v>
      </c>
      <c r="E108" s="234" t="s">
        <v>36</v>
      </c>
      <c r="F108" s="235" t="s">
        <v>163</v>
      </c>
      <c r="G108" s="232"/>
      <c r="H108" s="236">
        <v>1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159</v>
      </c>
      <c r="AU108" s="242" t="s">
        <v>88</v>
      </c>
      <c r="AV108" s="14" t="s">
        <v>157</v>
      </c>
      <c r="AW108" s="14" t="s">
        <v>44</v>
      </c>
      <c r="AX108" s="14" t="s">
        <v>23</v>
      </c>
      <c r="AY108" s="242" t="s">
        <v>150</v>
      </c>
    </row>
    <row r="109" spans="2:65" s="1" customFormat="1" ht="22.5" customHeight="1">
      <c r="B109" s="37"/>
      <c r="C109" s="196" t="s">
        <v>221</v>
      </c>
      <c r="D109" s="196" t="s">
        <v>152</v>
      </c>
      <c r="E109" s="197" t="s">
        <v>1418</v>
      </c>
      <c r="F109" s="198" t="s">
        <v>1419</v>
      </c>
      <c r="G109" s="199" t="s">
        <v>1415</v>
      </c>
      <c r="H109" s="200">
        <v>1</v>
      </c>
      <c r="I109" s="201"/>
      <c r="J109" s="202">
        <f>ROUND(I109*H109,2)</f>
        <v>0</v>
      </c>
      <c r="K109" s="198" t="s">
        <v>36</v>
      </c>
      <c r="L109" s="57"/>
      <c r="M109" s="203" t="s">
        <v>36</v>
      </c>
      <c r="N109" s="204" t="s">
        <v>50</v>
      </c>
      <c r="O109" s="38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AR109" s="19" t="s">
        <v>1373</v>
      </c>
      <c r="AT109" s="19" t="s">
        <v>152</v>
      </c>
      <c r="AU109" s="19" t="s">
        <v>88</v>
      </c>
      <c r="AY109" s="19" t="s">
        <v>150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9" t="s">
        <v>23</v>
      </c>
      <c r="BK109" s="207">
        <f>ROUND(I109*H109,2)</f>
        <v>0</v>
      </c>
      <c r="BL109" s="19" t="s">
        <v>1373</v>
      </c>
      <c r="BM109" s="19" t="s">
        <v>1420</v>
      </c>
    </row>
    <row r="110" spans="2:51" s="13" customFormat="1" ht="24">
      <c r="B110" s="220"/>
      <c r="C110" s="221"/>
      <c r="D110" s="210" t="s">
        <v>159</v>
      </c>
      <c r="E110" s="222" t="s">
        <v>36</v>
      </c>
      <c r="F110" s="223" t="s">
        <v>1421</v>
      </c>
      <c r="G110" s="221"/>
      <c r="H110" s="224">
        <v>1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159</v>
      </c>
      <c r="AU110" s="230" t="s">
        <v>88</v>
      </c>
      <c r="AV110" s="13" t="s">
        <v>88</v>
      </c>
      <c r="AW110" s="13" t="s">
        <v>44</v>
      </c>
      <c r="AX110" s="13" t="s">
        <v>79</v>
      </c>
      <c r="AY110" s="230" t="s">
        <v>150</v>
      </c>
    </row>
    <row r="111" spans="2:51" s="14" customFormat="1" ht="12">
      <c r="B111" s="231"/>
      <c r="C111" s="232"/>
      <c r="D111" s="233" t="s">
        <v>159</v>
      </c>
      <c r="E111" s="234" t="s">
        <v>36</v>
      </c>
      <c r="F111" s="235" t="s">
        <v>163</v>
      </c>
      <c r="G111" s="232"/>
      <c r="H111" s="236">
        <v>1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159</v>
      </c>
      <c r="AU111" s="242" t="s">
        <v>88</v>
      </c>
      <c r="AV111" s="14" t="s">
        <v>157</v>
      </c>
      <c r="AW111" s="14" t="s">
        <v>44</v>
      </c>
      <c r="AX111" s="14" t="s">
        <v>23</v>
      </c>
      <c r="AY111" s="242" t="s">
        <v>150</v>
      </c>
    </row>
    <row r="112" spans="2:65" s="1" customFormat="1" ht="22.5" customHeight="1">
      <c r="B112" s="37"/>
      <c r="C112" s="196" t="s">
        <v>226</v>
      </c>
      <c r="D112" s="196" t="s">
        <v>152</v>
      </c>
      <c r="E112" s="197" t="s">
        <v>1422</v>
      </c>
      <c r="F112" s="198" t="s">
        <v>1423</v>
      </c>
      <c r="G112" s="199" t="s">
        <v>1415</v>
      </c>
      <c r="H112" s="200">
        <v>1</v>
      </c>
      <c r="I112" s="201"/>
      <c r="J112" s="202">
        <f>ROUND(I112*H112,2)</f>
        <v>0</v>
      </c>
      <c r="K112" s="198" t="s">
        <v>36</v>
      </c>
      <c r="L112" s="57"/>
      <c r="M112" s="203" t="s">
        <v>36</v>
      </c>
      <c r="N112" s="204" t="s">
        <v>50</v>
      </c>
      <c r="O112" s="38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AR112" s="19" t="s">
        <v>1373</v>
      </c>
      <c r="AT112" s="19" t="s">
        <v>152</v>
      </c>
      <c r="AU112" s="19" t="s">
        <v>88</v>
      </c>
      <c r="AY112" s="19" t="s">
        <v>150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19" t="s">
        <v>23</v>
      </c>
      <c r="BK112" s="207">
        <f>ROUND(I112*H112,2)</f>
        <v>0</v>
      </c>
      <c r="BL112" s="19" t="s">
        <v>1373</v>
      </c>
      <c r="BM112" s="19" t="s">
        <v>1424</v>
      </c>
    </row>
    <row r="113" spans="2:51" s="13" customFormat="1" ht="24">
      <c r="B113" s="220"/>
      <c r="C113" s="221"/>
      <c r="D113" s="210" t="s">
        <v>159</v>
      </c>
      <c r="E113" s="222" t="s">
        <v>36</v>
      </c>
      <c r="F113" s="223" t="s">
        <v>1425</v>
      </c>
      <c r="G113" s="221"/>
      <c r="H113" s="224">
        <v>1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159</v>
      </c>
      <c r="AU113" s="230" t="s">
        <v>88</v>
      </c>
      <c r="AV113" s="13" t="s">
        <v>88</v>
      </c>
      <c r="AW113" s="13" t="s">
        <v>44</v>
      </c>
      <c r="AX113" s="13" t="s">
        <v>79</v>
      </c>
      <c r="AY113" s="230" t="s">
        <v>150</v>
      </c>
    </row>
    <row r="114" spans="2:51" s="14" customFormat="1" ht="12">
      <c r="B114" s="231"/>
      <c r="C114" s="232"/>
      <c r="D114" s="210" t="s">
        <v>159</v>
      </c>
      <c r="E114" s="243" t="s">
        <v>36</v>
      </c>
      <c r="F114" s="244" t="s">
        <v>163</v>
      </c>
      <c r="G114" s="232"/>
      <c r="H114" s="245">
        <v>1</v>
      </c>
      <c r="I114" s="237"/>
      <c r="J114" s="232"/>
      <c r="K114" s="232"/>
      <c r="L114" s="238"/>
      <c r="M114" s="275"/>
      <c r="N114" s="276"/>
      <c r="O114" s="276"/>
      <c r="P114" s="276"/>
      <c r="Q114" s="276"/>
      <c r="R114" s="276"/>
      <c r="S114" s="276"/>
      <c r="T114" s="277"/>
      <c r="AT114" s="242" t="s">
        <v>159</v>
      </c>
      <c r="AU114" s="242" t="s">
        <v>88</v>
      </c>
      <c r="AV114" s="14" t="s">
        <v>157</v>
      </c>
      <c r="AW114" s="14" t="s">
        <v>44</v>
      </c>
      <c r="AX114" s="14" t="s">
        <v>23</v>
      </c>
      <c r="AY114" s="242" t="s">
        <v>150</v>
      </c>
    </row>
    <row r="115" spans="2:12" s="1" customFormat="1" ht="6.9" customHeight="1">
      <c r="B115" s="52"/>
      <c r="C115" s="53"/>
      <c r="D115" s="53"/>
      <c r="E115" s="53"/>
      <c r="F115" s="53"/>
      <c r="G115" s="53"/>
      <c r="H115" s="53"/>
      <c r="I115" s="140"/>
      <c r="J115" s="53"/>
      <c r="K115" s="53"/>
      <c r="L115" s="57"/>
    </row>
  </sheetData>
  <sheetProtection algorithmName="SHA-512" hashValue="CFZspFdux4wVVIP3PGfuASQy1NIldhefRoBFR5ZmE736hOjBezK4cZVsHbS+fTmqEnjOo9nD65xgCVHdL16hqQ==" saltValue="kje7jRsRpvT8/iCZCJ/Z8A==" spinCount="100000" sheet="1" objects="1" scenarios="1" formatColumns="0" formatRows="0" sort="0" autoFilter="0"/>
  <autoFilter ref="C87:K87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36" customWidth="1"/>
    <col min="2" max="2" width="1.66796875" style="336" customWidth="1"/>
    <col min="3" max="4" width="5" style="336" customWidth="1"/>
    <col min="5" max="5" width="11.66015625" style="336" customWidth="1"/>
    <col min="6" max="6" width="9.16015625" style="336" customWidth="1"/>
    <col min="7" max="7" width="5" style="336" customWidth="1"/>
    <col min="8" max="8" width="77.83203125" style="336" customWidth="1"/>
    <col min="9" max="10" width="20" style="336" customWidth="1"/>
    <col min="11" max="11" width="1.66796875" style="336" customWidth="1"/>
    <col min="12" max="256" width="9.16015625" style="336" customWidth="1"/>
    <col min="257" max="257" width="8.33203125" style="336" customWidth="1"/>
    <col min="258" max="258" width="1.66796875" style="336" customWidth="1"/>
    <col min="259" max="260" width="5" style="336" customWidth="1"/>
    <col min="261" max="261" width="11.66015625" style="336" customWidth="1"/>
    <col min="262" max="262" width="9.16015625" style="336" customWidth="1"/>
    <col min="263" max="263" width="5" style="336" customWidth="1"/>
    <col min="264" max="264" width="77.83203125" style="336" customWidth="1"/>
    <col min="265" max="266" width="20" style="336" customWidth="1"/>
    <col min="267" max="267" width="1.66796875" style="336" customWidth="1"/>
    <col min="268" max="512" width="9.16015625" style="336" customWidth="1"/>
    <col min="513" max="513" width="8.33203125" style="336" customWidth="1"/>
    <col min="514" max="514" width="1.66796875" style="336" customWidth="1"/>
    <col min="515" max="516" width="5" style="336" customWidth="1"/>
    <col min="517" max="517" width="11.66015625" style="336" customWidth="1"/>
    <col min="518" max="518" width="9.16015625" style="336" customWidth="1"/>
    <col min="519" max="519" width="5" style="336" customWidth="1"/>
    <col min="520" max="520" width="77.83203125" style="336" customWidth="1"/>
    <col min="521" max="522" width="20" style="336" customWidth="1"/>
    <col min="523" max="523" width="1.66796875" style="336" customWidth="1"/>
    <col min="524" max="768" width="9.16015625" style="336" customWidth="1"/>
    <col min="769" max="769" width="8.33203125" style="336" customWidth="1"/>
    <col min="770" max="770" width="1.66796875" style="336" customWidth="1"/>
    <col min="771" max="772" width="5" style="336" customWidth="1"/>
    <col min="773" max="773" width="11.66015625" style="336" customWidth="1"/>
    <col min="774" max="774" width="9.16015625" style="336" customWidth="1"/>
    <col min="775" max="775" width="5" style="336" customWidth="1"/>
    <col min="776" max="776" width="77.83203125" style="336" customWidth="1"/>
    <col min="777" max="778" width="20" style="336" customWidth="1"/>
    <col min="779" max="779" width="1.66796875" style="336" customWidth="1"/>
    <col min="780" max="1024" width="9.16015625" style="336" customWidth="1"/>
    <col min="1025" max="1025" width="8.33203125" style="336" customWidth="1"/>
    <col min="1026" max="1026" width="1.66796875" style="336" customWidth="1"/>
    <col min="1027" max="1028" width="5" style="336" customWidth="1"/>
    <col min="1029" max="1029" width="11.66015625" style="336" customWidth="1"/>
    <col min="1030" max="1030" width="9.16015625" style="336" customWidth="1"/>
    <col min="1031" max="1031" width="5" style="336" customWidth="1"/>
    <col min="1032" max="1032" width="77.83203125" style="336" customWidth="1"/>
    <col min="1033" max="1034" width="20" style="336" customWidth="1"/>
    <col min="1035" max="1035" width="1.66796875" style="336" customWidth="1"/>
    <col min="1036" max="1280" width="9.16015625" style="336" customWidth="1"/>
    <col min="1281" max="1281" width="8.33203125" style="336" customWidth="1"/>
    <col min="1282" max="1282" width="1.66796875" style="336" customWidth="1"/>
    <col min="1283" max="1284" width="5" style="336" customWidth="1"/>
    <col min="1285" max="1285" width="11.66015625" style="336" customWidth="1"/>
    <col min="1286" max="1286" width="9.16015625" style="336" customWidth="1"/>
    <col min="1287" max="1287" width="5" style="336" customWidth="1"/>
    <col min="1288" max="1288" width="77.83203125" style="336" customWidth="1"/>
    <col min="1289" max="1290" width="20" style="336" customWidth="1"/>
    <col min="1291" max="1291" width="1.66796875" style="336" customWidth="1"/>
    <col min="1292" max="1536" width="9.16015625" style="336" customWidth="1"/>
    <col min="1537" max="1537" width="8.33203125" style="336" customWidth="1"/>
    <col min="1538" max="1538" width="1.66796875" style="336" customWidth="1"/>
    <col min="1539" max="1540" width="5" style="336" customWidth="1"/>
    <col min="1541" max="1541" width="11.66015625" style="336" customWidth="1"/>
    <col min="1542" max="1542" width="9.16015625" style="336" customWidth="1"/>
    <col min="1543" max="1543" width="5" style="336" customWidth="1"/>
    <col min="1544" max="1544" width="77.83203125" style="336" customWidth="1"/>
    <col min="1545" max="1546" width="20" style="336" customWidth="1"/>
    <col min="1547" max="1547" width="1.66796875" style="336" customWidth="1"/>
    <col min="1548" max="1792" width="9.16015625" style="336" customWidth="1"/>
    <col min="1793" max="1793" width="8.33203125" style="336" customWidth="1"/>
    <col min="1794" max="1794" width="1.66796875" style="336" customWidth="1"/>
    <col min="1795" max="1796" width="5" style="336" customWidth="1"/>
    <col min="1797" max="1797" width="11.66015625" style="336" customWidth="1"/>
    <col min="1798" max="1798" width="9.16015625" style="336" customWidth="1"/>
    <col min="1799" max="1799" width="5" style="336" customWidth="1"/>
    <col min="1800" max="1800" width="77.83203125" style="336" customWidth="1"/>
    <col min="1801" max="1802" width="20" style="336" customWidth="1"/>
    <col min="1803" max="1803" width="1.66796875" style="336" customWidth="1"/>
    <col min="1804" max="2048" width="9.16015625" style="336" customWidth="1"/>
    <col min="2049" max="2049" width="8.33203125" style="336" customWidth="1"/>
    <col min="2050" max="2050" width="1.66796875" style="336" customWidth="1"/>
    <col min="2051" max="2052" width="5" style="336" customWidth="1"/>
    <col min="2053" max="2053" width="11.66015625" style="336" customWidth="1"/>
    <col min="2054" max="2054" width="9.16015625" style="336" customWidth="1"/>
    <col min="2055" max="2055" width="5" style="336" customWidth="1"/>
    <col min="2056" max="2056" width="77.83203125" style="336" customWidth="1"/>
    <col min="2057" max="2058" width="20" style="336" customWidth="1"/>
    <col min="2059" max="2059" width="1.66796875" style="336" customWidth="1"/>
    <col min="2060" max="2304" width="9.16015625" style="336" customWidth="1"/>
    <col min="2305" max="2305" width="8.33203125" style="336" customWidth="1"/>
    <col min="2306" max="2306" width="1.66796875" style="336" customWidth="1"/>
    <col min="2307" max="2308" width="5" style="336" customWidth="1"/>
    <col min="2309" max="2309" width="11.66015625" style="336" customWidth="1"/>
    <col min="2310" max="2310" width="9.16015625" style="336" customWidth="1"/>
    <col min="2311" max="2311" width="5" style="336" customWidth="1"/>
    <col min="2312" max="2312" width="77.83203125" style="336" customWidth="1"/>
    <col min="2313" max="2314" width="20" style="336" customWidth="1"/>
    <col min="2315" max="2315" width="1.66796875" style="336" customWidth="1"/>
    <col min="2316" max="2560" width="9.16015625" style="336" customWidth="1"/>
    <col min="2561" max="2561" width="8.33203125" style="336" customWidth="1"/>
    <col min="2562" max="2562" width="1.66796875" style="336" customWidth="1"/>
    <col min="2563" max="2564" width="5" style="336" customWidth="1"/>
    <col min="2565" max="2565" width="11.66015625" style="336" customWidth="1"/>
    <col min="2566" max="2566" width="9.16015625" style="336" customWidth="1"/>
    <col min="2567" max="2567" width="5" style="336" customWidth="1"/>
    <col min="2568" max="2568" width="77.83203125" style="336" customWidth="1"/>
    <col min="2569" max="2570" width="20" style="336" customWidth="1"/>
    <col min="2571" max="2571" width="1.66796875" style="336" customWidth="1"/>
    <col min="2572" max="2816" width="9.16015625" style="336" customWidth="1"/>
    <col min="2817" max="2817" width="8.33203125" style="336" customWidth="1"/>
    <col min="2818" max="2818" width="1.66796875" style="336" customWidth="1"/>
    <col min="2819" max="2820" width="5" style="336" customWidth="1"/>
    <col min="2821" max="2821" width="11.66015625" style="336" customWidth="1"/>
    <col min="2822" max="2822" width="9.16015625" style="336" customWidth="1"/>
    <col min="2823" max="2823" width="5" style="336" customWidth="1"/>
    <col min="2824" max="2824" width="77.83203125" style="336" customWidth="1"/>
    <col min="2825" max="2826" width="20" style="336" customWidth="1"/>
    <col min="2827" max="2827" width="1.66796875" style="336" customWidth="1"/>
    <col min="2828" max="3072" width="9.16015625" style="336" customWidth="1"/>
    <col min="3073" max="3073" width="8.33203125" style="336" customWidth="1"/>
    <col min="3074" max="3074" width="1.66796875" style="336" customWidth="1"/>
    <col min="3075" max="3076" width="5" style="336" customWidth="1"/>
    <col min="3077" max="3077" width="11.66015625" style="336" customWidth="1"/>
    <col min="3078" max="3078" width="9.16015625" style="336" customWidth="1"/>
    <col min="3079" max="3079" width="5" style="336" customWidth="1"/>
    <col min="3080" max="3080" width="77.83203125" style="336" customWidth="1"/>
    <col min="3081" max="3082" width="20" style="336" customWidth="1"/>
    <col min="3083" max="3083" width="1.66796875" style="336" customWidth="1"/>
    <col min="3084" max="3328" width="9.16015625" style="336" customWidth="1"/>
    <col min="3329" max="3329" width="8.33203125" style="336" customWidth="1"/>
    <col min="3330" max="3330" width="1.66796875" style="336" customWidth="1"/>
    <col min="3331" max="3332" width="5" style="336" customWidth="1"/>
    <col min="3333" max="3333" width="11.66015625" style="336" customWidth="1"/>
    <col min="3334" max="3334" width="9.16015625" style="336" customWidth="1"/>
    <col min="3335" max="3335" width="5" style="336" customWidth="1"/>
    <col min="3336" max="3336" width="77.83203125" style="336" customWidth="1"/>
    <col min="3337" max="3338" width="20" style="336" customWidth="1"/>
    <col min="3339" max="3339" width="1.66796875" style="336" customWidth="1"/>
    <col min="3340" max="3584" width="9.16015625" style="336" customWidth="1"/>
    <col min="3585" max="3585" width="8.33203125" style="336" customWidth="1"/>
    <col min="3586" max="3586" width="1.66796875" style="336" customWidth="1"/>
    <col min="3587" max="3588" width="5" style="336" customWidth="1"/>
    <col min="3589" max="3589" width="11.66015625" style="336" customWidth="1"/>
    <col min="3590" max="3590" width="9.16015625" style="336" customWidth="1"/>
    <col min="3591" max="3591" width="5" style="336" customWidth="1"/>
    <col min="3592" max="3592" width="77.83203125" style="336" customWidth="1"/>
    <col min="3593" max="3594" width="20" style="336" customWidth="1"/>
    <col min="3595" max="3595" width="1.66796875" style="336" customWidth="1"/>
    <col min="3596" max="3840" width="9.16015625" style="336" customWidth="1"/>
    <col min="3841" max="3841" width="8.33203125" style="336" customWidth="1"/>
    <col min="3842" max="3842" width="1.66796875" style="336" customWidth="1"/>
    <col min="3843" max="3844" width="5" style="336" customWidth="1"/>
    <col min="3845" max="3845" width="11.66015625" style="336" customWidth="1"/>
    <col min="3846" max="3846" width="9.16015625" style="336" customWidth="1"/>
    <col min="3847" max="3847" width="5" style="336" customWidth="1"/>
    <col min="3848" max="3848" width="77.83203125" style="336" customWidth="1"/>
    <col min="3849" max="3850" width="20" style="336" customWidth="1"/>
    <col min="3851" max="3851" width="1.66796875" style="336" customWidth="1"/>
    <col min="3852" max="4096" width="9.16015625" style="336" customWidth="1"/>
    <col min="4097" max="4097" width="8.33203125" style="336" customWidth="1"/>
    <col min="4098" max="4098" width="1.66796875" style="336" customWidth="1"/>
    <col min="4099" max="4100" width="5" style="336" customWidth="1"/>
    <col min="4101" max="4101" width="11.66015625" style="336" customWidth="1"/>
    <col min="4102" max="4102" width="9.16015625" style="336" customWidth="1"/>
    <col min="4103" max="4103" width="5" style="336" customWidth="1"/>
    <col min="4104" max="4104" width="77.83203125" style="336" customWidth="1"/>
    <col min="4105" max="4106" width="20" style="336" customWidth="1"/>
    <col min="4107" max="4107" width="1.66796875" style="336" customWidth="1"/>
    <col min="4108" max="4352" width="9.16015625" style="336" customWidth="1"/>
    <col min="4353" max="4353" width="8.33203125" style="336" customWidth="1"/>
    <col min="4354" max="4354" width="1.66796875" style="336" customWidth="1"/>
    <col min="4355" max="4356" width="5" style="336" customWidth="1"/>
    <col min="4357" max="4357" width="11.66015625" style="336" customWidth="1"/>
    <col min="4358" max="4358" width="9.16015625" style="336" customWidth="1"/>
    <col min="4359" max="4359" width="5" style="336" customWidth="1"/>
    <col min="4360" max="4360" width="77.83203125" style="336" customWidth="1"/>
    <col min="4361" max="4362" width="20" style="336" customWidth="1"/>
    <col min="4363" max="4363" width="1.66796875" style="336" customWidth="1"/>
    <col min="4364" max="4608" width="9.16015625" style="336" customWidth="1"/>
    <col min="4609" max="4609" width="8.33203125" style="336" customWidth="1"/>
    <col min="4610" max="4610" width="1.66796875" style="336" customWidth="1"/>
    <col min="4611" max="4612" width="5" style="336" customWidth="1"/>
    <col min="4613" max="4613" width="11.66015625" style="336" customWidth="1"/>
    <col min="4614" max="4614" width="9.16015625" style="336" customWidth="1"/>
    <col min="4615" max="4615" width="5" style="336" customWidth="1"/>
    <col min="4616" max="4616" width="77.83203125" style="336" customWidth="1"/>
    <col min="4617" max="4618" width="20" style="336" customWidth="1"/>
    <col min="4619" max="4619" width="1.66796875" style="336" customWidth="1"/>
    <col min="4620" max="4864" width="9.16015625" style="336" customWidth="1"/>
    <col min="4865" max="4865" width="8.33203125" style="336" customWidth="1"/>
    <col min="4866" max="4866" width="1.66796875" style="336" customWidth="1"/>
    <col min="4867" max="4868" width="5" style="336" customWidth="1"/>
    <col min="4869" max="4869" width="11.66015625" style="336" customWidth="1"/>
    <col min="4870" max="4870" width="9.16015625" style="336" customWidth="1"/>
    <col min="4871" max="4871" width="5" style="336" customWidth="1"/>
    <col min="4872" max="4872" width="77.83203125" style="336" customWidth="1"/>
    <col min="4873" max="4874" width="20" style="336" customWidth="1"/>
    <col min="4875" max="4875" width="1.66796875" style="336" customWidth="1"/>
    <col min="4876" max="5120" width="9.16015625" style="336" customWidth="1"/>
    <col min="5121" max="5121" width="8.33203125" style="336" customWidth="1"/>
    <col min="5122" max="5122" width="1.66796875" style="336" customWidth="1"/>
    <col min="5123" max="5124" width="5" style="336" customWidth="1"/>
    <col min="5125" max="5125" width="11.66015625" style="336" customWidth="1"/>
    <col min="5126" max="5126" width="9.16015625" style="336" customWidth="1"/>
    <col min="5127" max="5127" width="5" style="336" customWidth="1"/>
    <col min="5128" max="5128" width="77.83203125" style="336" customWidth="1"/>
    <col min="5129" max="5130" width="20" style="336" customWidth="1"/>
    <col min="5131" max="5131" width="1.66796875" style="336" customWidth="1"/>
    <col min="5132" max="5376" width="9.16015625" style="336" customWidth="1"/>
    <col min="5377" max="5377" width="8.33203125" style="336" customWidth="1"/>
    <col min="5378" max="5378" width="1.66796875" style="336" customWidth="1"/>
    <col min="5379" max="5380" width="5" style="336" customWidth="1"/>
    <col min="5381" max="5381" width="11.66015625" style="336" customWidth="1"/>
    <col min="5382" max="5382" width="9.16015625" style="336" customWidth="1"/>
    <col min="5383" max="5383" width="5" style="336" customWidth="1"/>
    <col min="5384" max="5384" width="77.83203125" style="336" customWidth="1"/>
    <col min="5385" max="5386" width="20" style="336" customWidth="1"/>
    <col min="5387" max="5387" width="1.66796875" style="336" customWidth="1"/>
    <col min="5388" max="5632" width="9.16015625" style="336" customWidth="1"/>
    <col min="5633" max="5633" width="8.33203125" style="336" customWidth="1"/>
    <col min="5634" max="5634" width="1.66796875" style="336" customWidth="1"/>
    <col min="5635" max="5636" width="5" style="336" customWidth="1"/>
    <col min="5637" max="5637" width="11.66015625" style="336" customWidth="1"/>
    <col min="5638" max="5638" width="9.16015625" style="336" customWidth="1"/>
    <col min="5639" max="5639" width="5" style="336" customWidth="1"/>
    <col min="5640" max="5640" width="77.83203125" style="336" customWidth="1"/>
    <col min="5641" max="5642" width="20" style="336" customWidth="1"/>
    <col min="5643" max="5643" width="1.66796875" style="336" customWidth="1"/>
    <col min="5644" max="5888" width="9.16015625" style="336" customWidth="1"/>
    <col min="5889" max="5889" width="8.33203125" style="336" customWidth="1"/>
    <col min="5890" max="5890" width="1.66796875" style="336" customWidth="1"/>
    <col min="5891" max="5892" width="5" style="336" customWidth="1"/>
    <col min="5893" max="5893" width="11.66015625" style="336" customWidth="1"/>
    <col min="5894" max="5894" width="9.16015625" style="336" customWidth="1"/>
    <col min="5895" max="5895" width="5" style="336" customWidth="1"/>
    <col min="5896" max="5896" width="77.83203125" style="336" customWidth="1"/>
    <col min="5897" max="5898" width="20" style="336" customWidth="1"/>
    <col min="5899" max="5899" width="1.66796875" style="336" customWidth="1"/>
    <col min="5900" max="6144" width="9.16015625" style="336" customWidth="1"/>
    <col min="6145" max="6145" width="8.33203125" style="336" customWidth="1"/>
    <col min="6146" max="6146" width="1.66796875" style="336" customWidth="1"/>
    <col min="6147" max="6148" width="5" style="336" customWidth="1"/>
    <col min="6149" max="6149" width="11.66015625" style="336" customWidth="1"/>
    <col min="6150" max="6150" width="9.16015625" style="336" customWidth="1"/>
    <col min="6151" max="6151" width="5" style="336" customWidth="1"/>
    <col min="6152" max="6152" width="77.83203125" style="336" customWidth="1"/>
    <col min="6153" max="6154" width="20" style="336" customWidth="1"/>
    <col min="6155" max="6155" width="1.66796875" style="336" customWidth="1"/>
    <col min="6156" max="6400" width="9.16015625" style="336" customWidth="1"/>
    <col min="6401" max="6401" width="8.33203125" style="336" customWidth="1"/>
    <col min="6402" max="6402" width="1.66796875" style="336" customWidth="1"/>
    <col min="6403" max="6404" width="5" style="336" customWidth="1"/>
    <col min="6405" max="6405" width="11.66015625" style="336" customWidth="1"/>
    <col min="6406" max="6406" width="9.16015625" style="336" customWidth="1"/>
    <col min="6407" max="6407" width="5" style="336" customWidth="1"/>
    <col min="6408" max="6408" width="77.83203125" style="336" customWidth="1"/>
    <col min="6409" max="6410" width="20" style="336" customWidth="1"/>
    <col min="6411" max="6411" width="1.66796875" style="336" customWidth="1"/>
    <col min="6412" max="6656" width="9.16015625" style="336" customWidth="1"/>
    <col min="6657" max="6657" width="8.33203125" style="336" customWidth="1"/>
    <col min="6658" max="6658" width="1.66796875" style="336" customWidth="1"/>
    <col min="6659" max="6660" width="5" style="336" customWidth="1"/>
    <col min="6661" max="6661" width="11.66015625" style="336" customWidth="1"/>
    <col min="6662" max="6662" width="9.16015625" style="336" customWidth="1"/>
    <col min="6663" max="6663" width="5" style="336" customWidth="1"/>
    <col min="6664" max="6664" width="77.83203125" style="336" customWidth="1"/>
    <col min="6665" max="6666" width="20" style="336" customWidth="1"/>
    <col min="6667" max="6667" width="1.66796875" style="336" customWidth="1"/>
    <col min="6668" max="6912" width="9.16015625" style="336" customWidth="1"/>
    <col min="6913" max="6913" width="8.33203125" style="336" customWidth="1"/>
    <col min="6914" max="6914" width="1.66796875" style="336" customWidth="1"/>
    <col min="6915" max="6916" width="5" style="336" customWidth="1"/>
    <col min="6917" max="6917" width="11.66015625" style="336" customWidth="1"/>
    <col min="6918" max="6918" width="9.16015625" style="336" customWidth="1"/>
    <col min="6919" max="6919" width="5" style="336" customWidth="1"/>
    <col min="6920" max="6920" width="77.83203125" style="336" customWidth="1"/>
    <col min="6921" max="6922" width="20" style="336" customWidth="1"/>
    <col min="6923" max="6923" width="1.66796875" style="336" customWidth="1"/>
    <col min="6924" max="7168" width="9.16015625" style="336" customWidth="1"/>
    <col min="7169" max="7169" width="8.33203125" style="336" customWidth="1"/>
    <col min="7170" max="7170" width="1.66796875" style="336" customWidth="1"/>
    <col min="7171" max="7172" width="5" style="336" customWidth="1"/>
    <col min="7173" max="7173" width="11.66015625" style="336" customWidth="1"/>
    <col min="7174" max="7174" width="9.16015625" style="336" customWidth="1"/>
    <col min="7175" max="7175" width="5" style="336" customWidth="1"/>
    <col min="7176" max="7176" width="77.83203125" style="336" customWidth="1"/>
    <col min="7177" max="7178" width="20" style="336" customWidth="1"/>
    <col min="7179" max="7179" width="1.66796875" style="336" customWidth="1"/>
    <col min="7180" max="7424" width="9.16015625" style="336" customWidth="1"/>
    <col min="7425" max="7425" width="8.33203125" style="336" customWidth="1"/>
    <col min="7426" max="7426" width="1.66796875" style="336" customWidth="1"/>
    <col min="7427" max="7428" width="5" style="336" customWidth="1"/>
    <col min="7429" max="7429" width="11.66015625" style="336" customWidth="1"/>
    <col min="7430" max="7430" width="9.16015625" style="336" customWidth="1"/>
    <col min="7431" max="7431" width="5" style="336" customWidth="1"/>
    <col min="7432" max="7432" width="77.83203125" style="336" customWidth="1"/>
    <col min="7433" max="7434" width="20" style="336" customWidth="1"/>
    <col min="7435" max="7435" width="1.66796875" style="336" customWidth="1"/>
    <col min="7436" max="7680" width="9.16015625" style="336" customWidth="1"/>
    <col min="7681" max="7681" width="8.33203125" style="336" customWidth="1"/>
    <col min="7682" max="7682" width="1.66796875" style="336" customWidth="1"/>
    <col min="7683" max="7684" width="5" style="336" customWidth="1"/>
    <col min="7685" max="7685" width="11.66015625" style="336" customWidth="1"/>
    <col min="7686" max="7686" width="9.16015625" style="336" customWidth="1"/>
    <col min="7687" max="7687" width="5" style="336" customWidth="1"/>
    <col min="7688" max="7688" width="77.83203125" style="336" customWidth="1"/>
    <col min="7689" max="7690" width="20" style="336" customWidth="1"/>
    <col min="7691" max="7691" width="1.66796875" style="336" customWidth="1"/>
    <col min="7692" max="7936" width="9.16015625" style="336" customWidth="1"/>
    <col min="7937" max="7937" width="8.33203125" style="336" customWidth="1"/>
    <col min="7938" max="7938" width="1.66796875" style="336" customWidth="1"/>
    <col min="7939" max="7940" width="5" style="336" customWidth="1"/>
    <col min="7941" max="7941" width="11.66015625" style="336" customWidth="1"/>
    <col min="7942" max="7942" width="9.16015625" style="336" customWidth="1"/>
    <col min="7943" max="7943" width="5" style="336" customWidth="1"/>
    <col min="7944" max="7944" width="77.83203125" style="336" customWidth="1"/>
    <col min="7945" max="7946" width="20" style="336" customWidth="1"/>
    <col min="7947" max="7947" width="1.66796875" style="336" customWidth="1"/>
    <col min="7948" max="8192" width="9.16015625" style="336" customWidth="1"/>
    <col min="8193" max="8193" width="8.33203125" style="336" customWidth="1"/>
    <col min="8194" max="8194" width="1.66796875" style="336" customWidth="1"/>
    <col min="8195" max="8196" width="5" style="336" customWidth="1"/>
    <col min="8197" max="8197" width="11.66015625" style="336" customWidth="1"/>
    <col min="8198" max="8198" width="9.16015625" style="336" customWidth="1"/>
    <col min="8199" max="8199" width="5" style="336" customWidth="1"/>
    <col min="8200" max="8200" width="77.83203125" style="336" customWidth="1"/>
    <col min="8201" max="8202" width="20" style="336" customWidth="1"/>
    <col min="8203" max="8203" width="1.66796875" style="336" customWidth="1"/>
    <col min="8204" max="8448" width="9.16015625" style="336" customWidth="1"/>
    <col min="8449" max="8449" width="8.33203125" style="336" customWidth="1"/>
    <col min="8450" max="8450" width="1.66796875" style="336" customWidth="1"/>
    <col min="8451" max="8452" width="5" style="336" customWidth="1"/>
    <col min="8453" max="8453" width="11.66015625" style="336" customWidth="1"/>
    <col min="8454" max="8454" width="9.16015625" style="336" customWidth="1"/>
    <col min="8455" max="8455" width="5" style="336" customWidth="1"/>
    <col min="8456" max="8456" width="77.83203125" style="336" customWidth="1"/>
    <col min="8457" max="8458" width="20" style="336" customWidth="1"/>
    <col min="8459" max="8459" width="1.66796875" style="336" customWidth="1"/>
    <col min="8460" max="8704" width="9.16015625" style="336" customWidth="1"/>
    <col min="8705" max="8705" width="8.33203125" style="336" customWidth="1"/>
    <col min="8706" max="8706" width="1.66796875" style="336" customWidth="1"/>
    <col min="8707" max="8708" width="5" style="336" customWidth="1"/>
    <col min="8709" max="8709" width="11.66015625" style="336" customWidth="1"/>
    <col min="8710" max="8710" width="9.16015625" style="336" customWidth="1"/>
    <col min="8711" max="8711" width="5" style="336" customWidth="1"/>
    <col min="8712" max="8712" width="77.83203125" style="336" customWidth="1"/>
    <col min="8713" max="8714" width="20" style="336" customWidth="1"/>
    <col min="8715" max="8715" width="1.66796875" style="336" customWidth="1"/>
    <col min="8716" max="8960" width="9.16015625" style="336" customWidth="1"/>
    <col min="8961" max="8961" width="8.33203125" style="336" customWidth="1"/>
    <col min="8962" max="8962" width="1.66796875" style="336" customWidth="1"/>
    <col min="8963" max="8964" width="5" style="336" customWidth="1"/>
    <col min="8965" max="8965" width="11.66015625" style="336" customWidth="1"/>
    <col min="8966" max="8966" width="9.16015625" style="336" customWidth="1"/>
    <col min="8967" max="8967" width="5" style="336" customWidth="1"/>
    <col min="8968" max="8968" width="77.83203125" style="336" customWidth="1"/>
    <col min="8969" max="8970" width="20" style="336" customWidth="1"/>
    <col min="8971" max="8971" width="1.66796875" style="336" customWidth="1"/>
    <col min="8972" max="9216" width="9.16015625" style="336" customWidth="1"/>
    <col min="9217" max="9217" width="8.33203125" style="336" customWidth="1"/>
    <col min="9218" max="9218" width="1.66796875" style="336" customWidth="1"/>
    <col min="9219" max="9220" width="5" style="336" customWidth="1"/>
    <col min="9221" max="9221" width="11.66015625" style="336" customWidth="1"/>
    <col min="9222" max="9222" width="9.16015625" style="336" customWidth="1"/>
    <col min="9223" max="9223" width="5" style="336" customWidth="1"/>
    <col min="9224" max="9224" width="77.83203125" style="336" customWidth="1"/>
    <col min="9225" max="9226" width="20" style="336" customWidth="1"/>
    <col min="9227" max="9227" width="1.66796875" style="336" customWidth="1"/>
    <col min="9228" max="9472" width="9.16015625" style="336" customWidth="1"/>
    <col min="9473" max="9473" width="8.33203125" style="336" customWidth="1"/>
    <col min="9474" max="9474" width="1.66796875" style="336" customWidth="1"/>
    <col min="9475" max="9476" width="5" style="336" customWidth="1"/>
    <col min="9477" max="9477" width="11.66015625" style="336" customWidth="1"/>
    <col min="9478" max="9478" width="9.16015625" style="336" customWidth="1"/>
    <col min="9479" max="9479" width="5" style="336" customWidth="1"/>
    <col min="9480" max="9480" width="77.83203125" style="336" customWidth="1"/>
    <col min="9481" max="9482" width="20" style="336" customWidth="1"/>
    <col min="9483" max="9483" width="1.66796875" style="336" customWidth="1"/>
    <col min="9484" max="9728" width="9.16015625" style="336" customWidth="1"/>
    <col min="9729" max="9729" width="8.33203125" style="336" customWidth="1"/>
    <col min="9730" max="9730" width="1.66796875" style="336" customWidth="1"/>
    <col min="9731" max="9732" width="5" style="336" customWidth="1"/>
    <col min="9733" max="9733" width="11.66015625" style="336" customWidth="1"/>
    <col min="9734" max="9734" width="9.16015625" style="336" customWidth="1"/>
    <col min="9735" max="9735" width="5" style="336" customWidth="1"/>
    <col min="9736" max="9736" width="77.83203125" style="336" customWidth="1"/>
    <col min="9737" max="9738" width="20" style="336" customWidth="1"/>
    <col min="9739" max="9739" width="1.66796875" style="336" customWidth="1"/>
    <col min="9740" max="9984" width="9.16015625" style="336" customWidth="1"/>
    <col min="9985" max="9985" width="8.33203125" style="336" customWidth="1"/>
    <col min="9986" max="9986" width="1.66796875" style="336" customWidth="1"/>
    <col min="9987" max="9988" width="5" style="336" customWidth="1"/>
    <col min="9989" max="9989" width="11.66015625" style="336" customWidth="1"/>
    <col min="9990" max="9990" width="9.16015625" style="336" customWidth="1"/>
    <col min="9991" max="9991" width="5" style="336" customWidth="1"/>
    <col min="9992" max="9992" width="77.83203125" style="336" customWidth="1"/>
    <col min="9993" max="9994" width="20" style="336" customWidth="1"/>
    <col min="9995" max="9995" width="1.66796875" style="336" customWidth="1"/>
    <col min="9996" max="10240" width="9.16015625" style="336" customWidth="1"/>
    <col min="10241" max="10241" width="8.33203125" style="336" customWidth="1"/>
    <col min="10242" max="10242" width="1.66796875" style="336" customWidth="1"/>
    <col min="10243" max="10244" width="5" style="336" customWidth="1"/>
    <col min="10245" max="10245" width="11.66015625" style="336" customWidth="1"/>
    <col min="10246" max="10246" width="9.16015625" style="336" customWidth="1"/>
    <col min="10247" max="10247" width="5" style="336" customWidth="1"/>
    <col min="10248" max="10248" width="77.83203125" style="336" customWidth="1"/>
    <col min="10249" max="10250" width="20" style="336" customWidth="1"/>
    <col min="10251" max="10251" width="1.66796875" style="336" customWidth="1"/>
    <col min="10252" max="10496" width="9.16015625" style="336" customWidth="1"/>
    <col min="10497" max="10497" width="8.33203125" style="336" customWidth="1"/>
    <col min="10498" max="10498" width="1.66796875" style="336" customWidth="1"/>
    <col min="10499" max="10500" width="5" style="336" customWidth="1"/>
    <col min="10501" max="10501" width="11.66015625" style="336" customWidth="1"/>
    <col min="10502" max="10502" width="9.16015625" style="336" customWidth="1"/>
    <col min="10503" max="10503" width="5" style="336" customWidth="1"/>
    <col min="10504" max="10504" width="77.83203125" style="336" customWidth="1"/>
    <col min="10505" max="10506" width="20" style="336" customWidth="1"/>
    <col min="10507" max="10507" width="1.66796875" style="336" customWidth="1"/>
    <col min="10508" max="10752" width="9.16015625" style="336" customWidth="1"/>
    <col min="10753" max="10753" width="8.33203125" style="336" customWidth="1"/>
    <col min="10754" max="10754" width="1.66796875" style="336" customWidth="1"/>
    <col min="10755" max="10756" width="5" style="336" customWidth="1"/>
    <col min="10757" max="10757" width="11.66015625" style="336" customWidth="1"/>
    <col min="10758" max="10758" width="9.16015625" style="336" customWidth="1"/>
    <col min="10759" max="10759" width="5" style="336" customWidth="1"/>
    <col min="10760" max="10760" width="77.83203125" style="336" customWidth="1"/>
    <col min="10761" max="10762" width="20" style="336" customWidth="1"/>
    <col min="10763" max="10763" width="1.66796875" style="336" customWidth="1"/>
    <col min="10764" max="11008" width="9.16015625" style="336" customWidth="1"/>
    <col min="11009" max="11009" width="8.33203125" style="336" customWidth="1"/>
    <col min="11010" max="11010" width="1.66796875" style="336" customWidth="1"/>
    <col min="11011" max="11012" width="5" style="336" customWidth="1"/>
    <col min="11013" max="11013" width="11.66015625" style="336" customWidth="1"/>
    <col min="11014" max="11014" width="9.16015625" style="336" customWidth="1"/>
    <col min="11015" max="11015" width="5" style="336" customWidth="1"/>
    <col min="11016" max="11016" width="77.83203125" style="336" customWidth="1"/>
    <col min="11017" max="11018" width="20" style="336" customWidth="1"/>
    <col min="11019" max="11019" width="1.66796875" style="336" customWidth="1"/>
    <col min="11020" max="11264" width="9.16015625" style="336" customWidth="1"/>
    <col min="11265" max="11265" width="8.33203125" style="336" customWidth="1"/>
    <col min="11266" max="11266" width="1.66796875" style="336" customWidth="1"/>
    <col min="11267" max="11268" width="5" style="336" customWidth="1"/>
    <col min="11269" max="11269" width="11.66015625" style="336" customWidth="1"/>
    <col min="11270" max="11270" width="9.16015625" style="336" customWidth="1"/>
    <col min="11271" max="11271" width="5" style="336" customWidth="1"/>
    <col min="11272" max="11272" width="77.83203125" style="336" customWidth="1"/>
    <col min="11273" max="11274" width="20" style="336" customWidth="1"/>
    <col min="11275" max="11275" width="1.66796875" style="336" customWidth="1"/>
    <col min="11276" max="11520" width="9.16015625" style="336" customWidth="1"/>
    <col min="11521" max="11521" width="8.33203125" style="336" customWidth="1"/>
    <col min="11522" max="11522" width="1.66796875" style="336" customWidth="1"/>
    <col min="11523" max="11524" width="5" style="336" customWidth="1"/>
    <col min="11525" max="11525" width="11.66015625" style="336" customWidth="1"/>
    <col min="11526" max="11526" width="9.16015625" style="336" customWidth="1"/>
    <col min="11527" max="11527" width="5" style="336" customWidth="1"/>
    <col min="11528" max="11528" width="77.83203125" style="336" customWidth="1"/>
    <col min="11529" max="11530" width="20" style="336" customWidth="1"/>
    <col min="11531" max="11531" width="1.66796875" style="336" customWidth="1"/>
    <col min="11532" max="11776" width="9.16015625" style="336" customWidth="1"/>
    <col min="11777" max="11777" width="8.33203125" style="336" customWidth="1"/>
    <col min="11778" max="11778" width="1.66796875" style="336" customWidth="1"/>
    <col min="11779" max="11780" width="5" style="336" customWidth="1"/>
    <col min="11781" max="11781" width="11.66015625" style="336" customWidth="1"/>
    <col min="11782" max="11782" width="9.16015625" style="336" customWidth="1"/>
    <col min="11783" max="11783" width="5" style="336" customWidth="1"/>
    <col min="11784" max="11784" width="77.83203125" style="336" customWidth="1"/>
    <col min="11785" max="11786" width="20" style="336" customWidth="1"/>
    <col min="11787" max="11787" width="1.66796875" style="336" customWidth="1"/>
    <col min="11788" max="12032" width="9.16015625" style="336" customWidth="1"/>
    <col min="12033" max="12033" width="8.33203125" style="336" customWidth="1"/>
    <col min="12034" max="12034" width="1.66796875" style="336" customWidth="1"/>
    <col min="12035" max="12036" width="5" style="336" customWidth="1"/>
    <col min="12037" max="12037" width="11.66015625" style="336" customWidth="1"/>
    <col min="12038" max="12038" width="9.16015625" style="336" customWidth="1"/>
    <col min="12039" max="12039" width="5" style="336" customWidth="1"/>
    <col min="12040" max="12040" width="77.83203125" style="336" customWidth="1"/>
    <col min="12041" max="12042" width="20" style="336" customWidth="1"/>
    <col min="12043" max="12043" width="1.66796875" style="336" customWidth="1"/>
    <col min="12044" max="12288" width="9.16015625" style="336" customWidth="1"/>
    <col min="12289" max="12289" width="8.33203125" style="336" customWidth="1"/>
    <col min="12290" max="12290" width="1.66796875" style="336" customWidth="1"/>
    <col min="12291" max="12292" width="5" style="336" customWidth="1"/>
    <col min="12293" max="12293" width="11.66015625" style="336" customWidth="1"/>
    <col min="12294" max="12294" width="9.16015625" style="336" customWidth="1"/>
    <col min="12295" max="12295" width="5" style="336" customWidth="1"/>
    <col min="12296" max="12296" width="77.83203125" style="336" customWidth="1"/>
    <col min="12297" max="12298" width="20" style="336" customWidth="1"/>
    <col min="12299" max="12299" width="1.66796875" style="336" customWidth="1"/>
    <col min="12300" max="12544" width="9.16015625" style="336" customWidth="1"/>
    <col min="12545" max="12545" width="8.33203125" style="336" customWidth="1"/>
    <col min="12546" max="12546" width="1.66796875" style="336" customWidth="1"/>
    <col min="12547" max="12548" width="5" style="336" customWidth="1"/>
    <col min="12549" max="12549" width="11.66015625" style="336" customWidth="1"/>
    <col min="12550" max="12550" width="9.16015625" style="336" customWidth="1"/>
    <col min="12551" max="12551" width="5" style="336" customWidth="1"/>
    <col min="12552" max="12552" width="77.83203125" style="336" customWidth="1"/>
    <col min="12553" max="12554" width="20" style="336" customWidth="1"/>
    <col min="12555" max="12555" width="1.66796875" style="336" customWidth="1"/>
    <col min="12556" max="12800" width="9.16015625" style="336" customWidth="1"/>
    <col min="12801" max="12801" width="8.33203125" style="336" customWidth="1"/>
    <col min="12802" max="12802" width="1.66796875" style="336" customWidth="1"/>
    <col min="12803" max="12804" width="5" style="336" customWidth="1"/>
    <col min="12805" max="12805" width="11.66015625" style="336" customWidth="1"/>
    <col min="12806" max="12806" width="9.16015625" style="336" customWidth="1"/>
    <col min="12807" max="12807" width="5" style="336" customWidth="1"/>
    <col min="12808" max="12808" width="77.83203125" style="336" customWidth="1"/>
    <col min="12809" max="12810" width="20" style="336" customWidth="1"/>
    <col min="12811" max="12811" width="1.66796875" style="336" customWidth="1"/>
    <col min="12812" max="13056" width="9.16015625" style="336" customWidth="1"/>
    <col min="13057" max="13057" width="8.33203125" style="336" customWidth="1"/>
    <col min="13058" max="13058" width="1.66796875" style="336" customWidth="1"/>
    <col min="13059" max="13060" width="5" style="336" customWidth="1"/>
    <col min="13061" max="13061" width="11.66015625" style="336" customWidth="1"/>
    <col min="13062" max="13062" width="9.16015625" style="336" customWidth="1"/>
    <col min="13063" max="13063" width="5" style="336" customWidth="1"/>
    <col min="13064" max="13064" width="77.83203125" style="336" customWidth="1"/>
    <col min="13065" max="13066" width="20" style="336" customWidth="1"/>
    <col min="13067" max="13067" width="1.66796875" style="336" customWidth="1"/>
    <col min="13068" max="13312" width="9.16015625" style="336" customWidth="1"/>
    <col min="13313" max="13313" width="8.33203125" style="336" customWidth="1"/>
    <col min="13314" max="13314" width="1.66796875" style="336" customWidth="1"/>
    <col min="13315" max="13316" width="5" style="336" customWidth="1"/>
    <col min="13317" max="13317" width="11.66015625" style="336" customWidth="1"/>
    <col min="13318" max="13318" width="9.16015625" style="336" customWidth="1"/>
    <col min="13319" max="13319" width="5" style="336" customWidth="1"/>
    <col min="13320" max="13320" width="77.83203125" style="336" customWidth="1"/>
    <col min="13321" max="13322" width="20" style="336" customWidth="1"/>
    <col min="13323" max="13323" width="1.66796875" style="336" customWidth="1"/>
    <col min="13324" max="13568" width="9.16015625" style="336" customWidth="1"/>
    <col min="13569" max="13569" width="8.33203125" style="336" customWidth="1"/>
    <col min="13570" max="13570" width="1.66796875" style="336" customWidth="1"/>
    <col min="13571" max="13572" width="5" style="336" customWidth="1"/>
    <col min="13573" max="13573" width="11.66015625" style="336" customWidth="1"/>
    <col min="13574" max="13574" width="9.16015625" style="336" customWidth="1"/>
    <col min="13575" max="13575" width="5" style="336" customWidth="1"/>
    <col min="13576" max="13576" width="77.83203125" style="336" customWidth="1"/>
    <col min="13577" max="13578" width="20" style="336" customWidth="1"/>
    <col min="13579" max="13579" width="1.66796875" style="336" customWidth="1"/>
    <col min="13580" max="13824" width="9.16015625" style="336" customWidth="1"/>
    <col min="13825" max="13825" width="8.33203125" style="336" customWidth="1"/>
    <col min="13826" max="13826" width="1.66796875" style="336" customWidth="1"/>
    <col min="13827" max="13828" width="5" style="336" customWidth="1"/>
    <col min="13829" max="13829" width="11.66015625" style="336" customWidth="1"/>
    <col min="13830" max="13830" width="9.16015625" style="336" customWidth="1"/>
    <col min="13831" max="13831" width="5" style="336" customWidth="1"/>
    <col min="13832" max="13832" width="77.83203125" style="336" customWidth="1"/>
    <col min="13833" max="13834" width="20" style="336" customWidth="1"/>
    <col min="13835" max="13835" width="1.66796875" style="336" customWidth="1"/>
    <col min="13836" max="14080" width="9.16015625" style="336" customWidth="1"/>
    <col min="14081" max="14081" width="8.33203125" style="336" customWidth="1"/>
    <col min="14082" max="14082" width="1.66796875" style="336" customWidth="1"/>
    <col min="14083" max="14084" width="5" style="336" customWidth="1"/>
    <col min="14085" max="14085" width="11.66015625" style="336" customWidth="1"/>
    <col min="14086" max="14086" width="9.16015625" style="336" customWidth="1"/>
    <col min="14087" max="14087" width="5" style="336" customWidth="1"/>
    <col min="14088" max="14088" width="77.83203125" style="336" customWidth="1"/>
    <col min="14089" max="14090" width="20" style="336" customWidth="1"/>
    <col min="14091" max="14091" width="1.66796875" style="336" customWidth="1"/>
    <col min="14092" max="14336" width="9.16015625" style="336" customWidth="1"/>
    <col min="14337" max="14337" width="8.33203125" style="336" customWidth="1"/>
    <col min="14338" max="14338" width="1.66796875" style="336" customWidth="1"/>
    <col min="14339" max="14340" width="5" style="336" customWidth="1"/>
    <col min="14341" max="14341" width="11.66015625" style="336" customWidth="1"/>
    <col min="14342" max="14342" width="9.16015625" style="336" customWidth="1"/>
    <col min="14343" max="14343" width="5" style="336" customWidth="1"/>
    <col min="14344" max="14344" width="77.83203125" style="336" customWidth="1"/>
    <col min="14345" max="14346" width="20" style="336" customWidth="1"/>
    <col min="14347" max="14347" width="1.66796875" style="336" customWidth="1"/>
    <col min="14348" max="14592" width="9.16015625" style="336" customWidth="1"/>
    <col min="14593" max="14593" width="8.33203125" style="336" customWidth="1"/>
    <col min="14594" max="14594" width="1.66796875" style="336" customWidth="1"/>
    <col min="14595" max="14596" width="5" style="336" customWidth="1"/>
    <col min="14597" max="14597" width="11.66015625" style="336" customWidth="1"/>
    <col min="14598" max="14598" width="9.16015625" style="336" customWidth="1"/>
    <col min="14599" max="14599" width="5" style="336" customWidth="1"/>
    <col min="14600" max="14600" width="77.83203125" style="336" customWidth="1"/>
    <col min="14601" max="14602" width="20" style="336" customWidth="1"/>
    <col min="14603" max="14603" width="1.66796875" style="336" customWidth="1"/>
    <col min="14604" max="14848" width="9.16015625" style="336" customWidth="1"/>
    <col min="14849" max="14849" width="8.33203125" style="336" customWidth="1"/>
    <col min="14850" max="14850" width="1.66796875" style="336" customWidth="1"/>
    <col min="14851" max="14852" width="5" style="336" customWidth="1"/>
    <col min="14853" max="14853" width="11.66015625" style="336" customWidth="1"/>
    <col min="14854" max="14854" width="9.16015625" style="336" customWidth="1"/>
    <col min="14855" max="14855" width="5" style="336" customWidth="1"/>
    <col min="14856" max="14856" width="77.83203125" style="336" customWidth="1"/>
    <col min="14857" max="14858" width="20" style="336" customWidth="1"/>
    <col min="14859" max="14859" width="1.66796875" style="336" customWidth="1"/>
    <col min="14860" max="15104" width="9.16015625" style="336" customWidth="1"/>
    <col min="15105" max="15105" width="8.33203125" style="336" customWidth="1"/>
    <col min="15106" max="15106" width="1.66796875" style="336" customWidth="1"/>
    <col min="15107" max="15108" width="5" style="336" customWidth="1"/>
    <col min="15109" max="15109" width="11.66015625" style="336" customWidth="1"/>
    <col min="15110" max="15110" width="9.16015625" style="336" customWidth="1"/>
    <col min="15111" max="15111" width="5" style="336" customWidth="1"/>
    <col min="15112" max="15112" width="77.83203125" style="336" customWidth="1"/>
    <col min="15113" max="15114" width="20" style="336" customWidth="1"/>
    <col min="15115" max="15115" width="1.66796875" style="336" customWidth="1"/>
    <col min="15116" max="15360" width="9.16015625" style="336" customWidth="1"/>
    <col min="15361" max="15361" width="8.33203125" style="336" customWidth="1"/>
    <col min="15362" max="15362" width="1.66796875" style="336" customWidth="1"/>
    <col min="15363" max="15364" width="5" style="336" customWidth="1"/>
    <col min="15365" max="15365" width="11.66015625" style="336" customWidth="1"/>
    <col min="15366" max="15366" width="9.16015625" style="336" customWidth="1"/>
    <col min="15367" max="15367" width="5" style="336" customWidth="1"/>
    <col min="15368" max="15368" width="77.83203125" style="336" customWidth="1"/>
    <col min="15369" max="15370" width="20" style="336" customWidth="1"/>
    <col min="15371" max="15371" width="1.66796875" style="336" customWidth="1"/>
    <col min="15372" max="15616" width="9.16015625" style="336" customWidth="1"/>
    <col min="15617" max="15617" width="8.33203125" style="336" customWidth="1"/>
    <col min="15618" max="15618" width="1.66796875" style="336" customWidth="1"/>
    <col min="15619" max="15620" width="5" style="336" customWidth="1"/>
    <col min="15621" max="15621" width="11.66015625" style="336" customWidth="1"/>
    <col min="15622" max="15622" width="9.16015625" style="336" customWidth="1"/>
    <col min="15623" max="15623" width="5" style="336" customWidth="1"/>
    <col min="15624" max="15624" width="77.83203125" style="336" customWidth="1"/>
    <col min="15625" max="15626" width="20" style="336" customWidth="1"/>
    <col min="15627" max="15627" width="1.66796875" style="336" customWidth="1"/>
    <col min="15628" max="15872" width="9.16015625" style="336" customWidth="1"/>
    <col min="15873" max="15873" width="8.33203125" style="336" customWidth="1"/>
    <col min="15874" max="15874" width="1.66796875" style="336" customWidth="1"/>
    <col min="15875" max="15876" width="5" style="336" customWidth="1"/>
    <col min="15877" max="15877" width="11.66015625" style="336" customWidth="1"/>
    <col min="15878" max="15878" width="9.16015625" style="336" customWidth="1"/>
    <col min="15879" max="15879" width="5" style="336" customWidth="1"/>
    <col min="15880" max="15880" width="77.83203125" style="336" customWidth="1"/>
    <col min="15881" max="15882" width="20" style="336" customWidth="1"/>
    <col min="15883" max="15883" width="1.66796875" style="336" customWidth="1"/>
    <col min="15884" max="16128" width="9.16015625" style="336" customWidth="1"/>
    <col min="16129" max="16129" width="8.33203125" style="336" customWidth="1"/>
    <col min="16130" max="16130" width="1.66796875" style="336" customWidth="1"/>
    <col min="16131" max="16132" width="5" style="336" customWidth="1"/>
    <col min="16133" max="16133" width="11.66015625" style="336" customWidth="1"/>
    <col min="16134" max="16134" width="9.16015625" style="336" customWidth="1"/>
    <col min="16135" max="16135" width="5" style="336" customWidth="1"/>
    <col min="16136" max="16136" width="77.83203125" style="336" customWidth="1"/>
    <col min="16137" max="16138" width="20" style="336" customWidth="1"/>
    <col min="16139" max="16139" width="1.66796875" style="336" customWidth="1"/>
    <col min="16140" max="16384" width="9.16015625" style="336" customWidth="1"/>
  </cols>
  <sheetData>
    <row r="1" ht="37.5" customHeight="1"/>
    <row r="2" spans="2:11" ht="7.5" customHeight="1">
      <c r="B2" s="337"/>
      <c r="C2" s="338"/>
      <c r="D2" s="338"/>
      <c r="E2" s="338"/>
      <c r="F2" s="338"/>
      <c r="G2" s="338"/>
      <c r="H2" s="338"/>
      <c r="I2" s="338"/>
      <c r="J2" s="338"/>
      <c r="K2" s="339"/>
    </row>
    <row r="3" spans="2:11" s="343" customFormat="1" ht="45" customHeight="1">
      <c r="B3" s="340"/>
      <c r="C3" s="341" t="s">
        <v>1433</v>
      </c>
      <c r="D3" s="341"/>
      <c r="E3" s="341"/>
      <c r="F3" s="341"/>
      <c r="G3" s="341"/>
      <c r="H3" s="341"/>
      <c r="I3" s="341"/>
      <c r="J3" s="341"/>
      <c r="K3" s="342"/>
    </row>
    <row r="4" spans="2:11" ht="25.5" customHeight="1">
      <c r="B4" s="344"/>
      <c r="C4" s="345" t="s">
        <v>1434</v>
      </c>
      <c r="D4" s="345"/>
      <c r="E4" s="345"/>
      <c r="F4" s="345"/>
      <c r="G4" s="345"/>
      <c r="H4" s="345"/>
      <c r="I4" s="345"/>
      <c r="J4" s="345"/>
      <c r="K4" s="346"/>
    </row>
    <row r="5" spans="2:11" ht="5.25" customHeight="1">
      <c r="B5" s="344"/>
      <c r="C5" s="347"/>
      <c r="D5" s="347"/>
      <c r="E5" s="347"/>
      <c r="F5" s="347"/>
      <c r="G5" s="347"/>
      <c r="H5" s="347"/>
      <c r="I5" s="347"/>
      <c r="J5" s="347"/>
      <c r="K5" s="346"/>
    </row>
    <row r="6" spans="2:11" ht="15" customHeight="1">
      <c r="B6" s="344"/>
      <c r="C6" s="348" t="s">
        <v>1435</v>
      </c>
      <c r="D6" s="348"/>
      <c r="E6" s="348"/>
      <c r="F6" s="348"/>
      <c r="G6" s="348"/>
      <c r="H6" s="348"/>
      <c r="I6" s="348"/>
      <c r="J6" s="348"/>
      <c r="K6" s="346"/>
    </row>
    <row r="7" spans="2:11" ht="15" customHeight="1">
      <c r="B7" s="349"/>
      <c r="C7" s="348" t="s">
        <v>1436</v>
      </c>
      <c r="D7" s="348"/>
      <c r="E7" s="348"/>
      <c r="F7" s="348"/>
      <c r="G7" s="348"/>
      <c r="H7" s="348"/>
      <c r="I7" s="348"/>
      <c r="J7" s="348"/>
      <c r="K7" s="346"/>
    </row>
    <row r="8" spans="2:11" ht="12.75" customHeight="1">
      <c r="B8" s="349"/>
      <c r="C8" s="350"/>
      <c r="D8" s="350"/>
      <c r="E8" s="350"/>
      <c r="F8" s="350"/>
      <c r="G8" s="350"/>
      <c r="H8" s="350"/>
      <c r="I8" s="350"/>
      <c r="J8" s="350"/>
      <c r="K8" s="346"/>
    </row>
    <row r="9" spans="2:11" ht="15" customHeight="1">
      <c r="B9" s="349"/>
      <c r="C9" s="348" t="s">
        <v>1437</v>
      </c>
      <c r="D9" s="348"/>
      <c r="E9" s="348"/>
      <c r="F9" s="348"/>
      <c r="G9" s="348"/>
      <c r="H9" s="348"/>
      <c r="I9" s="348"/>
      <c r="J9" s="348"/>
      <c r="K9" s="346"/>
    </row>
    <row r="10" spans="2:11" ht="15" customHeight="1">
      <c r="B10" s="349"/>
      <c r="C10" s="350"/>
      <c r="D10" s="348" t="s">
        <v>1438</v>
      </c>
      <c r="E10" s="348"/>
      <c r="F10" s="348"/>
      <c r="G10" s="348"/>
      <c r="H10" s="348"/>
      <c r="I10" s="348"/>
      <c r="J10" s="348"/>
      <c r="K10" s="346"/>
    </row>
    <row r="11" spans="2:11" ht="15" customHeight="1">
      <c r="B11" s="349"/>
      <c r="C11" s="351"/>
      <c r="D11" s="348" t="s">
        <v>1439</v>
      </c>
      <c r="E11" s="348"/>
      <c r="F11" s="348"/>
      <c r="G11" s="348"/>
      <c r="H11" s="348"/>
      <c r="I11" s="348"/>
      <c r="J11" s="348"/>
      <c r="K11" s="346"/>
    </row>
    <row r="12" spans="2:11" ht="12.75" customHeight="1">
      <c r="B12" s="349"/>
      <c r="C12" s="351"/>
      <c r="D12" s="351"/>
      <c r="E12" s="351"/>
      <c r="F12" s="351"/>
      <c r="G12" s="351"/>
      <c r="H12" s="351"/>
      <c r="I12" s="351"/>
      <c r="J12" s="351"/>
      <c r="K12" s="346"/>
    </row>
    <row r="13" spans="2:11" ht="15" customHeight="1">
      <c r="B13" s="349"/>
      <c r="C13" s="351"/>
      <c r="D13" s="348" t="s">
        <v>1440</v>
      </c>
      <c r="E13" s="348"/>
      <c r="F13" s="348"/>
      <c r="G13" s="348"/>
      <c r="H13" s="348"/>
      <c r="I13" s="348"/>
      <c r="J13" s="348"/>
      <c r="K13" s="346"/>
    </row>
    <row r="14" spans="2:11" ht="15" customHeight="1">
      <c r="B14" s="349"/>
      <c r="C14" s="351"/>
      <c r="D14" s="348" t="s">
        <v>1441</v>
      </c>
      <c r="E14" s="348"/>
      <c r="F14" s="348"/>
      <c r="G14" s="348"/>
      <c r="H14" s="348"/>
      <c r="I14" s="348"/>
      <c r="J14" s="348"/>
      <c r="K14" s="346"/>
    </row>
    <row r="15" spans="2:11" ht="15" customHeight="1">
      <c r="B15" s="349"/>
      <c r="C15" s="351"/>
      <c r="D15" s="348" t="s">
        <v>1442</v>
      </c>
      <c r="E15" s="348"/>
      <c r="F15" s="348"/>
      <c r="G15" s="348"/>
      <c r="H15" s="348"/>
      <c r="I15" s="348"/>
      <c r="J15" s="348"/>
      <c r="K15" s="346"/>
    </row>
    <row r="16" spans="2:11" ht="15" customHeight="1">
      <c r="B16" s="349"/>
      <c r="C16" s="351"/>
      <c r="D16" s="351"/>
      <c r="E16" s="352" t="s">
        <v>85</v>
      </c>
      <c r="F16" s="348" t="s">
        <v>1443</v>
      </c>
      <c r="G16" s="348"/>
      <c r="H16" s="348"/>
      <c r="I16" s="348"/>
      <c r="J16" s="348"/>
      <c r="K16" s="346"/>
    </row>
    <row r="17" spans="2:11" ht="15" customHeight="1">
      <c r="B17" s="349"/>
      <c r="C17" s="351"/>
      <c r="D17" s="351"/>
      <c r="E17" s="352" t="s">
        <v>1444</v>
      </c>
      <c r="F17" s="348" t="s">
        <v>1445</v>
      </c>
      <c r="G17" s="348"/>
      <c r="H17" s="348"/>
      <c r="I17" s="348"/>
      <c r="J17" s="348"/>
      <c r="K17" s="346"/>
    </row>
    <row r="18" spans="2:11" ht="15" customHeight="1">
      <c r="B18" s="349"/>
      <c r="C18" s="351"/>
      <c r="D18" s="351"/>
      <c r="E18" s="352" t="s">
        <v>1446</v>
      </c>
      <c r="F18" s="348" t="s">
        <v>1447</v>
      </c>
      <c r="G18" s="348"/>
      <c r="H18" s="348"/>
      <c r="I18" s="348"/>
      <c r="J18" s="348"/>
      <c r="K18" s="346"/>
    </row>
    <row r="19" spans="2:11" ht="15" customHeight="1">
      <c r="B19" s="349"/>
      <c r="C19" s="351"/>
      <c r="D19" s="351"/>
      <c r="E19" s="352" t="s">
        <v>1448</v>
      </c>
      <c r="F19" s="348" t="s">
        <v>1449</v>
      </c>
      <c r="G19" s="348"/>
      <c r="H19" s="348"/>
      <c r="I19" s="348"/>
      <c r="J19" s="348"/>
      <c r="K19" s="346"/>
    </row>
    <row r="20" spans="2:11" ht="15" customHeight="1">
      <c r="B20" s="349"/>
      <c r="C20" s="351"/>
      <c r="D20" s="351"/>
      <c r="E20" s="352" t="s">
        <v>1450</v>
      </c>
      <c r="F20" s="348" t="s">
        <v>1451</v>
      </c>
      <c r="G20" s="348"/>
      <c r="H20" s="348"/>
      <c r="I20" s="348"/>
      <c r="J20" s="348"/>
      <c r="K20" s="346"/>
    </row>
    <row r="21" spans="2:11" ht="15" customHeight="1">
      <c r="B21" s="349"/>
      <c r="C21" s="351"/>
      <c r="D21" s="351"/>
      <c r="E21" s="352" t="s">
        <v>91</v>
      </c>
      <c r="F21" s="348" t="s">
        <v>1452</v>
      </c>
      <c r="G21" s="348"/>
      <c r="H21" s="348"/>
      <c r="I21" s="348"/>
      <c r="J21" s="348"/>
      <c r="K21" s="346"/>
    </row>
    <row r="22" spans="2:11" ht="12.75" customHeight="1">
      <c r="B22" s="349"/>
      <c r="C22" s="351"/>
      <c r="D22" s="351"/>
      <c r="E22" s="351"/>
      <c r="F22" s="351"/>
      <c r="G22" s="351"/>
      <c r="H22" s="351"/>
      <c r="I22" s="351"/>
      <c r="J22" s="351"/>
      <c r="K22" s="346"/>
    </row>
    <row r="23" spans="2:11" ht="15" customHeight="1">
      <c r="B23" s="349"/>
      <c r="C23" s="348" t="s">
        <v>1453</v>
      </c>
      <c r="D23" s="348"/>
      <c r="E23" s="348"/>
      <c r="F23" s="348"/>
      <c r="G23" s="348"/>
      <c r="H23" s="348"/>
      <c r="I23" s="348"/>
      <c r="J23" s="348"/>
      <c r="K23" s="346"/>
    </row>
    <row r="24" spans="2:11" ht="15" customHeight="1">
      <c r="B24" s="349"/>
      <c r="C24" s="348" t="s">
        <v>1454</v>
      </c>
      <c r="D24" s="348"/>
      <c r="E24" s="348"/>
      <c r="F24" s="348"/>
      <c r="G24" s="348"/>
      <c r="H24" s="348"/>
      <c r="I24" s="348"/>
      <c r="J24" s="348"/>
      <c r="K24" s="346"/>
    </row>
    <row r="25" spans="2:11" ht="15" customHeight="1">
      <c r="B25" s="349"/>
      <c r="C25" s="350"/>
      <c r="D25" s="348" t="s">
        <v>1455</v>
      </c>
      <c r="E25" s="348"/>
      <c r="F25" s="348"/>
      <c r="G25" s="348"/>
      <c r="H25" s="348"/>
      <c r="I25" s="348"/>
      <c r="J25" s="348"/>
      <c r="K25" s="346"/>
    </row>
    <row r="26" spans="2:11" ht="15" customHeight="1">
      <c r="B26" s="349"/>
      <c r="C26" s="351"/>
      <c r="D26" s="348" t="s">
        <v>1456</v>
      </c>
      <c r="E26" s="348"/>
      <c r="F26" s="348"/>
      <c r="G26" s="348"/>
      <c r="H26" s="348"/>
      <c r="I26" s="348"/>
      <c r="J26" s="348"/>
      <c r="K26" s="346"/>
    </row>
    <row r="27" spans="2:11" ht="12.75" customHeight="1">
      <c r="B27" s="349"/>
      <c r="C27" s="351"/>
      <c r="D27" s="351"/>
      <c r="E27" s="351"/>
      <c r="F27" s="351"/>
      <c r="G27" s="351"/>
      <c r="H27" s="351"/>
      <c r="I27" s="351"/>
      <c r="J27" s="351"/>
      <c r="K27" s="346"/>
    </row>
    <row r="28" spans="2:11" ht="15" customHeight="1">
      <c r="B28" s="349"/>
      <c r="C28" s="351"/>
      <c r="D28" s="348" t="s">
        <v>1457</v>
      </c>
      <c r="E28" s="348"/>
      <c r="F28" s="348"/>
      <c r="G28" s="348"/>
      <c r="H28" s="348"/>
      <c r="I28" s="348"/>
      <c r="J28" s="348"/>
      <c r="K28" s="346"/>
    </row>
    <row r="29" spans="2:11" ht="15" customHeight="1">
      <c r="B29" s="349"/>
      <c r="C29" s="351"/>
      <c r="D29" s="348" t="s">
        <v>1458</v>
      </c>
      <c r="E29" s="348"/>
      <c r="F29" s="348"/>
      <c r="G29" s="348"/>
      <c r="H29" s="348"/>
      <c r="I29" s="348"/>
      <c r="J29" s="348"/>
      <c r="K29" s="346"/>
    </row>
    <row r="30" spans="2:11" ht="12.75" customHeight="1">
      <c r="B30" s="349"/>
      <c r="C30" s="351"/>
      <c r="D30" s="351"/>
      <c r="E30" s="351"/>
      <c r="F30" s="351"/>
      <c r="G30" s="351"/>
      <c r="H30" s="351"/>
      <c r="I30" s="351"/>
      <c r="J30" s="351"/>
      <c r="K30" s="346"/>
    </row>
    <row r="31" spans="2:11" ht="15" customHeight="1">
      <c r="B31" s="349"/>
      <c r="C31" s="351"/>
      <c r="D31" s="348" t="s">
        <v>1459</v>
      </c>
      <c r="E31" s="348"/>
      <c r="F31" s="348"/>
      <c r="G31" s="348"/>
      <c r="H31" s="348"/>
      <c r="I31" s="348"/>
      <c r="J31" s="348"/>
      <c r="K31" s="346"/>
    </row>
    <row r="32" spans="2:11" ht="15" customHeight="1">
      <c r="B32" s="349"/>
      <c r="C32" s="351"/>
      <c r="D32" s="348" t="s">
        <v>1460</v>
      </c>
      <c r="E32" s="348"/>
      <c r="F32" s="348"/>
      <c r="G32" s="348"/>
      <c r="H32" s="348"/>
      <c r="I32" s="348"/>
      <c r="J32" s="348"/>
      <c r="K32" s="346"/>
    </row>
    <row r="33" spans="2:11" ht="15" customHeight="1">
      <c r="B33" s="349"/>
      <c r="C33" s="351"/>
      <c r="D33" s="348" t="s">
        <v>1461</v>
      </c>
      <c r="E33" s="348"/>
      <c r="F33" s="348"/>
      <c r="G33" s="348"/>
      <c r="H33" s="348"/>
      <c r="I33" s="348"/>
      <c r="J33" s="348"/>
      <c r="K33" s="346"/>
    </row>
    <row r="34" spans="2:11" ht="15" customHeight="1">
      <c r="B34" s="349"/>
      <c r="C34" s="351"/>
      <c r="D34" s="350"/>
      <c r="E34" s="353" t="s">
        <v>135</v>
      </c>
      <c r="F34" s="350"/>
      <c r="G34" s="348" t="s">
        <v>1462</v>
      </c>
      <c r="H34" s="348"/>
      <c r="I34" s="348"/>
      <c r="J34" s="348"/>
      <c r="K34" s="346"/>
    </row>
    <row r="35" spans="2:11" ht="30.75" customHeight="1">
      <c r="B35" s="349"/>
      <c r="C35" s="351"/>
      <c r="D35" s="350"/>
      <c r="E35" s="353" t="s">
        <v>1463</v>
      </c>
      <c r="F35" s="350"/>
      <c r="G35" s="348" t="s">
        <v>1464</v>
      </c>
      <c r="H35" s="348"/>
      <c r="I35" s="348"/>
      <c r="J35" s="348"/>
      <c r="K35" s="346"/>
    </row>
    <row r="36" spans="2:11" ht="15" customHeight="1">
      <c r="B36" s="349"/>
      <c r="C36" s="351"/>
      <c r="D36" s="350"/>
      <c r="E36" s="353" t="s">
        <v>60</v>
      </c>
      <c r="F36" s="350"/>
      <c r="G36" s="348" t="s">
        <v>1465</v>
      </c>
      <c r="H36" s="348"/>
      <c r="I36" s="348"/>
      <c r="J36" s="348"/>
      <c r="K36" s="346"/>
    </row>
    <row r="37" spans="2:11" ht="15" customHeight="1">
      <c r="B37" s="349"/>
      <c r="C37" s="351"/>
      <c r="D37" s="350"/>
      <c r="E37" s="353" t="s">
        <v>136</v>
      </c>
      <c r="F37" s="350"/>
      <c r="G37" s="348" t="s">
        <v>1466</v>
      </c>
      <c r="H37" s="348"/>
      <c r="I37" s="348"/>
      <c r="J37" s="348"/>
      <c r="K37" s="346"/>
    </row>
    <row r="38" spans="2:11" ht="15" customHeight="1">
      <c r="B38" s="349"/>
      <c r="C38" s="351"/>
      <c r="D38" s="350"/>
      <c r="E38" s="353" t="s">
        <v>137</v>
      </c>
      <c r="F38" s="350"/>
      <c r="G38" s="348" t="s">
        <v>1467</v>
      </c>
      <c r="H38" s="348"/>
      <c r="I38" s="348"/>
      <c r="J38" s="348"/>
      <c r="K38" s="346"/>
    </row>
    <row r="39" spans="2:11" ht="15" customHeight="1">
      <c r="B39" s="349"/>
      <c r="C39" s="351"/>
      <c r="D39" s="350"/>
      <c r="E39" s="353" t="s">
        <v>138</v>
      </c>
      <c r="F39" s="350"/>
      <c r="G39" s="348" t="s">
        <v>1468</v>
      </c>
      <c r="H39" s="348"/>
      <c r="I39" s="348"/>
      <c r="J39" s="348"/>
      <c r="K39" s="346"/>
    </row>
    <row r="40" spans="2:11" ht="15" customHeight="1">
      <c r="B40" s="349"/>
      <c r="C40" s="351"/>
      <c r="D40" s="350"/>
      <c r="E40" s="353" t="s">
        <v>1469</v>
      </c>
      <c r="F40" s="350"/>
      <c r="G40" s="348" t="s">
        <v>1470</v>
      </c>
      <c r="H40" s="348"/>
      <c r="I40" s="348"/>
      <c r="J40" s="348"/>
      <c r="K40" s="346"/>
    </row>
    <row r="41" spans="2:11" ht="15" customHeight="1">
      <c r="B41" s="349"/>
      <c r="C41" s="351"/>
      <c r="D41" s="350"/>
      <c r="E41" s="353"/>
      <c r="F41" s="350"/>
      <c r="G41" s="348" t="s">
        <v>1471</v>
      </c>
      <c r="H41" s="348"/>
      <c r="I41" s="348"/>
      <c r="J41" s="348"/>
      <c r="K41" s="346"/>
    </row>
    <row r="42" spans="2:11" ht="15" customHeight="1">
      <c r="B42" s="349"/>
      <c r="C42" s="351"/>
      <c r="D42" s="350"/>
      <c r="E42" s="353" t="s">
        <v>1472</v>
      </c>
      <c r="F42" s="350"/>
      <c r="G42" s="348" t="s">
        <v>1473</v>
      </c>
      <c r="H42" s="348"/>
      <c r="I42" s="348"/>
      <c r="J42" s="348"/>
      <c r="K42" s="346"/>
    </row>
    <row r="43" spans="2:11" ht="15" customHeight="1">
      <c r="B43" s="349"/>
      <c r="C43" s="351"/>
      <c r="D43" s="350"/>
      <c r="E43" s="353" t="s">
        <v>140</v>
      </c>
      <c r="F43" s="350"/>
      <c r="G43" s="348" t="s">
        <v>1474</v>
      </c>
      <c r="H43" s="348"/>
      <c r="I43" s="348"/>
      <c r="J43" s="348"/>
      <c r="K43" s="346"/>
    </row>
    <row r="44" spans="2:11" ht="12.75" customHeight="1">
      <c r="B44" s="349"/>
      <c r="C44" s="351"/>
      <c r="D44" s="350"/>
      <c r="E44" s="350"/>
      <c r="F44" s="350"/>
      <c r="G44" s="350"/>
      <c r="H44" s="350"/>
      <c r="I44" s="350"/>
      <c r="J44" s="350"/>
      <c r="K44" s="346"/>
    </row>
    <row r="45" spans="2:11" ht="15" customHeight="1">
      <c r="B45" s="349"/>
      <c r="C45" s="351"/>
      <c r="D45" s="348" t="s">
        <v>1475</v>
      </c>
      <c r="E45" s="348"/>
      <c r="F45" s="348"/>
      <c r="G45" s="348"/>
      <c r="H45" s="348"/>
      <c r="I45" s="348"/>
      <c r="J45" s="348"/>
      <c r="K45" s="346"/>
    </row>
    <row r="46" spans="2:11" ht="15" customHeight="1">
      <c r="B46" s="349"/>
      <c r="C46" s="351"/>
      <c r="D46" s="351"/>
      <c r="E46" s="348" t="s">
        <v>1476</v>
      </c>
      <c r="F46" s="348"/>
      <c r="G46" s="348"/>
      <c r="H46" s="348"/>
      <c r="I46" s="348"/>
      <c r="J46" s="348"/>
      <c r="K46" s="346"/>
    </row>
    <row r="47" spans="2:11" ht="15" customHeight="1">
      <c r="B47" s="349"/>
      <c r="C47" s="351"/>
      <c r="D47" s="351"/>
      <c r="E47" s="348" t="s">
        <v>1477</v>
      </c>
      <c r="F47" s="348"/>
      <c r="G47" s="348"/>
      <c r="H47" s="348"/>
      <c r="I47" s="348"/>
      <c r="J47" s="348"/>
      <c r="K47" s="346"/>
    </row>
    <row r="48" spans="2:11" ht="15" customHeight="1">
      <c r="B48" s="349"/>
      <c r="C48" s="351"/>
      <c r="D48" s="351"/>
      <c r="E48" s="348" t="s">
        <v>1478</v>
      </c>
      <c r="F48" s="348"/>
      <c r="G48" s="348"/>
      <c r="H48" s="348"/>
      <c r="I48" s="348"/>
      <c r="J48" s="348"/>
      <c r="K48" s="346"/>
    </row>
    <row r="49" spans="2:11" ht="15" customHeight="1">
      <c r="B49" s="349"/>
      <c r="C49" s="351"/>
      <c r="D49" s="348" t="s">
        <v>1479</v>
      </c>
      <c r="E49" s="348"/>
      <c r="F49" s="348"/>
      <c r="G49" s="348"/>
      <c r="H49" s="348"/>
      <c r="I49" s="348"/>
      <c r="J49" s="348"/>
      <c r="K49" s="346"/>
    </row>
    <row r="50" spans="2:11" ht="25.5" customHeight="1">
      <c r="B50" s="344"/>
      <c r="C50" s="345" t="s">
        <v>1480</v>
      </c>
      <c r="D50" s="345"/>
      <c r="E50" s="345"/>
      <c r="F50" s="345"/>
      <c r="G50" s="345"/>
      <c r="H50" s="345"/>
      <c r="I50" s="345"/>
      <c r="J50" s="345"/>
      <c r="K50" s="346"/>
    </row>
    <row r="51" spans="2:11" ht="5.25" customHeight="1">
      <c r="B51" s="344"/>
      <c r="C51" s="347"/>
      <c r="D51" s="347"/>
      <c r="E51" s="347"/>
      <c r="F51" s="347"/>
      <c r="G51" s="347"/>
      <c r="H51" s="347"/>
      <c r="I51" s="347"/>
      <c r="J51" s="347"/>
      <c r="K51" s="346"/>
    </row>
    <row r="52" spans="2:11" ht="15" customHeight="1">
      <c r="B52" s="344"/>
      <c r="C52" s="348" t="s">
        <v>1481</v>
      </c>
      <c r="D52" s="348"/>
      <c r="E52" s="348"/>
      <c r="F52" s="348"/>
      <c r="G52" s="348"/>
      <c r="H52" s="348"/>
      <c r="I52" s="348"/>
      <c r="J52" s="348"/>
      <c r="K52" s="346"/>
    </row>
    <row r="53" spans="2:11" ht="15" customHeight="1">
      <c r="B53" s="344"/>
      <c r="C53" s="348" t="s">
        <v>1482</v>
      </c>
      <c r="D53" s="348"/>
      <c r="E53" s="348"/>
      <c r="F53" s="348"/>
      <c r="G53" s="348"/>
      <c r="H53" s="348"/>
      <c r="I53" s="348"/>
      <c r="J53" s="348"/>
      <c r="K53" s="346"/>
    </row>
    <row r="54" spans="2:11" ht="12.75" customHeight="1">
      <c r="B54" s="344"/>
      <c r="C54" s="350"/>
      <c r="D54" s="350"/>
      <c r="E54" s="350"/>
      <c r="F54" s="350"/>
      <c r="G54" s="350"/>
      <c r="H54" s="350"/>
      <c r="I54" s="350"/>
      <c r="J54" s="350"/>
      <c r="K54" s="346"/>
    </row>
    <row r="55" spans="2:11" ht="15" customHeight="1">
      <c r="B55" s="344"/>
      <c r="C55" s="348" t="s">
        <v>1483</v>
      </c>
      <c r="D55" s="348"/>
      <c r="E55" s="348"/>
      <c r="F55" s="348"/>
      <c r="G55" s="348"/>
      <c r="H55" s="348"/>
      <c r="I55" s="348"/>
      <c r="J55" s="348"/>
      <c r="K55" s="346"/>
    </row>
    <row r="56" spans="2:11" ht="15" customHeight="1">
      <c r="B56" s="344"/>
      <c r="C56" s="351"/>
      <c r="D56" s="348" t="s">
        <v>1484</v>
      </c>
      <c r="E56" s="348"/>
      <c r="F56" s="348"/>
      <c r="G56" s="348"/>
      <c r="H56" s="348"/>
      <c r="I56" s="348"/>
      <c r="J56" s="348"/>
      <c r="K56" s="346"/>
    </row>
    <row r="57" spans="2:11" ht="15" customHeight="1">
      <c r="B57" s="344"/>
      <c r="C57" s="351"/>
      <c r="D57" s="348" t="s">
        <v>1485</v>
      </c>
      <c r="E57" s="348"/>
      <c r="F57" s="348"/>
      <c r="G57" s="348"/>
      <c r="H57" s="348"/>
      <c r="I57" s="348"/>
      <c r="J57" s="348"/>
      <c r="K57" s="346"/>
    </row>
    <row r="58" spans="2:11" ht="15" customHeight="1">
      <c r="B58" s="344"/>
      <c r="C58" s="351"/>
      <c r="D58" s="348" t="s">
        <v>1486</v>
      </c>
      <c r="E58" s="348"/>
      <c r="F58" s="348"/>
      <c r="G58" s="348"/>
      <c r="H58" s="348"/>
      <c r="I58" s="348"/>
      <c r="J58" s="348"/>
      <c r="K58" s="346"/>
    </row>
    <row r="59" spans="2:11" ht="15" customHeight="1">
      <c r="B59" s="344"/>
      <c r="C59" s="351"/>
      <c r="D59" s="348" t="s">
        <v>1487</v>
      </c>
      <c r="E59" s="348"/>
      <c r="F59" s="348"/>
      <c r="G59" s="348"/>
      <c r="H59" s="348"/>
      <c r="I59" s="348"/>
      <c r="J59" s="348"/>
      <c r="K59" s="346"/>
    </row>
    <row r="60" spans="2:11" ht="15" customHeight="1">
      <c r="B60" s="344"/>
      <c r="C60" s="351"/>
      <c r="D60" s="354" t="s">
        <v>1488</v>
      </c>
      <c r="E60" s="354"/>
      <c r="F60" s="354"/>
      <c r="G60" s="354"/>
      <c r="H60" s="354"/>
      <c r="I60" s="354"/>
      <c r="J60" s="354"/>
      <c r="K60" s="346"/>
    </row>
    <row r="61" spans="2:11" ht="15" customHeight="1">
      <c r="B61" s="344"/>
      <c r="C61" s="351"/>
      <c r="D61" s="348" t="s">
        <v>1489</v>
      </c>
      <c r="E61" s="348"/>
      <c r="F61" s="348"/>
      <c r="G61" s="348"/>
      <c r="H61" s="348"/>
      <c r="I61" s="348"/>
      <c r="J61" s="348"/>
      <c r="K61" s="346"/>
    </row>
    <row r="62" spans="2:11" ht="12.75" customHeight="1">
      <c r="B62" s="344"/>
      <c r="C62" s="351"/>
      <c r="D62" s="351"/>
      <c r="E62" s="355"/>
      <c r="F62" s="351"/>
      <c r="G62" s="351"/>
      <c r="H62" s="351"/>
      <c r="I62" s="351"/>
      <c r="J62" s="351"/>
      <c r="K62" s="346"/>
    </row>
    <row r="63" spans="2:11" ht="15" customHeight="1">
      <c r="B63" s="344"/>
      <c r="C63" s="351"/>
      <c r="D63" s="348" t="s">
        <v>1490</v>
      </c>
      <c r="E63" s="348"/>
      <c r="F63" s="348"/>
      <c r="G63" s="348"/>
      <c r="H63" s="348"/>
      <c r="I63" s="348"/>
      <c r="J63" s="348"/>
      <c r="K63" s="346"/>
    </row>
    <row r="64" spans="2:11" ht="15" customHeight="1">
      <c r="B64" s="344"/>
      <c r="C64" s="351"/>
      <c r="D64" s="354" t="s">
        <v>1491</v>
      </c>
      <c r="E64" s="354"/>
      <c r="F64" s="354"/>
      <c r="G64" s="354"/>
      <c r="H64" s="354"/>
      <c r="I64" s="354"/>
      <c r="J64" s="354"/>
      <c r="K64" s="346"/>
    </row>
    <row r="65" spans="2:11" ht="15" customHeight="1">
      <c r="B65" s="344"/>
      <c r="C65" s="351"/>
      <c r="D65" s="348" t="s">
        <v>1492</v>
      </c>
      <c r="E65" s="348"/>
      <c r="F65" s="348"/>
      <c r="G65" s="348"/>
      <c r="H65" s="348"/>
      <c r="I65" s="348"/>
      <c r="J65" s="348"/>
      <c r="K65" s="346"/>
    </row>
    <row r="66" spans="2:11" ht="15" customHeight="1">
      <c r="B66" s="344"/>
      <c r="C66" s="351"/>
      <c r="D66" s="348" t="s">
        <v>1493</v>
      </c>
      <c r="E66" s="348"/>
      <c r="F66" s="348"/>
      <c r="G66" s="348"/>
      <c r="H66" s="348"/>
      <c r="I66" s="348"/>
      <c r="J66" s="348"/>
      <c r="K66" s="346"/>
    </row>
    <row r="67" spans="2:11" ht="15" customHeight="1">
      <c r="B67" s="344"/>
      <c r="C67" s="351"/>
      <c r="D67" s="348" t="s">
        <v>1494</v>
      </c>
      <c r="E67" s="348"/>
      <c r="F67" s="348"/>
      <c r="G67" s="348"/>
      <c r="H67" s="348"/>
      <c r="I67" s="348"/>
      <c r="J67" s="348"/>
      <c r="K67" s="346"/>
    </row>
    <row r="68" spans="2:11" ht="15" customHeight="1">
      <c r="B68" s="344"/>
      <c r="C68" s="351"/>
      <c r="D68" s="348" t="s">
        <v>1495</v>
      </c>
      <c r="E68" s="348"/>
      <c r="F68" s="348"/>
      <c r="G68" s="348"/>
      <c r="H68" s="348"/>
      <c r="I68" s="348"/>
      <c r="J68" s="348"/>
      <c r="K68" s="346"/>
    </row>
    <row r="69" spans="2:11" ht="12.75" customHeight="1">
      <c r="B69" s="356"/>
      <c r="C69" s="357"/>
      <c r="D69" s="357"/>
      <c r="E69" s="357"/>
      <c r="F69" s="357"/>
      <c r="G69" s="357"/>
      <c r="H69" s="357"/>
      <c r="I69" s="357"/>
      <c r="J69" s="357"/>
      <c r="K69" s="358"/>
    </row>
    <row r="70" spans="2:11" ht="18.75" customHeight="1">
      <c r="B70" s="359"/>
      <c r="C70" s="359"/>
      <c r="D70" s="359"/>
      <c r="E70" s="359"/>
      <c r="F70" s="359"/>
      <c r="G70" s="359"/>
      <c r="H70" s="359"/>
      <c r="I70" s="359"/>
      <c r="J70" s="359"/>
      <c r="K70" s="360"/>
    </row>
    <row r="71" spans="2:11" ht="18.75" customHeight="1">
      <c r="B71" s="360"/>
      <c r="C71" s="360"/>
      <c r="D71" s="360"/>
      <c r="E71" s="360"/>
      <c r="F71" s="360"/>
      <c r="G71" s="360"/>
      <c r="H71" s="360"/>
      <c r="I71" s="360"/>
      <c r="J71" s="360"/>
      <c r="K71" s="360"/>
    </row>
    <row r="72" spans="2:11" ht="7.5" customHeight="1">
      <c r="B72" s="361"/>
      <c r="C72" s="362"/>
      <c r="D72" s="362"/>
      <c r="E72" s="362"/>
      <c r="F72" s="362"/>
      <c r="G72" s="362"/>
      <c r="H72" s="362"/>
      <c r="I72" s="362"/>
      <c r="J72" s="362"/>
      <c r="K72" s="363"/>
    </row>
    <row r="73" spans="2:11" ht="45" customHeight="1">
      <c r="B73" s="364"/>
      <c r="C73" s="365" t="s">
        <v>1432</v>
      </c>
      <c r="D73" s="365"/>
      <c r="E73" s="365"/>
      <c r="F73" s="365"/>
      <c r="G73" s="365"/>
      <c r="H73" s="365"/>
      <c r="I73" s="365"/>
      <c r="J73" s="365"/>
      <c r="K73" s="366"/>
    </row>
    <row r="74" spans="2:11" ht="17.25" customHeight="1">
      <c r="B74" s="364"/>
      <c r="C74" s="367" t="s">
        <v>1496</v>
      </c>
      <c r="D74" s="367"/>
      <c r="E74" s="367"/>
      <c r="F74" s="367" t="s">
        <v>1497</v>
      </c>
      <c r="G74" s="368"/>
      <c r="H74" s="367" t="s">
        <v>136</v>
      </c>
      <c r="I74" s="367" t="s">
        <v>64</v>
      </c>
      <c r="J74" s="367" t="s">
        <v>1498</v>
      </c>
      <c r="K74" s="366"/>
    </row>
    <row r="75" spans="2:11" ht="17.25" customHeight="1">
      <c r="B75" s="364"/>
      <c r="C75" s="369" t="s">
        <v>1499</v>
      </c>
      <c r="D75" s="369"/>
      <c r="E75" s="369"/>
      <c r="F75" s="370" t="s">
        <v>1500</v>
      </c>
      <c r="G75" s="371"/>
      <c r="H75" s="369"/>
      <c r="I75" s="369"/>
      <c r="J75" s="369" t="s">
        <v>1501</v>
      </c>
      <c r="K75" s="366"/>
    </row>
    <row r="76" spans="2:11" ht="5.25" customHeight="1">
      <c r="B76" s="364"/>
      <c r="C76" s="372"/>
      <c r="D76" s="372"/>
      <c r="E76" s="372"/>
      <c r="F76" s="372"/>
      <c r="G76" s="373"/>
      <c r="H76" s="372"/>
      <c r="I76" s="372"/>
      <c r="J76" s="372"/>
      <c r="K76" s="366"/>
    </row>
    <row r="77" spans="2:11" ht="15" customHeight="1">
      <c r="B77" s="364"/>
      <c r="C77" s="353" t="s">
        <v>60</v>
      </c>
      <c r="D77" s="372"/>
      <c r="E77" s="372"/>
      <c r="F77" s="374" t="s">
        <v>1502</v>
      </c>
      <c r="G77" s="373"/>
      <c r="H77" s="353" t="s">
        <v>1503</v>
      </c>
      <c r="I77" s="353" t="s">
        <v>1504</v>
      </c>
      <c r="J77" s="353">
        <v>20</v>
      </c>
      <c r="K77" s="366"/>
    </row>
    <row r="78" spans="2:11" ht="15" customHeight="1">
      <c r="B78" s="364"/>
      <c r="C78" s="353" t="s">
        <v>1505</v>
      </c>
      <c r="D78" s="353"/>
      <c r="E78" s="353"/>
      <c r="F78" s="374" t="s">
        <v>1502</v>
      </c>
      <c r="G78" s="373"/>
      <c r="H78" s="353" t="s">
        <v>1506</v>
      </c>
      <c r="I78" s="353" t="s">
        <v>1504</v>
      </c>
      <c r="J78" s="353">
        <v>120</v>
      </c>
      <c r="K78" s="366"/>
    </row>
    <row r="79" spans="2:11" ht="15" customHeight="1">
      <c r="B79" s="375"/>
      <c r="C79" s="353" t="s">
        <v>1507</v>
      </c>
      <c r="D79" s="353"/>
      <c r="E79" s="353"/>
      <c r="F79" s="374" t="s">
        <v>1508</v>
      </c>
      <c r="G79" s="373"/>
      <c r="H79" s="353" t="s">
        <v>1509</v>
      </c>
      <c r="I79" s="353" t="s">
        <v>1504</v>
      </c>
      <c r="J79" s="353">
        <v>50</v>
      </c>
      <c r="K79" s="366"/>
    </row>
    <row r="80" spans="2:11" ht="15" customHeight="1">
      <c r="B80" s="375"/>
      <c r="C80" s="353" t="s">
        <v>1510</v>
      </c>
      <c r="D80" s="353"/>
      <c r="E80" s="353"/>
      <c r="F80" s="374" t="s">
        <v>1502</v>
      </c>
      <c r="G80" s="373"/>
      <c r="H80" s="353" t="s">
        <v>1511</v>
      </c>
      <c r="I80" s="353" t="s">
        <v>1512</v>
      </c>
      <c r="J80" s="353"/>
      <c r="K80" s="366"/>
    </row>
    <row r="81" spans="2:11" ht="15" customHeight="1">
      <c r="B81" s="375"/>
      <c r="C81" s="376" t="s">
        <v>1513</v>
      </c>
      <c r="D81" s="376"/>
      <c r="E81" s="376"/>
      <c r="F81" s="377" t="s">
        <v>1508</v>
      </c>
      <c r="G81" s="376"/>
      <c r="H81" s="376" t="s">
        <v>1514</v>
      </c>
      <c r="I81" s="376" t="s">
        <v>1504</v>
      </c>
      <c r="J81" s="376">
        <v>15</v>
      </c>
      <c r="K81" s="366"/>
    </row>
    <row r="82" spans="2:11" ht="15" customHeight="1">
      <c r="B82" s="375"/>
      <c r="C82" s="376" t="s">
        <v>1515</v>
      </c>
      <c r="D82" s="376"/>
      <c r="E82" s="376"/>
      <c r="F82" s="377" t="s">
        <v>1508</v>
      </c>
      <c r="G82" s="376"/>
      <c r="H82" s="376" t="s">
        <v>1516</v>
      </c>
      <c r="I82" s="376" t="s">
        <v>1504</v>
      </c>
      <c r="J82" s="376">
        <v>15</v>
      </c>
      <c r="K82" s="366"/>
    </row>
    <row r="83" spans="2:11" ht="15" customHeight="1">
      <c r="B83" s="375"/>
      <c r="C83" s="376" t="s">
        <v>1517</v>
      </c>
      <c r="D83" s="376"/>
      <c r="E83" s="376"/>
      <c r="F83" s="377" t="s">
        <v>1508</v>
      </c>
      <c r="G83" s="376"/>
      <c r="H83" s="376" t="s">
        <v>1518</v>
      </c>
      <c r="I83" s="376" t="s">
        <v>1504</v>
      </c>
      <c r="J83" s="376">
        <v>20</v>
      </c>
      <c r="K83" s="366"/>
    </row>
    <row r="84" spans="2:11" ht="15" customHeight="1">
      <c r="B84" s="375"/>
      <c r="C84" s="376" t="s">
        <v>1519</v>
      </c>
      <c r="D84" s="376"/>
      <c r="E84" s="376"/>
      <c r="F84" s="377" t="s">
        <v>1508</v>
      </c>
      <c r="G84" s="376"/>
      <c r="H84" s="376" t="s">
        <v>1520</v>
      </c>
      <c r="I84" s="376" t="s">
        <v>1504</v>
      </c>
      <c r="J84" s="376">
        <v>20</v>
      </c>
      <c r="K84" s="366"/>
    </row>
    <row r="85" spans="2:11" ht="15" customHeight="1">
      <c r="B85" s="375"/>
      <c r="C85" s="353" t="s">
        <v>1521</v>
      </c>
      <c r="D85" s="353"/>
      <c r="E85" s="353"/>
      <c r="F85" s="374" t="s">
        <v>1508</v>
      </c>
      <c r="G85" s="373"/>
      <c r="H85" s="353" t="s">
        <v>1522</v>
      </c>
      <c r="I85" s="353" t="s">
        <v>1504</v>
      </c>
      <c r="J85" s="353">
        <v>50</v>
      </c>
      <c r="K85" s="366"/>
    </row>
    <row r="86" spans="2:11" ht="15" customHeight="1">
      <c r="B86" s="375"/>
      <c r="C86" s="353" t="s">
        <v>1523</v>
      </c>
      <c r="D86" s="353"/>
      <c r="E86" s="353"/>
      <c r="F86" s="374" t="s">
        <v>1508</v>
      </c>
      <c r="G86" s="373"/>
      <c r="H86" s="353" t="s">
        <v>1524</v>
      </c>
      <c r="I86" s="353" t="s">
        <v>1504</v>
      </c>
      <c r="J86" s="353">
        <v>20</v>
      </c>
      <c r="K86" s="366"/>
    </row>
    <row r="87" spans="2:11" ht="15" customHeight="1">
      <c r="B87" s="375"/>
      <c r="C87" s="353" t="s">
        <v>1525</v>
      </c>
      <c r="D87" s="353"/>
      <c r="E87" s="353"/>
      <c r="F87" s="374" t="s">
        <v>1508</v>
      </c>
      <c r="G87" s="373"/>
      <c r="H87" s="353" t="s">
        <v>1526</v>
      </c>
      <c r="I87" s="353" t="s">
        <v>1504</v>
      </c>
      <c r="J87" s="353">
        <v>20</v>
      </c>
      <c r="K87" s="366"/>
    </row>
    <row r="88" spans="2:11" ht="15" customHeight="1">
      <c r="B88" s="375"/>
      <c r="C88" s="353" t="s">
        <v>1527</v>
      </c>
      <c r="D88" s="353"/>
      <c r="E88" s="353"/>
      <c r="F88" s="374" t="s">
        <v>1508</v>
      </c>
      <c r="G88" s="373"/>
      <c r="H88" s="353" t="s">
        <v>1528</v>
      </c>
      <c r="I88" s="353" t="s">
        <v>1504</v>
      </c>
      <c r="J88" s="353">
        <v>50</v>
      </c>
      <c r="K88" s="366"/>
    </row>
    <row r="89" spans="2:11" ht="15" customHeight="1">
      <c r="B89" s="375"/>
      <c r="C89" s="353" t="s">
        <v>1529</v>
      </c>
      <c r="D89" s="353"/>
      <c r="E89" s="353"/>
      <c r="F89" s="374" t="s">
        <v>1508</v>
      </c>
      <c r="G89" s="373"/>
      <c r="H89" s="353" t="s">
        <v>1529</v>
      </c>
      <c r="I89" s="353" t="s">
        <v>1504</v>
      </c>
      <c r="J89" s="353">
        <v>50</v>
      </c>
      <c r="K89" s="366"/>
    </row>
    <row r="90" spans="2:11" ht="15" customHeight="1">
      <c r="B90" s="375"/>
      <c r="C90" s="353" t="s">
        <v>141</v>
      </c>
      <c r="D90" s="353"/>
      <c r="E90" s="353"/>
      <c r="F90" s="374" t="s">
        <v>1508</v>
      </c>
      <c r="G90" s="373"/>
      <c r="H90" s="353" t="s">
        <v>1530</v>
      </c>
      <c r="I90" s="353" t="s">
        <v>1504</v>
      </c>
      <c r="J90" s="353">
        <v>255</v>
      </c>
      <c r="K90" s="366"/>
    </row>
    <row r="91" spans="2:11" ht="15" customHeight="1">
      <c r="B91" s="375"/>
      <c r="C91" s="353" t="s">
        <v>1531</v>
      </c>
      <c r="D91" s="353"/>
      <c r="E91" s="353"/>
      <c r="F91" s="374" t="s">
        <v>1502</v>
      </c>
      <c r="G91" s="373"/>
      <c r="H91" s="353" t="s">
        <v>1532</v>
      </c>
      <c r="I91" s="353" t="s">
        <v>1533</v>
      </c>
      <c r="J91" s="353"/>
      <c r="K91" s="366"/>
    </row>
    <row r="92" spans="2:11" ht="15" customHeight="1">
      <c r="B92" s="375"/>
      <c r="C92" s="353" t="s">
        <v>1534</v>
      </c>
      <c r="D92" s="353"/>
      <c r="E92" s="353"/>
      <c r="F92" s="374" t="s">
        <v>1502</v>
      </c>
      <c r="G92" s="373"/>
      <c r="H92" s="353" t="s">
        <v>1535</v>
      </c>
      <c r="I92" s="353" t="s">
        <v>1536</v>
      </c>
      <c r="J92" s="353"/>
      <c r="K92" s="366"/>
    </row>
    <row r="93" spans="2:11" ht="15" customHeight="1">
      <c r="B93" s="375"/>
      <c r="C93" s="353" t="s">
        <v>1537</v>
      </c>
      <c r="D93" s="353"/>
      <c r="E93" s="353"/>
      <c r="F93" s="374" t="s">
        <v>1502</v>
      </c>
      <c r="G93" s="373"/>
      <c r="H93" s="353" t="s">
        <v>1537</v>
      </c>
      <c r="I93" s="353" t="s">
        <v>1536</v>
      </c>
      <c r="J93" s="353"/>
      <c r="K93" s="366"/>
    </row>
    <row r="94" spans="2:11" ht="15" customHeight="1">
      <c r="B94" s="375"/>
      <c r="C94" s="353" t="s">
        <v>45</v>
      </c>
      <c r="D94" s="353"/>
      <c r="E94" s="353"/>
      <c r="F94" s="374" t="s">
        <v>1502</v>
      </c>
      <c r="G94" s="373"/>
      <c r="H94" s="353" t="s">
        <v>1538</v>
      </c>
      <c r="I94" s="353" t="s">
        <v>1536</v>
      </c>
      <c r="J94" s="353"/>
      <c r="K94" s="366"/>
    </row>
    <row r="95" spans="2:11" ht="15" customHeight="1">
      <c r="B95" s="375"/>
      <c r="C95" s="353" t="s">
        <v>55</v>
      </c>
      <c r="D95" s="353"/>
      <c r="E95" s="353"/>
      <c r="F95" s="374" t="s">
        <v>1502</v>
      </c>
      <c r="G95" s="373"/>
      <c r="H95" s="353" t="s">
        <v>1539</v>
      </c>
      <c r="I95" s="353" t="s">
        <v>1536</v>
      </c>
      <c r="J95" s="353"/>
      <c r="K95" s="366"/>
    </row>
    <row r="96" spans="2:11" ht="15" customHeight="1">
      <c r="B96" s="378"/>
      <c r="C96" s="379"/>
      <c r="D96" s="379"/>
      <c r="E96" s="379"/>
      <c r="F96" s="379"/>
      <c r="G96" s="379"/>
      <c r="H96" s="379"/>
      <c r="I96" s="379"/>
      <c r="J96" s="379"/>
      <c r="K96" s="380"/>
    </row>
    <row r="97" spans="2:11" ht="18.75" customHeight="1">
      <c r="B97" s="381"/>
      <c r="C97" s="382"/>
      <c r="D97" s="382"/>
      <c r="E97" s="382"/>
      <c r="F97" s="382"/>
      <c r="G97" s="382"/>
      <c r="H97" s="382"/>
      <c r="I97" s="382"/>
      <c r="J97" s="382"/>
      <c r="K97" s="381"/>
    </row>
    <row r="98" spans="2:11" ht="18.75" customHeight="1">
      <c r="B98" s="360"/>
      <c r="C98" s="360"/>
      <c r="D98" s="360"/>
      <c r="E98" s="360"/>
      <c r="F98" s="360"/>
      <c r="G98" s="360"/>
      <c r="H98" s="360"/>
      <c r="I98" s="360"/>
      <c r="J98" s="360"/>
      <c r="K98" s="360"/>
    </row>
    <row r="99" spans="2:11" ht="7.5" customHeight="1">
      <c r="B99" s="361"/>
      <c r="C99" s="362"/>
      <c r="D99" s="362"/>
      <c r="E99" s="362"/>
      <c r="F99" s="362"/>
      <c r="G99" s="362"/>
      <c r="H99" s="362"/>
      <c r="I99" s="362"/>
      <c r="J99" s="362"/>
      <c r="K99" s="363"/>
    </row>
    <row r="100" spans="2:11" ht="45" customHeight="1">
      <c r="B100" s="364"/>
      <c r="C100" s="365" t="s">
        <v>1540</v>
      </c>
      <c r="D100" s="365"/>
      <c r="E100" s="365"/>
      <c r="F100" s="365"/>
      <c r="G100" s="365"/>
      <c r="H100" s="365"/>
      <c r="I100" s="365"/>
      <c r="J100" s="365"/>
      <c r="K100" s="366"/>
    </row>
    <row r="101" spans="2:11" ht="17.25" customHeight="1">
      <c r="B101" s="364"/>
      <c r="C101" s="367" t="s">
        <v>1496</v>
      </c>
      <c r="D101" s="367"/>
      <c r="E101" s="367"/>
      <c r="F101" s="367" t="s">
        <v>1497</v>
      </c>
      <c r="G101" s="368"/>
      <c r="H101" s="367" t="s">
        <v>136</v>
      </c>
      <c r="I101" s="367" t="s">
        <v>64</v>
      </c>
      <c r="J101" s="367" t="s">
        <v>1498</v>
      </c>
      <c r="K101" s="366"/>
    </row>
    <row r="102" spans="2:11" ht="17.25" customHeight="1">
      <c r="B102" s="364"/>
      <c r="C102" s="369" t="s">
        <v>1499</v>
      </c>
      <c r="D102" s="369"/>
      <c r="E102" s="369"/>
      <c r="F102" s="370" t="s">
        <v>1500</v>
      </c>
      <c r="G102" s="371"/>
      <c r="H102" s="369"/>
      <c r="I102" s="369"/>
      <c r="J102" s="369" t="s">
        <v>1501</v>
      </c>
      <c r="K102" s="366"/>
    </row>
    <row r="103" spans="2:11" ht="5.25" customHeight="1">
      <c r="B103" s="364"/>
      <c r="C103" s="367"/>
      <c r="D103" s="367"/>
      <c r="E103" s="367"/>
      <c r="F103" s="367"/>
      <c r="G103" s="383"/>
      <c r="H103" s="367"/>
      <c r="I103" s="367"/>
      <c r="J103" s="367"/>
      <c r="K103" s="366"/>
    </row>
    <row r="104" spans="2:11" ht="15" customHeight="1">
      <c r="B104" s="364"/>
      <c r="C104" s="353" t="s">
        <v>60</v>
      </c>
      <c r="D104" s="372"/>
      <c r="E104" s="372"/>
      <c r="F104" s="374" t="s">
        <v>1502</v>
      </c>
      <c r="G104" s="383"/>
      <c r="H104" s="353" t="s">
        <v>1541</v>
      </c>
      <c r="I104" s="353" t="s">
        <v>1504</v>
      </c>
      <c r="J104" s="353">
        <v>20</v>
      </c>
      <c r="K104" s="366"/>
    </row>
    <row r="105" spans="2:11" ht="15" customHeight="1">
      <c r="B105" s="364"/>
      <c r="C105" s="353" t="s">
        <v>1505</v>
      </c>
      <c r="D105" s="353"/>
      <c r="E105" s="353"/>
      <c r="F105" s="374" t="s">
        <v>1502</v>
      </c>
      <c r="G105" s="353"/>
      <c r="H105" s="353" t="s">
        <v>1541</v>
      </c>
      <c r="I105" s="353" t="s">
        <v>1504</v>
      </c>
      <c r="J105" s="353">
        <v>120</v>
      </c>
      <c r="K105" s="366"/>
    </row>
    <row r="106" spans="2:11" ht="15" customHeight="1">
      <c r="B106" s="375"/>
      <c r="C106" s="353" t="s">
        <v>1507</v>
      </c>
      <c r="D106" s="353"/>
      <c r="E106" s="353"/>
      <c r="F106" s="374" t="s">
        <v>1508</v>
      </c>
      <c r="G106" s="353"/>
      <c r="H106" s="353" t="s">
        <v>1541</v>
      </c>
      <c r="I106" s="353" t="s">
        <v>1504</v>
      </c>
      <c r="J106" s="353">
        <v>50</v>
      </c>
      <c r="K106" s="366"/>
    </row>
    <row r="107" spans="2:11" ht="15" customHeight="1">
      <c r="B107" s="375"/>
      <c r="C107" s="353" t="s">
        <v>1510</v>
      </c>
      <c r="D107" s="353"/>
      <c r="E107" s="353"/>
      <c r="F107" s="374" t="s">
        <v>1502</v>
      </c>
      <c r="G107" s="353"/>
      <c r="H107" s="353" t="s">
        <v>1541</v>
      </c>
      <c r="I107" s="353" t="s">
        <v>1512</v>
      </c>
      <c r="J107" s="353"/>
      <c r="K107" s="366"/>
    </row>
    <row r="108" spans="2:11" ht="15" customHeight="1">
      <c r="B108" s="375"/>
      <c r="C108" s="353" t="s">
        <v>1521</v>
      </c>
      <c r="D108" s="353"/>
      <c r="E108" s="353"/>
      <c r="F108" s="374" t="s">
        <v>1508</v>
      </c>
      <c r="G108" s="353"/>
      <c r="H108" s="353" t="s">
        <v>1541</v>
      </c>
      <c r="I108" s="353" t="s">
        <v>1504</v>
      </c>
      <c r="J108" s="353">
        <v>50</v>
      </c>
      <c r="K108" s="366"/>
    </row>
    <row r="109" spans="2:11" ht="15" customHeight="1">
      <c r="B109" s="375"/>
      <c r="C109" s="353" t="s">
        <v>1529</v>
      </c>
      <c r="D109" s="353"/>
      <c r="E109" s="353"/>
      <c r="F109" s="374" t="s">
        <v>1508</v>
      </c>
      <c r="G109" s="353"/>
      <c r="H109" s="353" t="s">
        <v>1541</v>
      </c>
      <c r="I109" s="353" t="s">
        <v>1504</v>
      </c>
      <c r="J109" s="353">
        <v>50</v>
      </c>
      <c r="K109" s="366"/>
    </row>
    <row r="110" spans="2:11" ht="15" customHeight="1">
      <c r="B110" s="375"/>
      <c r="C110" s="353" t="s">
        <v>1527</v>
      </c>
      <c r="D110" s="353"/>
      <c r="E110" s="353"/>
      <c r="F110" s="374" t="s">
        <v>1508</v>
      </c>
      <c r="G110" s="353"/>
      <c r="H110" s="353" t="s">
        <v>1541</v>
      </c>
      <c r="I110" s="353" t="s">
        <v>1504</v>
      </c>
      <c r="J110" s="353">
        <v>50</v>
      </c>
      <c r="K110" s="366"/>
    </row>
    <row r="111" spans="2:11" ht="15" customHeight="1">
      <c r="B111" s="375"/>
      <c r="C111" s="353" t="s">
        <v>60</v>
      </c>
      <c r="D111" s="353"/>
      <c r="E111" s="353"/>
      <c r="F111" s="374" t="s">
        <v>1502</v>
      </c>
      <c r="G111" s="353"/>
      <c r="H111" s="353" t="s">
        <v>1542</v>
      </c>
      <c r="I111" s="353" t="s">
        <v>1504</v>
      </c>
      <c r="J111" s="353">
        <v>20</v>
      </c>
      <c r="K111" s="366"/>
    </row>
    <row r="112" spans="2:11" ht="15" customHeight="1">
      <c r="B112" s="375"/>
      <c r="C112" s="353" t="s">
        <v>1543</v>
      </c>
      <c r="D112" s="353"/>
      <c r="E112" s="353"/>
      <c r="F112" s="374" t="s">
        <v>1502</v>
      </c>
      <c r="G112" s="353"/>
      <c r="H112" s="353" t="s">
        <v>1544</v>
      </c>
      <c r="I112" s="353" t="s">
        <v>1504</v>
      </c>
      <c r="J112" s="353">
        <v>120</v>
      </c>
      <c r="K112" s="366"/>
    </row>
    <row r="113" spans="2:11" ht="15" customHeight="1">
      <c r="B113" s="375"/>
      <c r="C113" s="353" t="s">
        <v>45</v>
      </c>
      <c r="D113" s="353"/>
      <c r="E113" s="353"/>
      <c r="F113" s="374" t="s">
        <v>1502</v>
      </c>
      <c r="G113" s="353"/>
      <c r="H113" s="353" t="s">
        <v>1545</v>
      </c>
      <c r="I113" s="353" t="s">
        <v>1536</v>
      </c>
      <c r="J113" s="353"/>
      <c r="K113" s="366"/>
    </row>
    <row r="114" spans="2:11" ht="15" customHeight="1">
      <c r="B114" s="375"/>
      <c r="C114" s="353" t="s">
        <v>55</v>
      </c>
      <c r="D114" s="353"/>
      <c r="E114" s="353"/>
      <c r="F114" s="374" t="s">
        <v>1502</v>
      </c>
      <c r="G114" s="353"/>
      <c r="H114" s="353" t="s">
        <v>1546</v>
      </c>
      <c r="I114" s="353" t="s">
        <v>1536</v>
      </c>
      <c r="J114" s="353"/>
      <c r="K114" s="366"/>
    </row>
    <row r="115" spans="2:11" ht="15" customHeight="1">
      <c r="B115" s="375"/>
      <c r="C115" s="353" t="s">
        <v>64</v>
      </c>
      <c r="D115" s="353"/>
      <c r="E115" s="353"/>
      <c r="F115" s="374" t="s">
        <v>1502</v>
      </c>
      <c r="G115" s="353"/>
      <c r="H115" s="353" t="s">
        <v>1547</v>
      </c>
      <c r="I115" s="353" t="s">
        <v>1548</v>
      </c>
      <c r="J115" s="353"/>
      <c r="K115" s="366"/>
    </row>
    <row r="116" spans="2:11" ht="15" customHeight="1">
      <c r="B116" s="378"/>
      <c r="C116" s="384"/>
      <c r="D116" s="384"/>
      <c r="E116" s="384"/>
      <c r="F116" s="384"/>
      <c r="G116" s="384"/>
      <c r="H116" s="384"/>
      <c r="I116" s="384"/>
      <c r="J116" s="384"/>
      <c r="K116" s="380"/>
    </row>
    <row r="117" spans="2:11" ht="18.75" customHeight="1">
      <c r="B117" s="385"/>
      <c r="C117" s="350"/>
      <c r="D117" s="350"/>
      <c r="E117" s="350"/>
      <c r="F117" s="386"/>
      <c r="G117" s="350"/>
      <c r="H117" s="350"/>
      <c r="I117" s="350"/>
      <c r="J117" s="350"/>
      <c r="K117" s="385"/>
    </row>
    <row r="118" spans="2:11" ht="18.75" customHeight="1">
      <c r="B118" s="360"/>
      <c r="C118" s="360"/>
      <c r="D118" s="360"/>
      <c r="E118" s="360"/>
      <c r="F118" s="360"/>
      <c r="G118" s="360"/>
      <c r="H118" s="360"/>
      <c r="I118" s="360"/>
      <c r="J118" s="360"/>
      <c r="K118" s="360"/>
    </row>
    <row r="119" spans="2:11" ht="7.5" customHeight="1">
      <c r="B119" s="387"/>
      <c r="C119" s="388"/>
      <c r="D119" s="388"/>
      <c r="E119" s="388"/>
      <c r="F119" s="388"/>
      <c r="G119" s="388"/>
      <c r="H119" s="388"/>
      <c r="I119" s="388"/>
      <c r="J119" s="388"/>
      <c r="K119" s="389"/>
    </row>
    <row r="120" spans="2:11" ht="45" customHeight="1">
      <c r="B120" s="390"/>
      <c r="C120" s="341" t="s">
        <v>1549</v>
      </c>
      <c r="D120" s="341"/>
      <c r="E120" s="341"/>
      <c r="F120" s="341"/>
      <c r="G120" s="341"/>
      <c r="H120" s="341"/>
      <c r="I120" s="341"/>
      <c r="J120" s="341"/>
      <c r="K120" s="391"/>
    </row>
    <row r="121" spans="2:11" ht="17.25" customHeight="1">
      <c r="B121" s="392"/>
      <c r="C121" s="367" t="s">
        <v>1496</v>
      </c>
      <c r="D121" s="367"/>
      <c r="E121" s="367"/>
      <c r="F121" s="367" t="s">
        <v>1497</v>
      </c>
      <c r="G121" s="368"/>
      <c r="H121" s="367" t="s">
        <v>136</v>
      </c>
      <c r="I121" s="367" t="s">
        <v>64</v>
      </c>
      <c r="J121" s="367" t="s">
        <v>1498</v>
      </c>
      <c r="K121" s="393"/>
    </row>
    <row r="122" spans="2:11" ht="17.25" customHeight="1">
      <c r="B122" s="392"/>
      <c r="C122" s="369" t="s">
        <v>1499</v>
      </c>
      <c r="D122" s="369"/>
      <c r="E122" s="369"/>
      <c r="F122" s="370" t="s">
        <v>1500</v>
      </c>
      <c r="G122" s="371"/>
      <c r="H122" s="369"/>
      <c r="I122" s="369"/>
      <c r="J122" s="369" t="s">
        <v>1501</v>
      </c>
      <c r="K122" s="393"/>
    </row>
    <row r="123" spans="2:11" ht="5.25" customHeight="1">
      <c r="B123" s="394"/>
      <c r="C123" s="372"/>
      <c r="D123" s="372"/>
      <c r="E123" s="372"/>
      <c r="F123" s="372"/>
      <c r="G123" s="353"/>
      <c r="H123" s="372"/>
      <c r="I123" s="372"/>
      <c r="J123" s="372"/>
      <c r="K123" s="395"/>
    </row>
    <row r="124" spans="2:11" ht="15" customHeight="1">
      <c r="B124" s="394"/>
      <c r="C124" s="353" t="s">
        <v>1505</v>
      </c>
      <c r="D124" s="372"/>
      <c r="E124" s="372"/>
      <c r="F124" s="374" t="s">
        <v>1502</v>
      </c>
      <c r="G124" s="353"/>
      <c r="H124" s="353" t="s">
        <v>1541</v>
      </c>
      <c r="I124" s="353" t="s">
        <v>1504</v>
      </c>
      <c r="J124" s="353">
        <v>120</v>
      </c>
      <c r="K124" s="396"/>
    </row>
    <row r="125" spans="2:11" ht="15" customHeight="1">
      <c r="B125" s="394"/>
      <c r="C125" s="353" t="s">
        <v>1550</v>
      </c>
      <c r="D125" s="353"/>
      <c r="E125" s="353"/>
      <c r="F125" s="374" t="s">
        <v>1502</v>
      </c>
      <c r="G125" s="353"/>
      <c r="H125" s="353" t="s">
        <v>1551</v>
      </c>
      <c r="I125" s="353" t="s">
        <v>1504</v>
      </c>
      <c r="J125" s="353" t="s">
        <v>1552</v>
      </c>
      <c r="K125" s="396"/>
    </row>
    <row r="126" spans="2:11" ht="15" customHeight="1">
      <c r="B126" s="394"/>
      <c r="C126" s="353" t="s">
        <v>91</v>
      </c>
      <c r="D126" s="353"/>
      <c r="E126" s="353"/>
      <c r="F126" s="374" t="s">
        <v>1502</v>
      </c>
      <c r="G126" s="353"/>
      <c r="H126" s="353" t="s">
        <v>1553</v>
      </c>
      <c r="I126" s="353" t="s">
        <v>1504</v>
      </c>
      <c r="J126" s="353" t="s">
        <v>1552</v>
      </c>
      <c r="K126" s="396"/>
    </row>
    <row r="127" spans="2:11" ht="15" customHeight="1">
      <c r="B127" s="394"/>
      <c r="C127" s="353" t="s">
        <v>1513</v>
      </c>
      <c r="D127" s="353"/>
      <c r="E127" s="353"/>
      <c r="F127" s="374" t="s">
        <v>1508</v>
      </c>
      <c r="G127" s="353"/>
      <c r="H127" s="353" t="s">
        <v>1514</v>
      </c>
      <c r="I127" s="353" t="s">
        <v>1504</v>
      </c>
      <c r="J127" s="353">
        <v>15</v>
      </c>
      <c r="K127" s="396"/>
    </row>
    <row r="128" spans="2:11" ht="15" customHeight="1">
      <c r="B128" s="394"/>
      <c r="C128" s="376" t="s">
        <v>1515</v>
      </c>
      <c r="D128" s="376"/>
      <c r="E128" s="376"/>
      <c r="F128" s="377" t="s">
        <v>1508</v>
      </c>
      <c r="G128" s="376"/>
      <c r="H128" s="376" t="s">
        <v>1516</v>
      </c>
      <c r="I128" s="376" t="s">
        <v>1504</v>
      </c>
      <c r="J128" s="376">
        <v>15</v>
      </c>
      <c r="K128" s="396"/>
    </row>
    <row r="129" spans="2:11" ht="15" customHeight="1">
      <c r="B129" s="394"/>
      <c r="C129" s="376" t="s">
        <v>1517</v>
      </c>
      <c r="D129" s="376"/>
      <c r="E129" s="376"/>
      <c r="F129" s="377" t="s">
        <v>1508</v>
      </c>
      <c r="G129" s="376"/>
      <c r="H129" s="376" t="s">
        <v>1518</v>
      </c>
      <c r="I129" s="376" t="s">
        <v>1504</v>
      </c>
      <c r="J129" s="376">
        <v>20</v>
      </c>
      <c r="K129" s="396"/>
    </row>
    <row r="130" spans="2:11" ht="15" customHeight="1">
      <c r="B130" s="394"/>
      <c r="C130" s="376" t="s">
        <v>1519</v>
      </c>
      <c r="D130" s="376"/>
      <c r="E130" s="376"/>
      <c r="F130" s="377" t="s">
        <v>1508</v>
      </c>
      <c r="G130" s="376"/>
      <c r="H130" s="376" t="s">
        <v>1520</v>
      </c>
      <c r="I130" s="376" t="s">
        <v>1504</v>
      </c>
      <c r="J130" s="376">
        <v>20</v>
      </c>
      <c r="K130" s="396"/>
    </row>
    <row r="131" spans="2:11" ht="15" customHeight="1">
      <c r="B131" s="394"/>
      <c r="C131" s="353" t="s">
        <v>1507</v>
      </c>
      <c r="D131" s="353"/>
      <c r="E131" s="353"/>
      <c r="F131" s="374" t="s">
        <v>1508</v>
      </c>
      <c r="G131" s="353"/>
      <c r="H131" s="353" t="s">
        <v>1541</v>
      </c>
      <c r="I131" s="353" t="s">
        <v>1504</v>
      </c>
      <c r="J131" s="353">
        <v>50</v>
      </c>
      <c r="K131" s="396"/>
    </row>
    <row r="132" spans="2:11" ht="15" customHeight="1">
      <c r="B132" s="394"/>
      <c r="C132" s="353" t="s">
        <v>1521</v>
      </c>
      <c r="D132" s="353"/>
      <c r="E132" s="353"/>
      <c r="F132" s="374" t="s">
        <v>1508</v>
      </c>
      <c r="G132" s="353"/>
      <c r="H132" s="353" t="s">
        <v>1541</v>
      </c>
      <c r="I132" s="353" t="s">
        <v>1504</v>
      </c>
      <c r="J132" s="353">
        <v>50</v>
      </c>
      <c r="K132" s="396"/>
    </row>
    <row r="133" spans="2:11" ht="15" customHeight="1">
      <c r="B133" s="394"/>
      <c r="C133" s="353" t="s">
        <v>1527</v>
      </c>
      <c r="D133" s="353"/>
      <c r="E133" s="353"/>
      <c r="F133" s="374" t="s">
        <v>1508</v>
      </c>
      <c r="G133" s="353"/>
      <c r="H133" s="353" t="s">
        <v>1541</v>
      </c>
      <c r="I133" s="353" t="s">
        <v>1504</v>
      </c>
      <c r="J133" s="353">
        <v>50</v>
      </c>
      <c r="K133" s="396"/>
    </row>
    <row r="134" spans="2:11" ht="15" customHeight="1">
      <c r="B134" s="394"/>
      <c r="C134" s="353" t="s">
        <v>1529</v>
      </c>
      <c r="D134" s="353"/>
      <c r="E134" s="353"/>
      <c r="F134" s="374" t="s">
        <v>1508</v>
      </c>
      <c r="G134" s="353"/>
      <c r="H134" s="353" t="s">
        <v>1541</v>
      </c>
      <c r="I134" s="353" t="s">
        <v>1504</v>
      </c>
      <c r="J134" s="353">
        <v>50</v>
      </c>
      <c r="K134" s="396"/>
    </row>
    <row r="135" spans="2:11" ht="15" customHeight="1">
      <c r="B135" s="394"/>
      <c r="C135" s="353" t="s">
        <v>141</v>
      </c>
      <c r="D135" s="353"/>
      <c r="E135" s="353"/>
      <c r="F135" s="374" t="s">
        <v>1508</v>
      </c>
      <c r="G135" s="353"/>
      <c r="H135" s="353" t="s">
        <v>1554</v>
      </c>
      <c r="I135" s="353" t="s">
        <v>1504</v>
      </c>
      <c r="J135" s="353">
        <v>255</v>
      </c>
      <c r="K135" s="396"/>
    </row>
    <row r="136" spans="2:11" ht="15" customHeight="1">
      <c r="B136" s="394"/>
      <c r="C136" s="353" t="s">
        <v>1531</v>
      </c>
      <c r="D136" s="353"/>
      <c r="E136" s="353"/>
      <c r="F136" s="374" t="s">
        <v>1502</v>
      </c>
      <c r="G136" s="353"/>
      <c r="H136" s="353" t="s">
        <v>1555</v>
      </c>
      <c r="I136" s="353" t="s">
        <v>1533</v>
      </c>
      <c r="J136" s="353"/>
      <c r="K136" s="396"/>
    </row>
    <row r="137" spans="2:11" ht="15" customHeight="1">
      <c r="B137" s="394"/>
      <c r="C137" s="353" t="s">
        <v>1534</v>
      </c>
      <c r="D137" s="353"/>
      <c r="E137" s="353"/>
      <c r="F137" s="374" t="s">
        <v>1502</v>
      </c>
      <c r="G137" s="353"/>
      <c r="H137" s="353" t="s">
        <v>1556</v>
      </c>
      <c r="I137" s="353" t="s">
        <v>1536</v>
      </c>
      <c r="J137" s="353"/>
      <c r="K137" s="396"/>
    </row>
    <row r="138" spans="2:11" ht="15" customHeight="1">
      <c r="B138" s="394"/>
      <c r="C138" s="353" t="s">
        <v>1537</v>
      </c>
      <c r="D138" s="353"/>
      <c r="E138" s="353"/>
      <c r="F138" s="374" t="s">
        <v>1502</v>
      </c>
      <c r="G138" s="353"/>
      <c r="H138" s="353" t="s">
        <v>1537</v>
      </c>
      <c r="I138" s="353" t="s">
        <v>1536</v>
      </c>
      <c r="J138" s="353"/>
      <c r="K138" s="396"/>
    </row>
    <row r="139" spans="2:11" ht="15" customHeight="1">
      <c r="B139" s="394"/>
      <c r="C139" s="353" t="s">
        <v>45</v>
      </c>
      <c r="D139" s="353"/>
      <c r="E139" s="353"/>
      <c r="F139" s="374" t="s">
        <v>1502</v>
      </c>
      <c r="G139" s="353"/>
      <c r="H139" s="353" t="s">
        <v>1557</v>
      </c>
      <c r="I139" s="353" t="s">
        <v>1536</v>
      </c>
      <c r="J139" s="353"/>
      <c r="K139" s="396"/>
    </row>
    <row r="140" spans="2:11" ht="15" customHeight="1">
      <c r="B140" s="394"/>
      <c r="C140" s="353" t="s">
        <v>1558</v>
      </c>
      <c r="D140" s="353"/>
      <c r="E140" s="353"/>
      <c r="F140" s="374" t="s">
        <v>1502</v>
      </c>
      <c r="G140" s="353"/>
      <c r="H140" s="353" t="s">
        <v>1559</v>
      </c>
      <c r="I140" s="353" t="s">
        <v>1536</v>
      </c>
      <c r="J140" s="353"/>
      <c r="K140" s="396"/>
    </row>
    <row r="141" spans="2:11" ht="15" customHeight="1">
      <c r="B141" s="397"/>
      <c r="C141" s="398"/>
      <c r="D141" s="398"/>
      <c r="E141" s="398"/>
      <c r="F141" s="398"/>
      <c r="G141" s="398"/>
      <c r="H141" s="398"/>
      <c r="I141" s="398"/>
      <c r="J141" s="398"/>
      <c r="K141" s="399"/>
    </row>
    <row r="142" spans="2:11" ht="18.75" customHeight="1">
      <c r="B142" s="350"/>
      <c r="C142" s="350"/>
      <c r="D142" s="350"/>
      <c r="E142" s="350"/>
      <c r="F142" s="386"/>
      <c r="G142" s="350"/>
      <c r="H142" s="350"/>
      <c r="I142" s="350"/>
      <c r="J142" s="350"/>
      <c r="K142" s="350"/>
    </row>
    <row r="143" spans="2:11" ht="18.75" customHeight="1">
      <c r="B143" s="360"/>
      <c r="C143" s="360"/>
      <c r="D143" s="360"/>
      <c r="E143" s="360"/>
      <c r="F143" s="360"/>
      <c r="G143" s="360"/>
      <c r="H143" s="360"/>
      <c r="I143" s="360"/>
      <c r="J143" s="360"/>
      <c r="K143" s="360"/>
    </row>
    <row r="144" spans="2:11" ht="7.5" customHeight="1">
      <c r="B144" s="361"/>
      <c r="C144" s="362"/>
      <c r="D144" s="362"/>
      <c r="E144" s="362"/>
      <c r="F144" s="362"/>
      <c r="G144" s="362"/>
      <c r="H144" s="362"/>
      <c r="I144" s="362"/>
      <c r="J144" s="362"/>
      <c r="K144" s="363"/>
    </row>
    <row r="145" spans="2:11" ht="45" customHeight="1">
      <c r="B145" s="364"/>
      <c r="C145" s="365" t="s">
        <v>1560</v>
      </c>
      <c r="D145" s="365"/>
      <c r="E145" s="365"/>
      <c r="F145" s="365"/>
      <c r="G145" s="365"/>
      <c r="H145" s="365"/>
      <c r="I145" s="365"/>
      <c r="J145" s="365"/>
      <c r="K145" s="366"/>
    </row>
    <row r="146" spans="2:11" ht="17.25" customHeight="1">
      <c r="B146" s="364"/>
      <c r="C146" s="367" t="s">
        <v>1496</v>
      </c>
      <c r="D146" s="367"/>
      <c r="E146" s="367"/>
      <c r="F146" s="367" t="s">
        <v>1497</v>
      </c>
      <c r="G146" s="368"/>
      <c r="H146" s="367" t="s">
        <v>136</v>
      </c>
      <c r="I146" s="367" t="s">
        <v>64</v>
      </c>
      <c r="J146" s="367" t="s">
        <v>1498</v>
      </c>
      <c r="K146" s="366"/>
    </row>
    <row r="147" spans="2:11" ht="17.25" customHeight="1">
      <c r="B147" s="364"/>
      <c r="C147" s="369" t="s">
        <v>1499</v>
      </c>
      <c r="D147" s="369"/>
      <c r="E147" s="369"/>
      <c r="F147" s="370" t="s">
        <v>1500</v>
      </c>
      <c r="G147" s="371"/>
      <c r="H147" s="369"/>
      <c r="I147" s="369"/>
      <c r="J147" s="369" t="s">
        <v>1501</v>
      </c>
      <c r="K147" s="366"/>
    </row>
    <row r="148" spans="2:11" ht="5.25" customHeight="1">
      <c r="B148" s="375"/>
      <c r="C148" s="372"/>
      <c r="D148" s="372"/>
      <c r="E148" s="372"/>
      <c r="F148" s="372"/>
      <c r="G148" s="373"/>
      <c r="H148" s="372"/>
      <c r="I148" s="372"/>
      <c r="J148" s="372"/>
      <c r="K148" s="396"/>
    </row>
    <row r="149" spans="2:11" ht="15" customHeight="1">
      <c r="B149" s="375"/>
      <c r="C149" s="400" t="s">
        <v>1505</v>
      </c>
      <c r="D149" s="353"/>
      <c r="E149" s="353"/>
      <c r="F149" s="401" t="s">
        <v>1502</v>
      </c>
      <c r="G149" s="353"/>
      <c r="H149" s="400" t="s">
        <v>1541</v>
      </c>
      <c r="I149" s="400" t="s">
        <v>1504</v>
      </c>
      <c r="J149" s="400">
        <v>120</v>
      </c>
      <c r="K149" s="396"/>
    </row>
    <row r="150" spans="2:11" ht="15" customHeight="1">
      <c r="B150" s="375"/>
      <c r="C150" s="400" t="s">
        <v>1550</v>
      </c>
      <c r="D150" s="353"/>
      <c r="E150" s="353"/>
      <c r="F150" s="401" t="s">
        <v>1502</v>
      </c>
      <c r="G150" s="353"/>
      <c r="H150" s="400" t="s">
        <v>1561</v>
      </c>
      <c r="I150" s="400" t="s">
        <v>1504</v>
      </c>
      <c r="J150" s="400" t="s">
        <v>1552</v>
      </c>
      <c r="K150" s="396"/>
    </row>
    <row r="151" spans="2:11" ht="15" customHeight="1">
      <c r="B151" s="375"/>
      <c r="C151" s="400" t="s">
        <v>91</v>
      </c>
      <c r="D151" s="353"/>
      <c r="E151" s="353"/>
      <c r="F151" s="401" t="s">
        <v>1502</v>
      </c>
      <c r="G151" s="353"/>
      <c r="H151" s="400" t="s">
        <v>1562</v>
      </c>
      <c r="I151" s="400" t="s">
        <v>1504</v>
      </c>
      <c r="J151" s="400" t="s">
        <v>1552</v>
      </c>
      <c r="K151" s="396"/>
    </row>
    <row r="152" spans="2:11" ht="15" customHeight="1">
      <c r="B152" s="375"/>
      <c r="C152" s="400" t="s">
        <v>1507</v>
      </c>
      <c r="D152" s="353"/>
      <c r="E152" s="353"/>
      <c r="F152" s="401" t="s">
        <v>1508</v>
      </c>
      <c r="G152" s="353"/>
      <c r="H152" s="400" t="s">
        <v>1541</v>
      </c>
      <c r="I152" s="400" t="s">
        <v>1504</v>
      </c>
      <c r="J152" s="400">
        <v>50</v>
      </c>
      <c r="K152" s="396"/>
    </row>
    <row r="153" spans="2:11" ht="15" customHeight="1">
      <c r="B153" s="375"/>
      <c r="C153" s="400" t="s">
        <v>1510</v>
      </c>
      <c r="D153" s="353"/>
      <c r="E153" s="353"/>
      <c r="F153" s="401" t="s">
        <v>1502</v>
      </c>
      <c r="G153" s="353"/>
      <c r="H153" s="400" t="s">
        <v>1541</v>
      </c>
      <c r="I153" s="400" t="s">
        <v>1512</v>
      </c>
      <c r="J153" s="400"/>
      <c r="K153" s="396"/>
    </row>
    <row r="154" spans="2:11" ht="15" customHeight="1">
      <c r="B154" s="375"/>
      <c r="C154" s="400" t="s">
        <v>1521</v>
      </c>
      <c r="D154" s="353"/>
      <c r="E154" s="353"/>
      <c r="F154" s="401" t="s">
        <v>1508</v>
      </c>
      <c r="G154" s="353"/>
      <c r="H154" s="400" t="s">
        <v>1541</v>
      </c>
      <c r="I154" s="400" t="s">
        <v>1504</v>
      </c>
      <c r="J154" s="400">
        <v>50</v>
      </c>
      <c r="K154" s="396"/>
    </row>
    <row r="155" spans="2:11" ht="15" customHeight="1">
      <c r="B155" s="375"/>
      <c r="C155" s="400" t="s">
        <v>1529</v>
      </c>
      <c r="D155" s="353"/>
      <c r="E155" s="353"/>
      <c r="F155" s="401" t="s">
        <v>1508</v>
      </c>
      <c r="G155" s="353"/>
      <c r="H155" s="400" t="s">
        <v>1541</v>
      </c>
      <c r="I155" s="400" t="s">
        <v>1504</v>
      </c>
      <c r="J155" s="400">
        <v>50</v>
      </c>
      <c r="K155" s="396"/>
    </row>
    <row r="156" spans="2:11" ht="15" customHeight="1">
      <c r="B156" s="375"/>
      <c r="C156" s="400" t="s">
        <v>1527</v>
      </c>
      <c r="D156" s="353"/>
      <c r="E156" s="353"/>
      <c r="F156" s="401" t="s">
        <v>1508</v>
      </c>
      <c r="G156" s="353"/>
      <c r="H156" s="400" t="s">
        <v>1541</v>
      </c>
      <c r="I156" s="400" t="s">
        <v>1504</v>
      </c>
      <c r="J156" s="400">
        <v>50</v>
      </c>
      <c r="K156" s="396"/>
    </row>
    <row r="157" spans="2:11" ht="15" customHeight="1">
      <c r="B157" s="375"/>
      <c r="C157" s="400" t="s">
        <v>106</v>
      </c>
      <c r="D157" s="353"/>
      <c r="E157" s="353"/>
      <c r="F157" s="401" t="s">
        <v>1502</v>
      </c>
      <c r="G157" s="353"/>
      <c r="H157" s="400" t="s">
        <v>1563</v>
      </c>
      <c r="I157" s="400" t="s">
        <v>1504</v>
      </c>
      <c r="J157" s="400" t="s">
        <v>1564</v>
      </c>
      <c r="K157" s="396"/>
    </row>
    <row r="158" spans="2:11" ht="15" customHeight="1">
      <c r="B158" s="375"/>
      <c r="C158" s="400" t="s">
        <v>1565</v>
      </c>
      <c r="D158" s="353"/>
      <c r="E158" s="353"/>
      <c r="F158" s="401" t="s">
        <v>1502</v>
      </c>
      <c r="G158" s="353"/>
      <c r="H158" s="400" t="s">
        <v>1566</v>
      </c>
      <c r="I158" s="400" t="s">
        <v>1536</v>
      </c>
      <c r="J158" s="400"/>
      <c r="K158" s="396"/>
    </row>
    <row r="159" spans="2:11" ht="15" customHeight="1">
      <c r="B159" s="402"/>
      <c r="C159" s="384"/>
      <c r="D159" s="384"/>
      <c r="E159" s="384"/>
      <c r="F159" s="384"/>
      <c r="G159" s="384"/>
      <c r="H159" s="384"/>
      <c r="I159" s="384"/>
      <c r="J159" s="384"/>
      <c r="K159" s="403"/>
    </row>
    <row r="160" spans="2:11" ht="18.75" customHeight="1">
      <c r="B160" s="350"/>
      <c r="C160" s="353"/>
      <c r="D160" s="353"/>
      <c r="E160" s="353"/>
      <c r="F160" s="374"/>
      <c r="G160" s="353"/>
      <c r="H160" s="353"/>
      <c r="I160" s="353"/>
      <c r="J160" s="353"/>
      <c r="K160" s="350"/>
    </row>
    <row r="161" spans="2:11" ht="18.75" customHeight="1"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</row>
    <row r="162" spans="2:11" ht="7.5" customHeight="1">
      <c r="B162" s="337"/>
      <c r="C162" s="338"/>
      <c r="D162" s="338"/>
      <c r="E162" s="338"/>
      <c r="F162" s="338"/>
      <c r="G162" s="338"/>
      <c r="H162" s="338"/>
      <c r="I162" s="338"/>
      <c r="J162" s="338"/>
      <c r="K162" s="339"/>
    </row>
    <row r="163" spans="2:11" ht="45" customHeight="1">
      <c r="B163" s="340"/>
      <c r="C163" s="341" t="s">
        <v>1567</v>
      </c>
      <c r="D163" s="341"/>
      <c r="E163" s="341"/>
      <c r="F163" s="341"/>
      <c r="G163" s="341"/>
      <c r="H163" s="341"/>
      <c r="I163" s="341"/>
      <c r="J163" s="341"/>
      <c r="K163" s="342"/>
    </row>
    <row r="164" spans="2:11" ht="17.25" customHeight="1">
      <c r="B164" s="340"/>
      <c r="C164" s="367" t="s">
        <v>1496</v>
      </c>
      <c r="D164" s="367"/>
      <c r="E164" s="367"/>
      <c r="F164" s="367" t="s">
        <v>1497</v>
      </c>
      <c r="G164" s="404"/>
      <c r="H164" s="405" t="s">
        <v>136</v>
      </c>
      <c r="I164" s="405" t="s">
        <v>64</v>
      </c>
      <c r="J164" s="367" t="s">
        <v>1498</v>
      </c>
      <c r="K164" s="342"/>
    </row>
    <row r="165" spans="2:11" ht="17.25" customHeight="1">
      <c r="B165" s="344"/>
      <c r="C165" s="369" t="s">
        <v>1499</v>
      </c>
      <c r="D165" s="369"/>
      <c r="E165" s="369"/>
      <c r="F165" s="370" t="s">
        <v>1500</v>
      </c>
      <c r="G165" s="406"/>
      <c r="H165" s="407"/>
      <c r="I165" s="407"/>
      <c r="J165" s="369" t="s">
        <v>1501</v>
      </c>
      <c r="K165" s="346"/>
    </row>
    <row r="166" spans="2:11" ht="5.25" customHeight="1">
      <c r="B166" s="375"/>
      <c r="C166" s="372"/>
      <c r="D166" s="372"/>
      <c r="E166" s="372"/>
      <c r="F166" s="372"/>
      <c r="G166" s="373"/>
      <c r="H166" s="372"/>
      <c r="I166" s="372"/>
      <c r="J166" s="372"/>
      <c r="K166" s="396"/>
    </row>
    <row r="167" spans="2:11" ht="15" customHeight="1">
      <c r="B167" s="375"/>
      <c r="C167" s="353" t="s">
        <v>1505</v>
      </c>
      <c r="D167" s="353"/>
      <c r="E167" s="353"/>
      <c r="F167" s="374" t="s">
        <v>1502</v>
      </c>
      <c r="G167" s="353"/>
      <c r="H167" s="353" t="s">
        <v>1541</v>
      </c>
      <c r="I167" s="353" t="s">
        <v>1504</v>
      </c>
      <c r="J167" s="353">
        <v>120</v>
      </c>
      <c r="K167" s="396"/>
    </row>
    <row r="168" spans="2:11" ht="15" customHeight="1">
      <c r="B168" s="375"/>
      <c r="C168" s="353" t="s">
        <v>1550</v>
      </c>
      <c r="D168" s="353"/>
      <c r="E168" s="353"/>
      <c r="F168" s="374" t="s">
        <v>1502</v>
      </c>
      <c r="G168" s="353"/>
      <c r="H168" s="353" t="s">
        <v>1551</v>
      </c>
      <c r="I168" s="353" t="s">
        <v>1504</v>
      </c>
      <c r="J168" s="353" t="s">
        <v>1552</v>
      </c>
      <c r="K168" s="396"/>
    </row>
    <row r="169" spans="2:11" ht="15" customHeight="1">
      <c r="B169" s="375"/>
      <c r="C169" s="353" t="s">
        <v>91</v>
      </c>
      <c r="D169" s="353"/>
      <c r="E169" s="353"/>
      <c r="F169" s="374" t="s">
        <v>1502</v>
      </c>
      <c r="G169" s="353"/>
      <c r="H169" s="353" t="s">
        <v>1568</v>
      </c>
      <c r="I169" s="353" t="s">
        <v>1504</v>
      </c>
      <c r="J169" s="353" t="s">
        <v>1552</v>
      </c>
      <c r="K169" s="396"/>
    </row>
    <row r="170" spans="2:11" ht="15" customHeight="1">
      <c r="B170" s="375"/>
      <c r="C170" s="353" t="s">
        <v>1507</v>
      </c>
      <c r="D170" s="353"/>
      <c r="E170" s="353"/>
      <c r="F170" s="374" t="s">
        <v>1508</v>
      </c>
      <c r="G170" s="353"/>
      <c r="H170" s="353" t="s">
        <v>1568</v>
      </c>
      <c r="I170" s="353" t="s">
        <v>1504</v>
      </c>
      <c r="J170" s="353">
        <v>50</v>
      </c>
      <c r="K170" s="396"/>
    </row>
    <row r="171" spans="2:11" ht="15" customHeight="1">
      <c r="B171" s="375"/>
      <c r="C171" s="353" t="s">
        <v>1510</v>
      </c>
      <c r="D171" s="353"/>
      <c r="E171" s="353"/>
      <c r="F171" s="374" t="s">
        <v>1502</v>
      </c>
      <c r="G171" s="353"/>
      <c r="H171" s="353" t="s">
        <v>1568</v>
      </c>
      <c r="I171" s="353" t="s">
        <v>1512</v>
      </c>
      <c r="J171" s="353"/>
      <c r="K171" s="396"/>
    </row>
    <row r="172" spans="2:11" ht="15" customHeight="1">
      <c r="B172" s="375"/>
      <c r="C172" s="353" t="s">
        <v>1521</v>
      </c>
      <c r="D172" s="353"/>
      <c r="E172" s="353"/>
      <c r="F172" s="374" t="s">
        <v>1508</v>
      </c>
      <c r="G172" s="353"/>
      <c r="H172" s="353" t="s">
        <v>1568</v>
      </c>
      <c r="I172" s="353" t="s">
        <v>1504</v>
      </c>
      <c r="J172" s="353">
        <v>50</v>
      </c>
      <c r="K172" s="396"/>
    </row>
    <row r="173" spans="2:11" ht="15" customHeight="1">
      <c r="B173" s="375"/>
      <c r="C173" s="353" t="s">
        <v>1529</v>
      </c>
      <c r="D173" s="353"/>
      <c r="E173" s="353"/>
      <c r="F173" s="374" t="s">
        <v>1508</v>
      </c>
      <c r="G173" s="353"/>
      <c r="H173" s="353" t="s">
        <v>1568</v>
      </c>
      <c r="I173" s="353" t="s">
        <v>1504</v>
      </c>
      <c r="J173" s="353">
        <v>50</v>
      </c>
      <c r="K173" s="396"/>
    </row>
    <row r="174" spans="2:11" ht="15" customHeight="1">
      <c r="B174" s="375"/>
      <c r="C174" s="353" t="s">
        <v>1527</v>
      </c>
      <c r="D174" s="353"/>
      <c r="E174" s="353"/>
      <c r="F174" s="374" t="s">
        <v>1508</v>
      </c>
      <c r="G174" s="353"/>
      <c r="H174" s="353" t="s">
        <v>1568</v>
      </c>
      <c r="I174" s="353" t="s">
        <v>1504</v>
      </c>
      <c r="J174" s="353">
        <v>50</v>
      </c>
      <c r="K174" s="396"/>
    </row>
    <row r="175" spans="2:11" ht="15" customHeight="1">
      <c r="B175" s="375"/>
      <c r="C175" s="353" t="s">
        <v>135</v>
      </c>
      <c r="D175" s="353"/>
      <c r="E175" s="353"/>
      <c r="F175" s="374" t="s">
        <v>1502</v>
      </c>
      <c r="G175" s="353"/>
      <c r="H175" s="353" t="s">
        <v>1569</v>
      </c>
      <c r="I175" s="353" t="s">
        <v>1570</v>
      </c>
      <c r="J175" s="353"/>
      <c r="K175" s="396"/>
    </row>
    <row r="176" spans="2:11" ht="15" customHeight="1">
      <c r="B176" s="375"/>
      <c r="C176" s="353" t="s">
        <v>64</v>
      </c>
      <c r="D176" s="353"/>
      <c r="E176" s="353"/>
      <c r="F176" s="374" t="s">
        <v>1502</v>
      </c>
      <c r="G176" s="353"/>
      <c r="H176" s="353" t="s">
        <v>1571</v>
      </c>
      <c r="I176" s="353" t="s">
        <v>1572</v>
      </c>
      <c r="J176" s="353">
        <v>1</v>
      </c>
      <c r="K176" s="396"/>
    </row>
    <row r="177" spans="2:11" ht="15" customHeight="1">
      <c r="B177" s="375"/>
      <c r="C177" s="353" t="s">
        <v>60</v>
      </c>
      <c r="D177" s="353"/>
      <c r="E177" s="353"/>
      <c r="F177" s="374" t="s">
        <v>1502</v>
      </c>
      <c r="G177" s="353"/>
      <c r="H177" s="353" t="s">
        <v>1573</v>
      </c>
      <c r="I177" s="353" t="s">
        <v>1504</v>
      </c>
      <c r="J177" s="353">
        <v>20</v>
      </c>
      <c r="K177" s="396"/>
    </row>
    <row r="178" spans="2:11" ht="15" customHeight="1">
      <c r="B178" s="375"/>
      <c r="C178" s="353" t="s">
        <v>136</v>
      </c>
      <c r="D178" s="353"/>
      <c r="E178" s="353"/>
      <c r="F178" s="374" t="s">
        <v>1502</v>
      </c>
      <c r="G178" s="353"/>
      <c r="H178" s="353" t="s">
        <v>1574</v>
      </c>
      <c r="I178" s="353" t="s">
        <v>1504</v>
      </c>
      <c r="J178" s="353">
        <v>255</v>
      </c>
      <c r="K178" s="396"/>
    </row>
    <row r="179" spans="2:11" ht="15" customHeight="1">
      <c r="B179" s="375"/>
      <c r="C179" s="353" t="s">
        <v>137</v>
      </c>
      <c r="D179" s="353"/>
      <c r="E179" s="353"/>
      <c r="F179" s="374" t="s">
        <v>1502</v>
      </c>
      <c r="G179" s="353"/>
      <c r="H179" s="353" t="s">
        <v>1467</v>
      </c>
      <c r="I179" s="353" t="s">
        <v>1504</v>
      </c>
      <c r="J179" s="353">
        <v>10</v>
      </c>
      <c r="K179" s="396"/>
    </row>
    <row r="180" spans="2:11" ht="15" customHeight="1">
      <c r="B180" s="375"/>
      <c r="C180" s="353" t="s">
        <v>138</v>
      </c>
      <c r="D180" s="353"/>
      <c r="E180" s="353"/>
      <c r="F180" s="374" t="s">
        <v>1502</v>
      </c>
      <c r="G180" s="353"/>
      <c r="H180" s="353" t="s">
        <v>1575</v>
      </c>
      <c r="I180" s="353" t="s">
        <v>1536</v>
      </c>
      <c r="J180" s="353"/>
      <c r="K180" s="396"/>
    </row>
    <row r="181" spans="2:11" ht="15" customHeight="1">
      <c r="B181" s="375"/>
      <c r="C181" s="353" t="s">
        <v>1576</v>
      </c>
      <c r="D181" s="353"/>
      <c r="E181" s="353"/>
      <c r="F181" s="374" t="s">
        <v>1502</v>
      </c>
      <c r="G181" s="353"/>
      <c r="H181" s="353" t="s">
        <v>1577</v>
      </c>
      <c r="I181" s="353" t="s">
        <v>1536</v>
      </c>
      <c r="J181" s="353"/>
      <c r="K181" s="396"/>
    </row>
    <row r="182" spans="2:11" ht="15" customHeight="1">
      <c r="B182" s="375"/>
      <c r="C182" s="353" t="s">
        <v>1565</v>
      </c>
      <c r="D182" s="353"/>
      <c r="E182" s="353"/>
      <c r="F182" s="374" t="s">
        <v>1502</v>
      </c>
      <c r="G182" s="353"/>
      <c r="H182" s="353" t="s">
        <v>1578</v>
      </c>
      <c r="I182" s="353" t="s">
        <v>1536</v>
      </c>
      <c r="J182" s="353"/>
      <c r="K182" s="396"/>
    </row>
    <row r="183" spans="2:11" ht="15" customHeight="1">
      <c r="B183" s="375"/>
      <c r="C183" s="353" t="s">
        <v>140</v>
      </c>
      <c r="D183" s="353"/>
      <c r="E183" s="353"/>
      <c r="F183" s="374" t="s">
        <v>1508</v>
      </c>
      <c r="G183" s="353"/>
      <c r="H183" s="353" t="s">
        <v>1579</v>
      </c>
      <c r="I183" s="353" t="s">
        <v>1504</v>
      </c>
      <c r="J183" s="353">
        <v>50</v>
      </c>
      <c r="K183" s="396"/>
    </row>
    <row r="184" spans="2:11" ht="15" customHeight="1">
      <c r="B184" s="375"/>
      <c r="C184" s="353" t="s">
        <v>1580</v>
      </c>
      <c r="D184" s="353"/>
      <c r="E184" s="353"/>
      <c r="F184" s="374" t="s">
        <v>1508</v>
      </c>
      <c r="G184" s="353"/>
      <c r="H184" s="353" t="s">
        <v>1581</v>
      </c>
      <c r="I184" s="353" t="s">
        <v>1582</v>
      </c>
      <c r="J184" s="353"/>
      <c r="K184" s="396"/>
    </row>
    <row r="185" spans="2:11" ht="15" customHeight="1">
      <c r="B185" s="375"/>
      <c r="C185" s="353" t="s">
        <v>1583</v>
      </c>
      <c r="D185" s="353"/>
      <c r="E185" s="353"/>
      <c r="F185" s="374" t="s">
        <v>1508</v>
      </c>
      <c r="G185" s="353"/>
      <c r="H185" s="353" t="s">
        <v>1584</v>
      </c>
      <c r="I185" s="353" t="s">
        <v>1582</v>
      </c>
      <c r="J185" s="353"/>
      <c r="K185" s="396"/>
    </row>
    <row r="186" spans="2:11" ht="15" customHeight="1">
      <c r="B186" s="375"/>
      <c r="C186" s="353" t="s">
        <v>1585</v>
      </c>
      <c r="D186" s="353"/>
      <c r="E186" s="353"/>
      <c r="F186" s="374" t="s">
        <v>1508</v>
      </c>
      <c r="G186" s="353"/>
      <c r="H186" s="353" t="s">
        <v>1586</v>
      </c>
      <c r="I186" s="353" t="s">
        <v>1582</v>
      </c>
      <c r="J186" s="353"/>
      <c r="K186" s="396"/>
    </row>
    <row r="187" spans="2:11" ht="15" customHeight="1">
      <c r="B187" s="375"/>
      <c r="C187" s="408" t="s">
        <v>1587</v>
      </c>
      <c r="D187" s="353"/>
      <c r="E187" s="353"/>
      <c r="F187" s="374" t="s">
        <v>1508</v>
      </c>
      <c r="G187" s="353"/>
      <c r="H187" s="353" t="s">
        <v>1588</v>
      </c>
      <c r="I187" s="353" t="s">
        <v>1589</v>
      </c>
      <c r="J187" s="409" t="s">
        <v>1590</v>
      </c>
      <c r="K187" s="396"/>
    </row>
    <row r="188" spans="2:11" ht="15" customHeight="1">
      <c r="B188" s="375"/>
      <c r="C188" s="359" t="s">
        <v>49</v>
      </c>
      <c r="D188" s="353"/>
      <c r="E188" s="353"/>
      <c r="F188" s="374" t="s">
        <v>1502</v>
      </c>
      <c r="G188" s="353"/>
      <c r="H188" s="350" t="s">
        <v>1591</v>
      </c>
      <c r="I188" s="353" t="s">
        <v>1592</v>
      </c>
      <c r="J188" s="353"/>
      <c r="K188" s="396"/>
    </row>
    <row r="189" spans="2:11" ht="15" customHeight="1">
      <c r="B189" s="375"/>
      <c r="C189" s="359" t="s">
        <v>1593</v>
      </c>
      <c r="D189" s="353"/>
      <c r="E189" s="353"/>
      <c r="F189" s="374" t="s">
        <v>1502</v>
      </c>
      <c r="G189" s="353"/>
      <c r="H189" s="353" t="s">
        <v>1594</v>
      </c>
      <c r="I189" s="353" t="s">
        <v>1536</v>
      </c>
      <c r="J189" s="353"/>
      <c r="K189" s="396"/>
    </row>
    <row r="190" spans="2:11" ht="15" customHeight="1">
      <c r="B190" s="375"/>
      <c r="C190" s="359" t="s">
        <v>1595</v>
      </c>
      <c r="D190" s="353"/>
      <c r="E190" s="353"/>
      <c r="F190" s="374" t="s">
        <v>1502</v>
      </c>
      <c r="G190" s="353"/>
      <c r="H190" s="353" t="s">
        <v>1596</v>
      </c>
      <c r="I190" s="353" t="s">
        <v>1536</v>
      </c>
      <c r="J190" s="353"/>
      <c r="K190" s="396"/>
    </row>
    <row r="191" spans="2:11" ht="15" customHeight="1">
      <c r="B191" s="375"/>
      <c r="C191" s="359" t="s">
        <v>1597</v>
      </c>
      <c r="D191" s="353"/>
      <c r="E191" s="353"/>
      <c r="F191" s="374" t="s">
        <v>1508</v>
      </c>
      <c r="G191" s="353"/>
      <c r="H191" s="353" t="s">
        <v>1598</v>
      </c>
      <c r="I191" s="353" t="s">
        <v>1536</v>
      </c>
      <c r="J191" s="353"/>
      <c r="K191" s="396"/>
    </row>
    <row r="192" spans="2:11" ht="15" customHeight="1">
      <c r="B192" s="402"/>
      <c r="C192" s="410"/>
      <c r="D192" s="384"/>
      <c r="E192" s="384"/>
      <c r="F192" s="384"/>
      <c r="G192" s="384"/>
      <c r="H192" s="384"/>
      <c r="I192" s="384"/>
      <c r="J192" s="384"/>
      <c r="K192" s="403"/>
    </row>
    <row r="193" spans="2:11" ht="18.75" customHeight="1">
      <c r="B193" s="350"/>
      <c r="C193" s="353"/>
      <c r="D193" s="353"/>
      <c r="E193" s="353"/>
      <c r="F193" s="374"/>
      <c r="G193" s="353"/>
      <c r="H193" s="353"/>
      <c r="I193" s="353"/>
      <c r="J193" s="353"/>
      <c r="K193" s="350"/>
    </row>
    <row r="194" spans="2:11" ht="18.75" customHeight="1">
      <c r="B194" s="350"/>
      <c r="C194" s="353"/>
      <c r="D194" s="353"/>
      <c r="E194" s="353"/>
      <c r="F194" s="374"/>
      <c r="G194" s="353"/>
      <c r="H194" s="353"/>
      <c r="I194" s="353"/>
      <c r="J194" s="353"/>
      <c r="K194" s="350"/>
    </row>
    <row r="195" spans="2:11" ht="18.75" customHeight="1">
      <c r="B195" s="360"/>
      <c r="C195" s="360"/>
      <c r="D195" s="360"/>
      <c r="E195" s="360"/>
      <c r="F195" s="360"/>
      <c r="G195" s="360"/>
      <c r="H195" s="360"/>
      <c r="I195" s="360"/>
      <c r="J195" s="360"/>
      <c r="K195" s="360"/>
    </row>
    <row r="196" spans="2:11" ht="13.5">
      <c r="B196" s="337"/>
      <c r="C196" s="338"/>
      <c r="D196" s="338"/>
      <c r="E196" s="338"/>
      <c r="F196" s="338"/>
      <c r="G196" s="338"/>
      <c r="H196" s="338"/>
      <c r="I196" s="338"/>
      <c r="J196" s="338"/>
      <c r="K196" s="339"/>
    </row>
    <row r="197" spans="2:11" ht="22.2">
      <c r="B197" s="340"/>
      <c r="C197" s="341" t="s">
        <v>1599</v>
      </c>
      <c r="D197" s="341"/>
      <c r="E197" s="341"/>
      <c r="F197" s="341"/>
      <c r="G197" s="341"/>
      <c r="H197" s="341"/>
      <c r="I197" s="341"/>
      <c r="J197" s="341"/>
      <c r="K197" s="342"/>
    </row>
    <row r="198" spans="2:11" ht="25.5" customHeight="1">
      <c r="B198" s="340"/>
      <c r="C198" s="411" t="s">
        <v>1600</v>
      </c>
      <c r="D198" s="411"/>
      <c r="E198" s="411"/>
      <c r="F198" s="411" t="s">
        <v>1601</v>
      </c>
      <c r="G198" s="412"/>
      <c r="H198" s="413" t="s">
        <v>1602</v>
      </c>
      <c r="I198" s="413"/>
      <c r="J198" s="413"/>
      <c r="K198" s="342"/>
    </row>
    <row r="199" spans="2:11" ht="5.25" customHeight="1">
      <c r="B199" s="375"/>
      <c r="C199" s="372"/>
      <c r="D199" s="372"/>
      <c r="E199" s="372"/>
      <c r="F199" s="372"/>
      <c r="G199" s="353"/>
      <c r="H199" s="372"/>
      <c r="I199" s="372"/>
      <c r="J199" s="372"/>
      <c r="K199" s="396"/>
    </row>
    <row r="200" spans="2:11" ht="15" customHeight="1">
      <c r="B200" s="375"/>
      <c r="C200" s="353" t="s">
        <v>1592</v>
      </c>
      <c r="D200" s="353"/>
      <c r="E200" s="353"/>
      <c r="F200" s="374" t="s">
        <v>50</v>
      </c>
      <c r="G200" s="353"/>
      <c r="H200" s="414" t="s">
        <v>1603</v>
      </c>
      <c r="I200" s="414"/>
      <c r="J200" s="414"/>
      <c r="K200" s="396"/>
    </row>
    <row r="201" spans="2:11" ht="15" customHeight="1">
      <c r="B201" s="375"/>
      <c r="C201" s="381"/>
      <c r="D201" s="353"/>
      <c r="E201" s="353"/>
      <c r="F201" s="374" t="s">
        <v>51</v>
      </c>
      <c r="G201" s="353"/>
      <c r="H201" s="414" t="s">
        <v>1604</v>
      </c>
      <c r="I201" s="414"/>
      <c r="J201" s="414"/>
      <c r="K201" s="396"/>
    </row>
    <row r="202" spans="2:11" ht="15" customHeight="1">
      <c r="B202" s="375"/>
      <c r="C202" s="381"/>
      <c r="D202" s="353"/>
      <c r="E202" s="353"/>
      <c r="F202" s="374" t="s">
        <v>54</v>
      </c>
      <c r="G202" s="353"/>
      <c r="H202" s="414" t="s">
        <v>1605</v>
      </c>
      <c r="I202" s="414"/>
      <c r="J202" s="414"/>
      <c r="K202" s="396"/>
    </row>
    <row r="203" spans="2:11" ht="15" customHeight="1">
      <c r="B203" s="375"/>
      <c r="C203" s="353"/>
      <c r="D203" s="353"/>
      <c r="E203" s="353"/>
      <c r="F203" s="374" t="s">
        <v>52</v>
      </c>
      <c r="G203" s="353"/>
      <c r="H203" s="414" t="s">
        <v>1606</v>
      </c>
      <c r="I203" s="414"/>
      <c r="J203" s="414"/>
      <c r="K203" s="396"/>
    </row>
    <row r="204" spans="2:11" ht="15" customHeight="1">
      <c r="B204" s="375"/>
      <c r="C204" s="353"/>
      <c r="D204" s="353"/>
      <c r="E204" s="353"/>
      <c r="F204" s="374" t="s">
        <v>53</v>
      </c>
      <c r="G204" s="353"/>
      <c r="H204" s="414" t="s">
        <v>1607</v>
      </c>
      <c r="I204" s="414"/>
      <c r="J204" s="414"/>
      <c r="K204" s="396"/>
    </row>
    <row r="205" spans="2:11" ht="15" customHeight="1">
      <c r="B205" s="375"/>
      <c r="C205" s="353"/>
      <c r="D205" s="353"/>
      <c r="E205" s="353"/>
      <c r="F205" s="374"/>
      <c r="G205" s="353"/>
      <c r="H205" s="353"/>
      <c r="I205" s="353"/>
      <c r="J205" s="353"/>
      <c r="K205" s="396"/>
    </row>
    <row r="206" spans="2:11" ht="15" customHeight="1">
      <c r="B206" s="375"/>
      <c r="C206" s="353" t="s">
        <v>1548</v>
      </c>
      <c r="D206" s="353"/>
      <c r="E206" s="353"/>
      <c r="F206" s="374" t="s">
        <v>85</v>
      </c>
      <c r="G206" s="353"/>
      <c r="H206" s="414" t="s">
        <v>1608</v>
      </c>
      <c r="I206" s="414"/>
      <c r="J206" s="414"/>
      <c r="K206" s="396"/>
    </row>
    <row r="207" spans="2:11" ht="15" customHeight="1">
      <c r="B207" s="375"/>
      <c r="C207" s="381"/>
      <c r="D207" s="353"/>
      <c r="E207" s="353"/>
      <c r="F207" s="374" t="s">
        <v>1446</v>
      </c>
      <c r="G207" s="353"/>
      <c r="H207" s="414" t="s">
        <v>1447</v>
      </c>
      <c r="I207" s="414"/>
      <c r="J207" s="414"/>
      <c r="K207" s="396"/>
    </row>
    <row r="208" spans="2:11" ht="15" customHeight="1">
      <c r="B208" s="375"/>
      <c r="C208" s="353"/>
      <c r="D208" s="353"/>
      <c r="E208" s="353"/>
      <c r="F208" s="374" t="s">
        <v>1444</v>
      </c>
      <c r="G208" s="353"/>
      <c r="H208" s="414" t="s">
        <v>1609</v>
      </c>
      <c r="I208" s="414"/>
      <c r="J208" s="414"/>
      <c r="K208" s="396"/>
    </row>
    <row r="209" spans="2:11" ht="15" customHeight="1">
      <c r="B209" s="415"/>
      <c r="C209" s="381"/>
      <c r="D209" s="381"/>
      <c r="E209" s="381"/>
      <c r="F209" s="374" t="s">
        <v>1448</v>
      </c>
      <c r="G209" s="359"/>
      <c r="H209" s="416" t="s">
        <v>1449</v>
      </c>
      <c r="I209" s="416"/>
      <c r="J209" s="416"/>
      <c r="K209" s="417"/>
    </row>
    <row r="210" spans="2:11" ht="15" customHeight="1">
      <c r="B210" s="415"/>
      <c r="C210" s="381"/>
      <c r="D210" s="381"/>
      <c r="E210" s="381"/>
      <c r="F210" s="374" t="s">
        <v>1450</v>
      </c>
      <c r="G210" s="359"/>
      <c r="H210" s="416" t="s">
        <v>1412</v>
      </c>
      <c r="I210" s="416"/>
      <c r="J210" s="416"/>
      <c r="K210" s="417"/>
    </row>
    <row r="211" spans="2:11" ht="15" customHeight="1">
      <c r="B211" s="415"/>
      <c r="C211" s="381"/>
      <c r="D211" s="381"/>
      <c r="E211" s="381"/>
      <c r="F211" s="418"/>
      <c r="G211" s="359"/>
      <c r="H211" s="419"/>
      <c r="I211" s="419"/>
      <c r="J211" s="419"/>
      <c r="K211" s="417"/>
    </row>
    <row r="212" spans="2:11" ht="15" customHeight="1">
      <c r="B212" s="415"/>
      <c r="C212" s="353" t="s">
        <v>1572</v>
      </c>
      <c r="D212" s="381"/>
      <c r="E212" s="381"/>
      <c r="F212" s="374">
        <v>1</v>
      </c>
      <c r="G212" s="359"/>
      <c r="H212" s="416" t="s">
        <v>1610</v>
      </c>
      <c r="I212" s="416"/>
      <c r="J212" s="416"/>
      <c r="K212" s="417"/>
    </row>
    <row r="213" spans="2:11" ht="15" customHeight="1">
      <c r="B213" s="415"/>
      <c r="C213" s="381"/>
      <c r="D213" s="381"/>
      <c r="E213" s="381"/>
      <c r="F213" s="374">
        <v>2</v>
      </c>
      <c r="G213" s="359"/>
      <c r="H213" s="416" t="s">
        <v>1611</v>
      </c>
      <c r="I213" s="416"/>
      <c r="J213" s="416"/>
      <c r="K213" s="417"/>
    </row>
    <row r="214" spans="2:11" ht="15" customHeight="1">
      <c r="B214" s="415"/>
      <c r="C214" s="381"/>
      <c r="D214" s="381"/>
      <c r="E214" s="381"/>
      <c r="F214" s="374">
        <v>3</v>
      </c>
      <c r="G214" s="359"/>
      <c r="H214" s="416" t="s">
        <v>1612</v>
      </c>
      <c r="I214" s="416"/>
      <c r="J214" s="416"/>
      <c r="K214" s="417"/>
    </row>
    <row r="215" spans="2:11" ht="15" customHeight="1">
      <c r="B215" s="415"/>
      <c r="C215" s="381"/>
      <c r="D215" s="381"/>
      <c r="E215" s="381"/>
      <c r="F215" s="374">
        <v>4</v>
      </c>
      <c r="G215" s="359"/>
      <c r="H215" s="416" t="s">
        <v>1613</v>
      </c>
      <c r="I215" s="416"/>
      <c r="J215" s="416"/>
      <c r="K215" s="417"/>
    </row>
    <row r="216" spans="2:11" ht="12.75" customHeight="1">
      <c r="B216" s="420"/>
      <c r="C216" s="421"/>
      <c r="D216" s="421"/>
      <c r="E216" s="421"/>
      <c r="F216" s="421"/>
      <c r="G216" s="421"/>
      <c r="H216" s="421"/>
      <c r="I216" s="421"/>
      <c r="J216" s="421"/>
      <c r="K216" s="42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Lenovo-PC\Martin</dc:creator>
  <cp:keywords/>
  <dc:description/>
  <cp:lastModifiedBy>Martin</cp:lastModifiedBy>
  <dcterms:created xsi:type="dcterms:W3CDTF">2017-09-15T09:03:47Z</dcterms:created>
  <dcterms:modified xsi:type="dcterms:W3CDTF">2017-09-15T09:04:01Z</dcterms:modified>
  <cp:category/>
  <cp:version/>
  <cp:contentType/>
  <cp:contentStatus/>
</cp:coreProperties>
</file>