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1 Naklady" sheetId="12" r:id="rId4"/>
    <sheet name="D 1.1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Naklady'!$1:$7</definedName>
    <definedName name="_xlnm.Print_Titles" localSheetId="4">'D 1.1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Naklady'!$A$1:$W$36</definedName>
    <definedName name="_xlnm.Print_Area" localSheetId="4">'D 1.1 1 Pol'!$A$1:$W$460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456" i="13" l="1"/>
  <c r="BA449" i="13"/>
  <c r="BA448" i="13"/>
  <c r="BA446" i="13"/>
  <c r="BA445" i="13"/>
  <c r="BA444" i="13"/>
  <c r="BA441" i="13"/>
  <c r="BA435" i="13"/>
  <c r="BA432" i="13"/>
  <c r="BA431" i="13"/>
  <c r="BA429" i="13"/>
  <c r="BA225" i="13"/>
  <c r="BA224" i="13"/>
  <c r="BA209" i="13"/>
  <c r="BA139" i="13"/>
  <c r="BA77" i="13"/>
  <c r="BA73" i="13"/>
  <c r="BA67" i="13"/>
  <c r="G9" i="13"/>
  <c r="M9" i="13" s="1"/>
  <c r="I9" i="13"/>
  <c r="I8" i="13" s="1"/>
  <c r="K9" i="13"/>
  <c r="O9" i="13"/>
  <c r="Q9" i="13"/>
  <c r="Q8" i="13" s="1"/>
  <c r="V9" i="13"/>
  <c r="G13" i="13"/>
  <c r="M13" i="13" s="1"/>
  <c r="I13" i="13"/>
  <c r="K13" i="13"/>
  <c r="K8" i="13" s="1"/>
  <c r="O13" i="13"/>
  <c r="Q13" i="13"/>
  <c r="V13" i="13"/>
  <c r="V8" i="13" s="1"/>
  <c r="G16" i="13"/>
  <c r="M16" i="13" s="1"/>
  <c r="I16" i="13"/>
  <c r="K16" i="13"/>
  <c r="O16" i="13"/>
  <c r="Q16" i="13"/>
  <c r="V16" i="13"/>
  <c r="G21" i="13"/>
  <c r="M21" i="13" s="1"/>
  <c r="I21" i="13"/>
  <c r="K21" i="13"/>
  <c r="O21" i="13"/>
  <c r="O8" i="13" s="1"/>
  <c r="Q21" i="13"/>
  <c r="V21" i="13"/>
  <c r="G26" i="13"/>
  <c r="I26" i="13"/>
  <c r="K26" i="13"/>
  <c r="M26" i="13"/>
  <c r="O26" i="13"/>
  <c r="Q26" i="13"/>
  <c r="V26" i="13"/>
  <c r="G35" i="13"/>
  <c r="M35" i="13" s="1"/>
  <c r="I35" i="13"/>
  <c r="K35" i="13"/>
  <c r="O35" i="13"/>
  <c r="Q35" i="13"/>
  <c r="V35" i="13"/>
  <c r="G40" i="13"/>
  <c r="M40" i="13" s="1"/>
  <c r="I40" i="13"/>
  <c r="K40" i="13"/>
  <c r="O40" i="13"/>
  <c r="Q40" i="13"/>
  <c r="V40" i="13"/>
  <c r="G49" i="13"/>
  <c r="M49" i="13" s="1"/>
  <c r="I49" i="13"/>
  <c r="K49" i="13"/>
  <c r="O49" i="13"/>
  <c r="Q49" i="13"/>
  <c r="V49" i="13"/>
  <c r="G53" i="13"/>
  <c r="M53" i="13" s="1"/>
  <c r="I53" i="13"/>
  <c r="K53" i="13"/>
  <c r="O53" i="13"/>
  <c r="Q53" i="13"/>
  <c r="V53" i="13"/>
  <c r="G58" i="13"/>
  <c r="M58" i="13" s="1"/>
  <c r="I58" i="13"/>
  <c r="I57" i="13" s="1"/>
  <c r="K58" i="13"/>
  <c r="O58" i="13"/>
  <c r="Q58" i="13"/>
  <c r="Q57" i="13" s="1"/>
  <c r="V58" i="13"/>
  <c r="G62" i="13"/>
  <c r="I62" i="13"/>
  <c r="K62" i="13"/>
  <c r="O62" i="13"/>
  <c r="O57" i="13" s="1"/>
  <c r="Q62" i="13"/>
  <c r="V62" i="13"/>
  <c r="G66" i="13"/>
  <c r="I66" i="13"/>
  <c r="K66" i="13"/>
  <c r="M66" i="13"/>
  <c r="O66" i="13"/>
  <c r="Q66" i="13"/>
  <c r="V66" i="13"/>
  <c r="G72" i="13"/>
  <c r="M72" i="13" s="1"/>
  <c r="I72" i="13"/>
  <c r="K72" i="13"/>
  <c r="K57" i="13" s="1"/>
  <c r="O72" i="13"/>
  <c r="Q72" i="13"/>
  <c r="V72" i="13"/>
  <c r="V57" i="13" s="1"/>
  <c r="G76" i="13"/>
  <c r="M76" i="13" s="1"/>
  <c r="I76" i="13"/>
  <c r="K76" i="13"/>
  <c r="O76" i="13"/>
  <c r="Q76" i="13"/>
  <c r="V76" i="13"/>
  <c r="G80" i="13"/>
  <c r="M80" i="13" s="1"/>
  <c r="I80" i="13"/>
  <c r="K80" i="13"/>
  <c r="O80" i="13"/>
  <c r="Q80" i="13"/>
  <c r="V80" i="13"/>
  <c r="I84" i="13"/>
  <c r="Q84" i="13"/>
  <c r="G85" i="13"/>
  <c r="G84" i="13" s="1"/>
  <c r="I53" i="1" s="1"/>
  <c r="I85" i="13"/>
  <c r="K85" i="13"/>
  <c r="K84" i="13" s="1"/>
  <c r="O85" i="13"/>
  <c r="O84" i="13" s="1"/>
  <c r="Q85" i="13"/>
  <c r="V85" i="13"/>
  <c r="V84" i="13" s="1"/>
  <c r="G89" i="13"/>
  <c r="M89" i="13" s="1"/>
  <c r="I89" i="13"/>
  <c r="K89" i="13"/>
  <c r="K88" i="13" s="1"/>
  <c r="O89" i="13"/>
  <c r="O88" i="13" s="1"/>
  <c r="Q89" i="13"/>
  <c r="V89" i="13"/>
  <c r="V88" i="13" s="1"/>
  <c r="G92" i="13"/>
  <c r="M92" i="13" s="1"/>
  <c r="I92" i="13"/>
  <c r="I88" i="13" s="1"/>
  <c r="K92" i="13"/>
  <c r="O92" i="13"/>
  <c r="Q92" i="13"/>
  <c r="Q88" i="13" s="1"/>
  <c r="V92" i="13"/>
  <c r="G98" i="13"/>
  <c r="M98" i="13" s="1"/>
  <c r="I98" i="13"/>
  <c r="I97" i="13" s="1"/>
  <c r="K98" i="13"/>
  <c r="O98" i="13"/>
  <c r="Q98" i="13"/>
  <c r="Q97" i="13" s="1"/>
  <c r="V98" i="13"/>
  <c r="G100" i="13"/>
  <c r="I100" i="13"/>
  <c r="K100" i="13"/>
  <c r="O100" i="13"/>
  <c r="O97" i="13" s="1"/>
  <c r="Q100" i="13"/>
  <c r="V100" i="13"/>
  <c r="G102" i="13"/>
  <c r="M102" i="13" s="1"/>
  <c r="I102" i="13"/>
  <c r="K102" i="13"/>
  <c r="O102" i="13"/>
  <c r="Q102" i="13"/>
  <c r="V102" i="13"/>
  <c r="G107" i="13"/>
  <c r="M107" i="13" s="1"/>
  <c r="I107" i="13"/>
  <c r="K107" i="13"/>
  <c r="K97" i="13" s="1"/>
  <c r="O107" i="13"/>
  <c r="Q107" i="13"/>
  <c r="V107" i="13"/>
  <c r="V97" i="13" s="1"/>
  <c r="G109" i="13"/>
  <c r="I109" i="13"/>
  <c r="K109" i="13"/>
  <c r="M109" i="13"/>
  <c r="O109" i="13"/>
  <c r="Q109" i="13"/>
  <c r="V109" i="13"/>
  <c r="G111" i="13"/>
  <c r="M111" i="13" s="1"/>
  <c r="I111" i="13"/>
  <c r="K111" i="13"/>
  <c r="O111" i="13"/>
  <c r="Q111" i="13"/>
  <c r="V111" i="13"/>
  <c r="G114" i="13"/>
  <c r="G113" i="13" s="1"/>
  <c r="I56" i="1" s="1"/>
  <c r="I114" i="13"/>
  <c r="K114" i="13"/>
  <c r="K113" i="13" s="1"/>
  <c r="O114" i="13"/>
  <c r="O113" i="13" s="1"/>
  <c r="Q114" i="13"/>
  <c r="V114" i="13"/>
  <c r="V113" i="13" s="1"/>
  <c r="G120" i="13"/>
  <c r="I120" i="13"/>
  <c r="K120" i="13"/>
  <c r="M120" i="13"/>
  <c r="O120" i="13"/>
  <c r="Q120" i="13"/>
  <c r="V120" i="13"/>
  <c r="G126" i="13"/>
  <c r="M126" i="13" s="1"/>
  <c r="I126" i="13"/>
  <c r="K126" i="13"/>
  <c r="O126" i="13"/>
  <c r="Q126" i="13"/>
  <c r="V126" i="13"/>
  <c r="G131" i="13"/>
  <c r="M131" i="13" s="1"/>
  <c r="I131" i="13"/>
  <c r="I113" i="13" s="1"/>
  <c r="K131" i="13"/>
  <c r="O131" i="13"/>
  <c r="Q131" i="13"/>
  <c r="Q113" i="13" s="1"/>
  <c r="V131" i="13"/>
  <c r="G136" i="13"/>
  <c r="M136" i="13" s="1"/>
  <c r="I136" i="13"/>
  <c r="I135" i="13" s="1"/>
  <c r="K136" i="13"/>
  <c r="O136" i="13"/>
  <c r="Q136" i="13"/>
  <c r="Q135" i="13" s="1"/>
  <c r="V136" i="13"/>
  <c r="G138" i="13"/>
  <c r="I138" i="13"/>
  <c r="K138" i="13"/>
  <c r="K135" i="13" s="1"/>
  <c r="O138" i="13"/>
  <c r="O135" i="13" s="1"/>
  <c r="Q138" i="13"/>
  <c r="V138" i="13"/>
  <c r="V135" i="13" s="1"/>
  <c r="G143" i="13"/>
  <c r="M143" i="13" s="1"/>
  <c r="I143" i="13"/>
  <c r="K143" i="13"/>
  <c r="O143" i="13"/>
  <c r="Q143" i="13"/>
  <c r="V143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M150" i="13" s="1"/>
  <c r="I150" i="13"/>
  <c r="K150" i="13"/>
  <c r="O150" i="13"/>
  <c r="Q150" i="13"/>
  <c r="V150" i="13"/>
  <c r="G152" i="13"/>
  <c r="M152" i="13" s="1"/>
  <c r="I152" i="13"/>
  <c r="K152" i="13"/>
  <c r="O152" i="13"/>
  <c r="Q152" i="13"/>
  <c r="V152" i="13"/>
  <c r="G155" i="13"/>
  <c r="I155" i="13"/>
  <c r="I154" i="13" s="1"/>
  <c r="K155" i="13"/>
  <c r="M155" i="13"/>
  <c r="O155" i="13"/>
  <c r="Q155" i="13"/>
  <c r="Q154" i="13" s="1"/>
  <c r="V155" i="13"/>
  <c r="G159" i="13"/>
  <c r="M159" i="13" s="1"/>
  <c r="I159" i="13"/>
  <c r="K159" i="13"/>
  <c r="K154" i="13" s="1"/>
  <c r="O159" i="13"/>
  <c r="Q159" i="13"/>
  <c r="V159" i="13"/>
  <c r="V154" i="13" s="1"/>
  <c r="G163" i="13"/>
  <c r="I163" i="13"/>
  <c r="K163" i="13"/>
  <c r="M163" i="13"/>
  <c r="O163" i="13"/>
  <c r="Q163" i="13"/>
  <c r="V163" i="13"/>
  <c r="G167" i="13"/>
  <c r="G154" i="13" s="1"/>
  <c r="I58" i="1" s="1"/>
  <c r="I167" i="13"/>
  <c r="K167" i="13"/>
  <c r="O167" i="13"/>
  <c r="O154" i="13" s="1"/>
  <c r="Q167" i="13"/>
  <c r="V167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G177" i="13"/>
  <c r="I177" i="13"/>
  <c r="K177" i="13"/>
  <c r="M177" i="13"/>
  <c r="O177" i="13"/>
  <c r="Q177" i="13"/>
  <c r="V177" i="13"/>
  <c r="G181" i="13"/>
  <c r="I181" i="13"/>
  <c r="I180" i="13" s="1"/>
  <c r="K181" i="13"/>
  <c r="M181" i="13"/>
  <c r="O181" i="13"/>
  <c r="Q181" i="13"/>
  <c r="Q180" i="13" s="1"/>
  <c r="V181" i="13"/>
  <c r="G182" i="13"/>
  <c r="M182" i="13" s="1"/>
  <c r="I182" i="13"/>
  <c r="K182" i="13"/>
  <c r="K180" i="13" s="1"/>
  <c r="O182" i="13"/>
  <c r="Q182" i="13"/>
  <c r="V182" i="13"/>
  <c r="V180" i="13" s="1"/>
  <c r="G184" i="13"/>
  <c r="I184" i="13"/>
  <c r="K184" i="13"/>
  <c r="M184" i="13"/>
  <c r="O184" i="13"/>
  <c r="Q184" i="13"/>
  <c r="V184" i="13"/>
  <c r="G185" i="13"/>
  <c r="G180" i="13" s="1"/>
  <c r="I59" i="1" s="1"/>
  <c r="I185" i="13"/>
  <c r="K185" i="13"/>
  <c r="O185" i="13"/>
  <c r="O180" i="13" s="1"/>
  <c r="Q185" i="13"/>
  <c r="V185" i="13"/>
  <c r="G188" i="13"/>
  <c r="M188" i="13" s="1"/>
  <c r="I188" i="13"/>
  <c r="K188" i="13"/>
  <c r="K187" i="13" s="1"/>
  <c r="O188" i="13"/>
  <c r="O187" i="13" s="1"/>
  <c r="Q188" i="13"/>
  <c r="V188" i="13"/>
  <c r="V187" i="13" s="1"/>
  <c r="G192" i="13"/>
  <c r="M192" i="13" s="1"/>
  <c r="I192" i="13"/>
  <c r="K192" i="13"/>
  <c r="O192" i="13"/>
  <c r="Q192" i="13"/>
  <c r="V192" i="13"/>
  <c r="G196" i="13"/>
  <c r="M196" i="13" s="1"/>
  <c r="I196" i="13"/>
  <c r="K196" i="13"/>
  <c r="O196" i="13"/>
  <c r="Q196" i="13"/>
  <c r="V196" i="13"/>
  <c r="G198" i="13"/>
  <c r="M198" i="13" s="1"/>
  <c r="I198" i="13"/>
  <c r="I187" i="13" s="1"/>
  <c r="K198" i="13"/>
  <c r="O198" i="13"/>
  <c r="Q198" i="13"/>
  <c r="Q187" i="13" s="1"/>
  <c r="V198" i="13"/>
  <c r="G200" i="13"/>
  <c r="M200" i="13" s="1"/>
  <c r="I200" i="13"/>
  <c r="K200" i="13"/>
  <c r="O200" i="13"/>
  <c r="Q200" i="13"/>
  <c r="V200" i="13"/>
  <c r="G202" i="13"/>
  <c r="M202" i="13" s="1"/>
  <c r="I202" i="13"/>
  <c r="K202" i="13"/>
  <c r="O202" i="13"/>
  <c r="Q202" i="13"/>
  <c r="V202" i="13"/>
  <c r="G205" i="13"/>
  <c r="M205" i="13" s="1"/>
  <c r="I205" i="13"/>
  <c r="K205" i="13"/>
  <c r="O205" i="13"/>
  <c r="Q205" i="13"/>
  <c r="V205" i="13"/>
  <c r="G208" i="13"/>
  <c r="M208" i="13" s="1"/>
  <c r="I208" i="13"/>
  <c r="K208" i="13"/>
  <c r="O208" i="13"/>
  <c r="Q208" i="13"/>
  <c r="V208" i="13"/>
  <c r="G212" i="13"/>
  <c r="M212" i="13" s="1"/>
  <c r="I212" i="13"/>
  <c r="K212" i="13"/>
  <c r="O212" i="13"/>
  <c r="Q212" i="13"/>
  <c r="V212" i="13"/>
  <c r="G216" i="13"/>
  <c r="I216" i="13"/>
  <c r="K216" i="13"/>
  <c r="M216" i="13"/>
  <c r="O216" i="13"/>
  <c r="Q216" i="13"/>
  <c r="V216" i="13"/>
  <c r="G218" i="13"/>
  <c r="M218" i="13" s="1"/>
  <c r="I218" i="13"/>
  <c r="K218" i="13"/>
  <c r="O218" i="13"/>
  <c r="Q218" i="13"/>
  <c r="V218" i="13"/>
  <c r="G221" i="13"/>
  <c r="M221" i="13" s="1"/>
  <c r="I221" i="13"/>
  <c r="K221" i="13"/>
  <c r="O221" i="13"/>
  <c r="Q221" i="13"/>
  <c r="V221" i="13"/>
  <c r="G223" i="13"/>
  <c r="M223" i="13" s="1"/>
  <c r="I223" i="13"/>
  <c r="K223" i="13"/>
  <c r="O223" i="13"/>
  <c r="Q223" i="13"/>
  <c r="V223" i="13"/>
  <c r="G228" i="13"/>
  <c r="I228" i="13"/>
  <c r="K228" i="13"/>
  <c r="M228" i="13"/>
  <c r="O228" i="13"/>
  <c r="Q228" i="13"/>
  <c r="V228" i="13"/>
  <c r="G229" i="13"/>
  <c r="M229" i="13" s="1"/>
  <c r="I229" i="13"/>
  <c r="K229" i="13"/>
  <c r="O229" i="13"/>
  <c r="Q229" i="13"/>
  <c r="V229" i="13"/>
  <c r="G230" i="13"/>
  <c r="I230" i="13"/>
  <c r="K230" i="13"/>
  <c r="M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I236" i="13"/>
  <c r="Q236" i="13"/>
  <c r="G237" i="13"/>
  <c r="G236" i="13" s="1"/>
  <c r="I61" i="1" s="1"/>
  <c r="I237" i="13"/>
  <c r="K237" i="13"/>
  <c r="K236" i="13" s="1"/>
  <c r="O237" i="13"/>
  <c r="O236" i="13" s="1"/>
  <c r="Q237" i="13"/>
  <c r="V237" i="13"/>
  <c r="V236" i="13" s="1"/>
  <c r="G240" i="13"/>
  <c r="M240" i="13" s="1"/>
  <c r="I240" i="13"/>
  <c r="K240" i="13"/>
  <c r="K239" i="13" s="1"/>
  <c r="O240" i="13"/>
  <c r="O239" i="13" s="1"/>
  <c r="Q240" i="13"/>
  <c r="V240" i="13"/>
  <c r="V239" i="13" s="1"/>
  <c r="G243" i="13"/>
  <c r="M243" i="13" s="1"/>
  <c r="I243" i="13"/>
  <c r="K243" i="13"/>
  <c r="O243" i="13"/>
  <c r="Q243" i="13"/>
  <c r="V243" i="13"/>
  <c r="G246" i="13"/>
  <c r="M246" i="13" s="1"/>
  <c r="I246" i="13"/>
  <c r="K246" i="13"/>
  <c r="O246" i="13"/>
  <c r="Q246" i="13"/>
  <c r="V246" i="13"/>
  <c r="G249" i="13"/>
  <c r="M249" i="13" s="1"/>
  <c r="I249" i="13"/>
  <c r="I239" i="13" s="1"/>
  <c r="K249" i="13"/>
  <c r="O249" i="13"/>
  <c r="Q249" i="13"/>
  <c r="Q239" i="13" s="1"/>
  <c r="V249" i="13"/>
  <c r="G252" i="13"/>
  <c r="M252" i="13" s="1"/>
  <c r="I252" i="13"/>
  <c r="K252" i="13"/>
  <c r="O252" i="13"/>
  <c r="Q252" i="13"/>
  <c r="V252" i="13"/>
  <c r="G255" i="13"/>
  <c r="G254" i="13" s="1"/>
  <c r="I255" i="13"/>
  <c r="K255" i="13"/>
  <c r="K254" i="13" s="1"/>
  <c r="O255" i="13"/>
  <c r="O254" i="13" s="1"/>
  <c r="Q255" i="13"/>
  <c r="V255" i="13"/>
  <c r="V254" i="13" s="1"/>
  <c r="G259" i="13"/>
  <c r="I259" i="13"/>
  <c r="I254" i="13" s="1"/>
  <c r="K259" i="13"/>
  <c r="M259" i="13"/>
  <c r="O259" i="13"/>
  <c r="Q259" i="13"/>
  <c r="Q254" i="13" s="1"/>
  <c r="V259" i="13"/>
  <c r="G262" i="13"/>
  <c r="M262" i="13" s="1"/>
  <c r="I262" i="13"/>
  <c r="I261" i="13" s="1"/>
  <c r="K262" i="13"/>
  <c r="O262" i="13"/>
  <c r="Q262" i="13"/>
  <c r="Q261" i="13" s="1"/>
  <c r="V262" i="13"/>
  <c r="G264" i="13"/>
  <c r="I264" i="13"/>
  <c r="K264" i="13"/>
  <c r="O264" i="13"/>
  <c r="O261" i="13" s="1"/>
  <c r="Q264" i="13"/>
  <c r="V264" i="13"/>
  <c r="G266" i="13"/>
  <c r="I266" i="13"/>
  <c r="K266" i="13"/>
  <c r="M266" i="13"/>
  <c r="O266" i="13"/>
  <c r="Q266" i="13"/>
  <c r="V266" i="13"/>
  <c r="G268" i="13"/>
  <c r="M268" i="13" s="1"/>
  <c r="I268" i="13"/>
  <c r="K268" i="13"/>
  <c r="K261" i="13" s="1"/>
  <c r="O268" i="13"/>
  <c r="Q268" i="13"/>
  <c r="V268" i="13"/>
  <c r="V261" i="13" s="1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G274" i="13"/>
  <c r="M274" i="13" s="1"/>
  <c r="I274" i="13"/>
  <c r="K274" i="13"/>
  <c r="O274" i="13"/>
  <c r="Q274" i="13"/>
  <c r="V274" i="13"/>
  <c r="G277" i="13"/>
  <c r="M277" i="13" s="1"/>
  <c r="I277" i="13"/>
  <c r="K277" i="13"/>
  <c r="O277" i="13"/>
  <c r="Q277" i="13"/>
  <c r="V277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M283" i="13" s="1"/>
  <c r="I283" i="13"/>
  <c r="K283" i="13"/>
  <c r="O283" i="13"/>
  <c r="Q283" i="13"/>
  <c r="V283" i="13"/>
  <c r="G284" i="13"/>
  <c r="M284" i="13" s="1"/>
  <c r="I284" i="13"/>
  <c r="K284" i="13"/>
  <c r="O284" i="13"/>
  <c r="Q284" i="13"/>
  <c r="V284" i="13"/>
  <c r="G285" i="13"/>
  <c r="M285" i="13" s="1"/>
  <c r="I285" i="13"/>
  <c r="K285" i="13"/>
  <c r="O285" i="13"/>
  <c r="Q285" i="13"/>
  <c r="V285" i="13"/>
  <c r="G286" i="13"/>
  <c r="M286" i="13" s="1"/>
  <c r="I286" i="13"/>
  <c r="K286" i="13"/>
  <c r="O286" i="13"/>
  <c r="Q286" i="13"/>
  <c r="V286" i="13"/>
  <c r="G287" i="13"/>
  <c r="I287" i="13"/>
  <c r="K287" i="13"/>
  <c r="M287" i="13"/>
  <c r="O287" i="13"/>
  <c r="Q287" i="13"/>
  <c r="V287" i="13"/>
  <c r="G288" i="13"/>
  <c r="M288" i="13" s="1"/>
  <c r="I288" i="13"/>
  <c r="K288" i="13"/>
  <c r="O288" i="13"/>
  <c r="Q288" i="13"/>
  <c r="V288" i="13"/>
  <c r="G289" i="13"/>
  <c r="M289" i="13" s="1"/>
  <c r="I289" i="13"/>
  <c r="K289" i="13"/>
  <c r="O289" i="13"/>
  <c r="Q289" i="13"/>
  <c r="V289" i="13"/>
  <c r="G291" i="13"/>
  <c r="I291" i="13"/>
  <c r="I290" i="13" s="1"/>
  <c r="K291" i="13"/>
  <c r="M291" i="13"/>
  <c r="O291" i="13"/>
  <c r="Q291" i="13"/>
  <c r="Q290" i="13" s="1"/>
  <c r="V291" i="13"/>
  <c r="G293" i="13"/>
  <c r="M293" i="13" s="1"/>
  <c r="I293" i="13"/>
  <c r="K293" i="13"/>
  <c r="K290" i="13" s="1"/>
  <c r="O293" i="13"/>
  <c r="Q293" i="13"/>
  <c r="V293" i="13"/>
  <c r="V290" i="13" s="1"/>
  <c r="G297" i="13"/>
  <c r="I297" i="13"/>
  <c r="K297" i="13"/>
  <c r="M297" i="13"/>
  <c r="O297" i="13"/>
  <c r="Q297" i="13"/>
  <c r="V297" i="13"/>
  <c r="G302" i="13"/>
  <c r="I302" i="13"/>
  <c r="K302" i="13"/>
  <c r="O302" i="13"/>
  <c r="O290" i="13" s="1"/>
  <c r="Q302" i="13"/>
  <c r="V302" i="13"/>
  <c r="G307" i="13"/>
  <c r="M307" i="13" s="1"/>
  <c r="I307" i="13"/>
  <c r="K307" i="13"/>
  <c r="O307" i="13"/>
  <c r="Q307" i="13"/>
  <c r="V307" i="13"/>
  <c r="G312" i="13"/>
  <c r="M312" i="13" s="1"/>
  <c r="I312" i="13"/>
  <c r="K312" i="13"/>
  <c r="O312" i="13"/>
  <c r="Q312" i="13"/>
  <c r="V312" i="13"/>
  <c r="G314" i="13"/>
  <c r="M314" i="13" s="1"/>
  <c r="I314" i="13"/>
  <c r="K314" i="13"/>
  <c r="O314" i="13"/>
  <c r="Q314" i="13"/>
  <c r="V314" i="13"/>
  <c r="G316" i="13"/>
  <c r="M316" i="13" s="1"/>
  <c r="I316" i="13"/>
  <c r="K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3" i="13"/>
  <c r="I323" i="13"/>
  <c r="K323" i="13"/>
  <c r="K322" i="13" s="1"/>
  <c r="O323" i="13"/>
  <c r="O322" i="13" s="1"/>
  <c r="Q323" i="13"/>
  <c r="V323" i="13"/>
  <c r="V322" i="13" s="1"/>
  <c r="G325" i="13"/>
  <c r="M325" i="13" s="1"/>
  <c r="I325" i="13"/>
  <c r="I322" i="13" s="1"/>
  <c r="K325" i="13"/>
  <c r="O325" i="13"/>
  <c r="Q325" i="13"/>
  <c r="Q322" i="13" s="1"/>
  <c r="V325" i="13"/>
  <c r="G327" i="13"/>
  <c r="M327" i="13" s="1"/>
  <c r="I327" i="13"/>
  <c r="K327" i="13"/>
  <c r="O327" i="13"/>
  <c r="Q327" i="13"/>
  <c r="V327" i="13"/>
  <c r="G329" i="13"/>
  <c r="M329" i="13" s="1"/>
  <c r="I329" i="13"/>
  <c r="K329" i="13"/>
  <c r="O329" i="13"/>
  <c r="Q329" i="13"/>
  <c r="V329" i="13"/>
  <c r="G332" i="13"/>
  <c r="M332" i="13" s="1"/>
  <c r="I332" i="13"/>
  <c r="K332" i="13"/>
  <c r="O332" i="13"/>
  <c r="Q332" i="13"/>
  <c r="V332" i="13"/>
  <c r="G334" i="13"/>
  <c r="M334" i="13" s="1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8" i="13"/>
  <c r="G337" i="13" s="1"/>
  <c r="I67" i="1" s="1"/>
  <c r="I338" i="13"/>
  <c r="K338" i="13"/>
  <c r="K337" i="13" s="1"/>
  <c r="O338" i="13"/>
  <c r="O337" i="13" s="1"/>
  <c r="Q338" i="13"/>
  <c r="V338" i="13"/>
  <c r="V337" i="13" s="1"/>
  <c r="G343" i="13"/>
  <c r="M343" i="13" s="1"/>
  <c r="I343" i="13"/>
  <c r="I337" i="13" s="1"/>
  <c r="K343" i="13"/>
  <c r="O343" i="13"/>
  <c r="Q343" i="13"/>
  <c r="Q337" i="13" s="1"/>
  <c r="V343" i="13"/>
  <c r="G347" i="13"/>
  <c r="I347" i="13"/>
  <c r="I346" i="13" s="1"/>
  <c r="K347" i="13"/>
  <c r="M347" i="13"/>
  <c r="O347" i="13"/>
  <c r="Q347" i="13"/>
  <c r="Q346" i="13" s="1"/>
  <c r="V347" i="13"/>
  <c r="G356" i="13"/>
  <c r="G346" i="13" s="1"/>
  <c r="I68" i="1" s="1"/>
  <c r="I356" i="13"/>
  <c r="K356" i="13"/>
  <c r="O356" i="13"/>
  <c r="O346" i="13" s="1"/>
  <c r="Q356" i="13"/>
  <c r="V356" i="13"/>
  <c r="G358" i="13"/>
  <c r="M358" i="13" s="1"/>
  <c r="I358" i="13"/>
  <c r="K358" i="13"/>
  <c r="O358" i="13"/>
  <c r="Q358" i="13"/>
  <c r="V358" i="13"/>
  <c r="G367" i="13"/>
  <c r="M367" i="13" s="1"/>
  <c r="I367" i="13"/>
  <c r="K367" i="13"/>
  <c r="K346" i="13" s="1"/>
  <c r="O367" i="13"/>
  <c r="Q367" i="13"/>
  <c r="V367" i="13"/>
  <c r="V346" i="13" s="1"/>
  <c r="G370" i="13"/>
  <c r="I370" i="13"/>
  <c r="K370" i="13"/>
  <c r="K369" i="13" s="1"/>
  <c r="O370" i="13"/>
  <c r="O369" i="13" s="1"/>
  <c r="Q370" i="13"/>
  <c r="V370" i="13"/>
  <c r="V369" i="13" s="1"/>
  <c r="G372" i="13"/>
  <c r="M372" i="13" s="1"/>
  <c r="I372" i="13"/>
  <c r="I369" i="13" s="1"/>
  <c r="K372" i="13"/>
  <c r="O372" i="13"/>
  <c r="Q372" i="13"/>
  <c r="Q369" i="13" s="1"/>
  <c r="V372" i="13"/>
  <c r="G374" i="13"/>
  <c r="M374" i="13" s="1"/>
  <c r="I374" i="13"/>
  <c r="K374" i="13"/>
  <c r="O374" i="13"/>
  <c r="Q374" i="13"/>
  <c r="V374" i="13"/>
  <c r="G376" i="13"/>
  <c r="M376" i="13" s="1"/>
  <c r="I376" i="13"/>
  <c r="K376" i="13"/>
  <c r="O376" i="13"/>
  <c r="Q376" i="13"/>
  <c r="V376" i="13"/>
  <c r="G378" i="13"/>
  <c r="M378" i="13" s="1"/>
  <c r="I378" i="13"/>
  <c r="K378" i="13"/>
  <c r="O378" i="13"/>
  <c r="Q378" i="13"/>
  <c r="V378" i="13"/>
  <c r="G380" i="13"/>
  <c r="M380" i="13" s="1"/>
  <c r="I380" i="13"/>
  <c r="K380" i="13"/>
  <c r="O380" i="13"/>
  <c r="Q380" i="13"/>
  <c r="V380" i="13"/>
  <c r="G382" i="13"/>
  <c r="M382" i="13" s="1"/>
  <c r="I382" i="13"/>
  <c r="K382" i="13"/>
  <c r="O382" i="13"/>
  <c r="Q382" i="13"/>
  <c r="V382" i="13"/>
  <c r="G384" i="13"/>
  <c r="M384" i="13" s="1"/>
  <c r="I384" i="13"/>
  <c r="K384" i="13"/>
  <c r="O384" i="13"/>
  <c r="Q384" i="13"/>
  <c r="V384" i="13"/>
  <c r="G386" i="13"/>
  <c r="M386" i="13" s="1"/>
  <c r="I386" i="13"/>
  <c r="K386" i="13"/>
  <c r="O386" i="13"/>
  <c r="Q386" i="13"/>
  <c r="V386" i="13"/>
  <c r="G388" i="13"/>
  <c r="M388" i="13" s="1"/>
  <c r="I388" i="13"/>
  <c r="K388" i="13"/>
  <c r="O388" i="13"/>
  <c r="Q388" i="13"/>
  <c r="V388" i="13"/>
  <c r="G390" i="13"/>
  <c r="M390" i="13" s="1"/>
  <c r="I390" i="13"/>
  <c r="K390" i="13"/>
  <c r="O390" i="13"/>
  <c r="Q390" i="13"/>
  <c r="V390" i="13"/>
  <c r="G393" i="13"/>
  <c r="M393" i="13" s="1"/>
  <c r="I393" i="13"/>
  <c r="K393" i="13"/>
  <c r="O393" i="13"/>
  <c r="Q393" i="13"/>
  <c r="V393" i="13"/>
  <c r="G396" i="13"/>
  <c r="M396" i="13" s="1"/>
  <c r="I396" i="13"/>
  <c r="K396" i="13"/>
  <c r="O396" i="13"/>
  <c r="Q396" i="13"/>
  <c r="V396" i="13"/>
  <c r="G399" i="13"/>
  <c r="M399" i="13" s="1"/>
  <c r="I399" i="13"/>
  <c r="K399" i="13"/>
  <c r="O399" i="13"/>
  <c r="Q399" i="13"/>
  <c r="V399" i="13"/>
  <c r="G401" i="13"/>
  <c r="M401" i="13" s="1"/>
  <c r="I401" i="13"/>
  <c r="K401" i="13"/>
  <c r="O401" i="13"/>
  <c r="Q401" i="13"/>
  <c r="V401" i="13"/>
  <c r="G403" i="13"/>
  <c r="M403" i="13" s="1"/>
  <c r="I403" i="13"/>
  <c r="K403" i="13"/>
  <c r="O403" i="13"/>
  <c r="Q403" i="13"/>
  <c r="V403" i="13"/>
  <c r="G405" i="13"/>
  <c r="M405" i="13" s="1"/>
  <c r="I405" i="13"/>
  <c r="K405" i="13"/>
  <c r="O405" i="13"/>
  <c r="Q405" i="13"/>
  <c r="V405" i="13"/>
  <c r="G407" i="13"/>
  <c r="M407" i="13" s="1"/>
  <c r="I407" i="13"/>
  <c r="K407" i="13"/>
  <c r="O407" i="13"/>
  <c r="Q407" i="13"/>
  <c r="V407" i="13"/>
  <c r="G409" i="13"/>
  <c r="M409" i="13" s="1"/>
  <c r="I409" i="13"/>
  <c r="K409" i="13"/>
  <c r="O409" i="13"/>
  <c r="Q409" i="13"/>
  <c r="V409" i="13"/>
  <c r="G410" i="13"/>
  <c r="M410" i="13" s="1"/>
  <c r="I410" i="13"/>
  <c r="K410" i="13"/>
  <c r="O410" i="13"/>
  <c r="Q410" i="13"/>
  <c r="V410" i="13"/>
  <c r="G413" i="13"/>
  <c r="M413" i="13" s="1"/>
  <c r="I413" i="13"/>
  <c r="K413" i="13"/>
  <c r="O413" i="13"/>
  <c r="Q413" i="13"/>
  <c r="V413" i="13"/>
  <c r="G415" i="13"/>
  <c r="M415" i="13" s="1"/>
  <c r="I415" i="13"/>
  <c r="K415" i="13"/>
  <c r="O415" i="13"/>
  <c r="Q415" i="13"/>
  <c r="V415" i="13"/>
  <c r="G417" i="13"/>
  <c r="M417" i="13" s="1"/>
  <c r="I417" i="13"/>
  <c r="K417" i="13"/>
  <c r="O417" i="13"/>
  <c r="Q417" i="13"/>
  <c r="V417" i="13"/>
  <c r="G419" i="13"/>
  <c r="M419" i="13" s="1"/>
  <c r="I419" i="13"/>
  <c r="K419" i="13"/>
  <c r="O419" i="13"/>
  <c r="Q419" i="13"/>
  <c r="V419" i="13"/>
  <c r="G421" i="13"/>
  <c r="M421" i="13" s="1"/>
  <c r="I421" i="13"/>
  <c r="K421" i="13"/>
  <c r="O421" i="13"/>
  <c r="Q421" i="13"/>
  <c r="V421" i="13"/>
  <c r="G424" i="13"/>
  <c r="M424" i="13" s="1"/>
  <c r="I424" i="13"/>
  <c r="K424" i="13"/>
  <c r="K423" i="13" s="1"/>
  <c r="O424" i="13"/>
  <c r="O423" i="13" s="1"/>
  <c r="Q424" i="13"/>
  <c r="V424" i="13"/>
  <c r="V423" i="13" s="1"/>
  <c r="G426" i="13"/>
  <c r="M426" i="13" s="1"/>
  <c r="I426" i="13"/>
  <c r="K426" i="13"/>
  <c r="O426" i="13"/>
  <c r="Q426" i="13"/>
  <c r="V426" i="13"/>
  <c r="G428" i="13"/>
  <c r="M428" i="13" s="1"/>
  <c r="I428" i="13"/>
  <c r="K428" i="13"/>
  <c r="O428" i="13"/>
  <c r="Q428" i="13"/>
  <c r="V428" i="13"/>
  <c r="G443" i="13"/>
  <c r="M443" i="13" s="1"/>
  <c r="I443" i="13"/>
  <c r="I423" i="13" s="1"/>
  <c r="K443" i="13"/>
  <c r="O443" i="13"/>
  <c r="Q443" i="13"/>
  <c r="Q423" i="13" s="1"/>
  <c r="V443" i="13"/>
  <c r="AE459" i="13"/>
  <c r="F43" i="1" s="1"/>
  <c r="BA33" i="12"/>
  <c r="BA31" i="12"/>
  <c r="BA29" i="12"/>
  <c r="BA27" i="12"/>
  <c r="BA21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AE35" i="12"/>
  <c r="F40" i="1" s="1"/>
  <c r="M239" i="13" l="1"/>
  <c r="G135" i="13"/>
  <c r="I57" i="1" s="1"/>
  <c r="G97" i="13"/>
  <c r="I55" i="1" s="1"/>
  <c r="M88" i="13"/>
  <c r="G57" i="13"/>
  <c r="I52" i="1" s="1"/>
  <c r="G369" i="13"/>
  <c r="I69" i="1" s="1"/>
  <c r="G322" i="13"/>
  <c r="I66" i="1" s="1"/>
  <c r="G290" i="13"/>
  <c r="I65" i="1" s="1"/>
  <c r="G261" i="13"/>
  <c r="I64" i="1" s="1"/>
  <c r="F42" i="1"/>
  <c r="I63" i="1"/>
  <c r="AF35" i="12"/>
  <c r="G40" i="1" s="1"/>
  <c r="H40" i="1" s="1"/>
  <c r="I40" i="1" s="1"/>
  <c r="Q15" i="12"/>
  <c r="Q8" i="12"/>
  <c r="M8" i="12"/>
  <c r="O15" i="12"/>
  <c r="O8" i="12"/>
  <c r="K15" i="12"/>
  <c r="K8" i="12"/>
  <c r="V15" i="12"/>
  <c r="I15" i="12"/>
  <c r="V8" i="12"/>
  <c r="I8" i="12"/>
  <c r="F39" i="1"/>
  <c r="F44" i="1" s="1"/>
  <c r="G23" i="1" s="1"/>
  <c r="A23" i="1" s="1"/>
  <c r="A24" i="1" s="1"/>
  <c r="G24" i="1" s="1"/>
  <c r="F41" i="1"/>
  <c r="M423" i="13"/>
  <c r="M8" i="13"/>
  <c r="M187" i="13"/>
  <c r="AF459" i="13"/>
  <c r="G423" i="13"/>
  <c r="I70" i="1" s="1"/>
  <c r="M370" i="13"/>
  <c r="M369" i="13" s="1"/>
  <c r="M356" i="13"/>
  <c r="M346" i="13" s="1"/>
  <c r="M338" i="13"/>
  <c r="M337" i="13" s="1"/>
  <c r="M323" i="13"/>
  <c r="M322" i="13" s="1"/>
  <c r="M302" i="13"/>
  <c r="M290" i="13" s="1"/>
  <c r="M264" i="13"/>
  <c r="M261" i="13" s="1"/>
  <c r="M255" i="13"/>
  <c r="M254" i="13" s="1"/>
  <c r="G239" i="13"/>
  <c r="I62" i="1" s="1"/>
  <c r="M237" i="13"/>
  <c r="M236" i="13" s="1"/>
  <c r="G187" i="13"/>
  <c r="I60" i="1" s="1"/>
  <c r="M185" i="13"/>
  <c r="M180" i="13" s="1"/>
  <c r="M167" i="13"/>
  <c r="M154" i="13" s="1"/>
  <c r="M114" i="13"/>
  <c r="M113" i="13" s="1"/>
  <c r="G88" i="13"/>
  <c r="I54" i="1" s="1"/>
  <c r="M85" i="13"/>
  <c r="M84" i="13" s="1"/>
  <c r="G8" i="13"/>
  <c r="I51" i="1" s="1"/>
  <c r="M138" i="13"/>
  <c r="M135" i="13" s="1"/>
  <c r="M100" i="13"/>
  <c r="M97" i="13" s="1"/>
  <c r="M62" i="13"/>
  <c r="M57" i="13" s="1"/>
  <c r="G15" i="12"/>
  <c r="I72" i="1" s="1"/>
  <c r="I20" i="1" s="1"/>
  <c r="G8" i="12"/>
  <c r="M22" i="12"/>
  <c r="M15" i="12" s="1"/>
  <c r="J28" i="1"/>
  <c r="J26" i="1"/>
  <c r="G38" i="1"/>
  <c r="F38" i="1"/>
  <c r="H32" i="1"/>
  <c r="J23" i="1"/>
  <c r="J24" i="1"/>
  <c r="J25" i="1"/>
  <c r="J27" i="1"/>
  <c r="E24" i="1"/>
  <c r="E26" i="1"/>
  <c r="I16" i="1" l="1"/>
  <c r="I18" i="1"/>
  <c r="I17" i="1"/>
  <c r="G459" i="13"/>
  <c r="G43" i="1"/>
  <c r="H43" i="1" s="1"/>
  <c r="I43" i="1" s="1"/>
  <c r="G42" i="1"/>
  <c r="H42" i="1" s="1"/>
  <c r="I42" i="1" s="1"/>
  <c r="G41" i="1"/>
  <c r="H41" i="1" s="1"/>
  <c r="I41" i="1" s="1"/>
  <c r="G39" i="1"/>
  <c r="G44" i="1" s="1"/>
  <c r="I71" i="1"/>
  <c r="G35" i="12"/>
  <c r="H39" i="1" l="1"/>
  <c r="I39" i="1" s="1"/>
  <c r="I44" i="1" s="1"/>
  <c r="G25" i="1"/>
  <c r="G28" i="1"/>
  <c r="I19" i="1"/>
  <c r="I21" i="1" s="1"/>
  <c r="I73" i="1"/>
  <c r="H44" i="1" l="1"/>
  <c r="J40" i="1"/>
  <c r="J43" i="1"/>
  <c r="J42" i="1"/>
  <c r="J39" i="1"/>
  <c r="J44" i="1" s="1"/>
  <c r="J41" i="1"/>
  <c r="J72" i="1"/>
  <c r="J64" i="1"/>
  <c r="J51" i="1"/>
  <c r="J59" i="1"/>
  <c r="J67" i="1"/>
  <c r="J54" i="1"/>
  <c r="J66" i="1"/>
  <c r="J52" i="1"/>
  <c r="J61" i="1"/>
  <c r="J69" i="1"/>
  <c r="J58" i="1"/>
  <c r="J68" i="1"/>
  <c r="J55" i="1"/>
  <c r="J63" i="1"/>
  <c r="J71" i="1"/>
  <c r="J62" i="1"/>
  <c r="J70" i="1"/>
  <c r="J57" i="1"/>
  <c r="J65" i="1"/>
  <c r="J60" i="1"/>
  <c r="J53" i="1"/>
  <c r="J56" i="1"/>
  <c r="A25" i="1"/>
  <c r="A26" i="1" s="1"/>
  <c r="G26" i="1" s="1"/>
  <c r="A27" i="1" s="1"/>
  <c r="A29" i="1" s="1"/>
  <c r="G29" i="1" s="1"/>
  <c r="G27" i="1" s="1"/>
  <c r="J73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<sst xmlns="http://schemas.openxmlformats.org/spreadsheetml/2006/main" count="1966" uniqueCount="629">
  <si>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</si>
  <si>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</si>
  <si>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</si>
  <si>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</si>
  <si>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</si>
  <si>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</si>
  <si>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</si>
  <si>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</si>
  <si>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</si>
  <si>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</si>
  <si>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</si>
  <si>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</si>
  <si>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</si>
  <si>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</si>
  <si>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</si>
  <si>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</si>
  <si>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</si>
  <si>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</si>
  <si>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</si>
  <si>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</si>
  <si>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</si>
  <si>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</si>
  <si>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</si>
  <si>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</si>
  <si>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</si>
  <si>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</si>
  <si>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</si>
  <si>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</si>
  <si>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</si>
  <si>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</si>
  <si>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</si>
  <si>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</si>
  <si>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</si>
  <si>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</si>
  <si>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</si>
  <si>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</si>
  <si>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</si>
  <si>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</si>
  <si>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</si>
  <si>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</si>
  <si>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</si>
  <si>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</si>
  <si>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</si>
  <si>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170402</t>
  </si>
  <si>
    <t>NPK a.s.Chrudim-Rekonstrukce lůžkových výtahů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</si>
  <si>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</si>
  <si>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</si>
  <si>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</si>
  <si>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</si>
  <si>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</si>
  <si>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</si>
  <si>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Sinc s.r.o.</t>
  </si>
  <si>
    <t>Na Spravedlnosti 1533</t>
  </si>
  <si>
    <t>Pardubice - Zelené Předměstí</t>
  </si>
  <si>
    <t>28814878</t>
  </si>
  <si>
    <t>Stavba</t>
  </si>
  <si>
    <t>01</t>
  </si>
  <si>
    <t>D 0.1 Ostatní a vedlejší náklady</t>
  </si>
  <si>
    <t>1</t>
  </si>
  <si>
    <t>Ostatní a vedlejší náklady</t>
  </si>
  <si>
    <t>D 1.1</t>
  </si>
  <si>
    <t>Architektonicko-stavební řešení</t>
  </si>
  <si>
    <t>Rekonstrukce lůžkových výtahů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</si>
  <si>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</si>
  <si>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</si>
  <si>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</si>
  <si>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</si>
  <si>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</si>
  <si>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</si>
  <si>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</si>
  <si>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</si>
  <si>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</si>
  <si>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342</t>
  </si>
  <si>
    <t>sádrokartonové konstrukce</t>
  </si>
  <si>
    <t>4</t>
  </si>
  <si>
    <t>Vodorovné konstrukce</t>
  </si>
  <si>
    <t>61</t>
  </si>
  <si>
    <t>Upravy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</si>
  <si>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</si>
  <si>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</si>
  <si>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</si>
  <si>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</si>
  <si>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</si>
  <si>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</si>
  <si>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</si>
  <si>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</si>
  <si>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</si>
  <si>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</si>
  <si>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</si>
  <si>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</si>
  <si>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</si>
  <si>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</si>
  <si>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</si>
  <si>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</si>
  <si>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</si>
  <si>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</si>
  <si>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</si>
  <si>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</si>
  <si>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</si>
  <si>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</si>
  <si>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</si>
  <si>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</si>
  <si>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</si>
  <si>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</si>
  <si>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M33</t>
  </si>
  <si>
    <t>Montáže dopravních zařízení-výtahy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</si>
  <si>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</si>
  <si>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</si>
  <si>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</si>
  <si>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</si>
  <si>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</si>
  <si>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</si>
  <si>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</si>
  <si>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</si>
  <si>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</si>
  <si>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</si>
  <si>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</si>
  <si>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</si>
  <si>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</si>
  <si>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</si>
  <si>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</si>
  <si>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</si>
  <si>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</si>
  <si>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</si>
  <si>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</si>
  <si>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</si>
  <si>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</si>
  <si>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</si>
  <si>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</si>
  <si>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</si>
  <si>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</si>
  <si>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</si>
  <si>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</si>
  <si>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</si>
  <si>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</si>
  <si>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</si>
  <si>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005121011R</t>
  </si>
  <si>
    <t>Vybudování zařízení staveniště pro JKSO 801 až 803</t>
  </si>
  <si>
    <t>Soubor</t>
  </si>
  <si>
    <t>RTS 17/I</t>
  </si>
  <si>
    <t>Indiv</t>
  </si>
  <si>
    <t>POL99_8</t>
  </si>
  <si>
    <t>POP</t>
  </si>
  <si>
    <t>005121021R</t>
  </si>
  <si>
    <t>Provoz zařízení staveniště pro JKSO 801 až 803</t>
  </si>
  <si>
    <t>005121031R</t>
  </si>
  <si>
    <t>Odstranění zařízení staveniště pro JKSO 801 až 803</t>
  </si>
  <si>
    <t>005211010R</t>
  </si>
  <si>
    <t>Předání a převzetí staveniště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</si>
  <si>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</si>
  <si>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</si>
  <si>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</si>
  <si>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</si>
  <si>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</si>
  <si>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</si>
  <si>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</si>
  <si>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</si>
  <si>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</si>
  <si>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00512102ST</t>
  </si>
  <si>
    <t xml:space="preserve">Provoz zařízení staveniště </t>
  </si>
  <si>
    <t>Vlastní</t>
  </si>
  <si>
    <t>Náklady spojené s provozem staveniště, které vzniknou dodavateli podle podmínek smlouvy.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</si>
  <si>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</si>
  <si>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</si>
  <si>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</si>
  <si>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005261021ST</t>
  </si>
  <si>
    <t>Bankovní záruky za řádné provedení díla</t>
  </si>
  <si>
    <t>005261022ST</t>
  </si>
  <si>
    <t>Bankovní záruky za splnění záručních podmínek</t>
  </si>
  <si>
    <t>Náklady zhotovitele spojené se zabezpečením a poskytnutím zajišťovacích bankovních záruk za splnění záručních podmínek, jak je zadavatel požaduje v obchodních podmínkách.</t>
  </si>
  <si>
    <t>00528102ST</t>
  </si>
  <si>
    <t>Propagace</t>
  </si>
  <si>
    <t>Celobarevný Informační panel k označení staveniště po celou dobu stavby. Panel bude proveden z materiálu odolného povětrnostním podmínkám, rozměr 1000 x 1200 mm, text a barevnost bude určena objednatelem před zahájením stavby.</t>
  </si>
  <si>
    <t>SUM</t>
  </si>
  <si>
    <t>END</t>
  </si>
  <si>
    <t>Položkový soupis prací a dodávek</t>
  </si>
  <si>
    <t>132301401R00</t>
  </si>
  <si>
    <t>Hloubená vykopávka pod základy v hornině 4</t>
  </si>
  <si>
    <t>m3</t>
  </si>
  <si>
    <t>800-1</t>
  </si>
  <si>
    <t>RTS 17/ I</t>
  </si>
  <si>
    <t>POL1_1</t>
  </si>
  <si>
    <t>s přehozením výkopku na vzdálenost 3 m nebo s naložením na ruční dopravní prostředek.</t>
  </si>
  <si>
    <t>SPI</t>
  </si>
  <si>
    <t>D 1.1.3 výtah č.2 : 0,238+1,538</t>
  </si>
  <si>
    <t>VV</t>
  </si>
  <si>
    <t>D 1.1.3 výtah č.3 : 0,181+1,28</t>
  </si>
  <si>
    <t>139711101RT4</t>
  </si>
  <si>
    <t>Vykopávka v uzavřených prostorách v hornině 4</t>
  </si>
  <si>
    <t>POL1_</t>
  </si>
  <si>
    <t>s naložením výkopku na dopravní prostředek</t>
  </si>
  <si>
    <t>D 1.1.3 výtah č.3 : 1,74*2,95*0,54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</si>
  <si>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</si>
  <si>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</si>
  <si>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</si>
  <si>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</si>
  <si>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</si>
  <si>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</si>
  <si>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162701109R00</t>
  </si>
  <si>
    <t>Vodorovné přemístění výkopku příplatek k ceně za každých dalších i započatých 1 000 m přes 10 000 m_x000D_
 z horniny 1 až 4</t>
  </si>
  <si>
    <t>Začátek provozního součtu</t>
  </si>
  <si>
    <t xml:space="preserve">  D 1.1.3 výtah č.2 : 0,238+1,538</t>
  </si>
  <si>
    <t xml:space="preserve">  D 1.1.3 výtah č.3 : 0,181+1,28</t>
  </si>
  <si>
    <t xml:space="preserve">  D 1.1.3 výtah č.3 : 1,74*2,95*0,54</t>
  </si>
  <si>
    <t xml:space="preserve">  Mezisoučet</t>
  </si>
  <si>
    <t>Konec provozního součtu</t>
  </si>
  <si>
    <t>6,00882*15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</si>
  <si>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</si>
  <si>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</si>
  <si>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</si>
  <si>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</si>
  <si>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k ceně za každých dalších 10 m_x000D_
 z horniny 1 až 4, kolečkem</t>
  </si>
  <si>
    <t>6,00882*10</t>
  </si>
  <si>
    <t>171201201R00</t>
  </si>
  <si>
    <t>Uložení sypaniny na dočasnou skládku tak, že na 1 m2 plochy připadá přes 2 m3 výkopku nebo ornice</t>
  </si>
  <si>
    <t>199000002R00</t>
  </si>
  <si>
    <t>Poplatky za skládku horniny 1- 4</t>
  </si>
  <si>
    <t>273321321R00</t>
  </si>
  <si>
    <t>Beton základových desek železový třídy C 20/25</t>
  </si>
  <si>
    <t>801-1</t>
  </si>
  <si>
    <t>bez dodávky a uložení výztuže</t>
  </si>
  <si>
    <t>D 1.1.3 výtah č.2 : 1,538</t>
  </si>
  <si>
    <t>D 1.1.3 výtah č.3 : 1,28</t>
  </si>
  <si>
    <t>273361821R00</t>
  </si>
  <si>
    <t>Výztuž základových desek z betonářské oceli 10 505(R)</t>
  </si>
  <si>
    <t>t</t>
  </si>
  <si>
    <t>rovných nebo s náběhy nebo hřibových nebo upnutých do žeber včetně výztuže těchto žeber,</t>
  </si>
  <si>
    <t>D 1.1.3 výtah č.2 : 0,21303</t>
  </si>
  <si>
    <t>D 1.1.3 výtah č.3 : 0,20394</t>
  </si>
  <si>
    <t>279311115R00</t>
  </si>
  <si>
    <t>Postupné podbetonování základového zdiva z betonu třídy C 20/25</t>
  </si>
  <si>
    <t>801-4</t>
  </si>
  <si>
    <t>jakékoliv tloušťky bez výkopu, pažení a bednění, prostým betonem, včetně pomocného pracovního lešení o výšce podlahy do 1900 mm a pro zatížení do 1,5 kPa,</t>
  </si>
  <si>
    <t>D 1.1.3 výtah č.2 : 6</t>
  </si>
  <si>
    <t>D 1.1.3 výtah č.3 : 2</t>
  </si>
  <si>
    <t>D 1.1.3 výtah č.2 : 5</t>
  </si>
  <si>
    <t>D 1.1.3 výtah č.3 : 3,015</t>
  </si>
  <si>
    <t>279351101R00</t>
  </si>
  <si>
    <t>Bednění základových zdí jednostranné, zřízení</t>
  </si>
  <si>
    <t>m2</t>
  </si>
  <si>
    <t>bednění svislé nebo šikmé (odkloněné), půdorysně přímé nebo zalomené základových zdí ve volných nebo zapažených jámách, rýhách, šachtách, včetně případných vzpěr,</t>
  </si>
  <si>
    <t>D 1.1.3 výtah č.2 : (2,33+2,64)*2*0,5</t>
  </si>
  <si>
    <t>D 1.1.3 výtah č.3 : (1,74+2,95)*2*1</t>
  </si>
  <si>
    <t>279351102R00</t>
  </si>
  <si>
    <t>Bednění základových zdí jednostranné, odstranění</t>
  </si>
  <si>
    <t>631312411R00</t>
  </si>
  <si>
    <t xml:space="preserve">Mazanina z betonu prostého tl. přes 50 do 80 mm z betonu C 8/10 </t>
  </si>
  <si>
    <t>(z kameniva) hlazená dřevěným hladítkem</t>
  </si>
  <si>
    <t>D 1.2.3. podkladní beton výtah č.2 : 0,238</t>
  </si>
  <si>
    <t>výtah č.3 : 0,181</t>
  </si>
  <si>
    <t>317121251RT2</t>
  </si>
  <si>
    <t>Montáž ŽB překladů dodatečně do připravených rýh včetně dodávky železobetonových prefabrikátů_x000D_
 délky 1490 mm, šířky 140 mm, výšky 140 mm</t>
  </si>
  <si>
    <t>kus</t>
  </si>
  <si>
    <t>z pomocného pracovního lešení o výšce podlahy do 1900 mm a pro zatížení do 1,5 kPa,</t>
  </si>
  <si>
    <t>D 1.1.2 Z20 : 1</t>
  </si>
  <si>
    <t>342012322R00</t>
  </si>
  <si>
    <t>Příčky z desek sádrokartonových jednoduché opláštění, jednoduchá konstrukce CW 100 tloušťka příčky 125 mm, desky protipožární, tloušťky 12,5 mm, tloušťka izolace 50 mm, požární odolnost EI 30</t>
  </si>
  <si>
    <t>zřízení nosné konstrukce příčky, vložení tepelné izolace tl. do 5 cm, dodávka a montáž desek, přebroušení a tmelení spár a úprava rohů</t>
  </si>
  <si>
    <t>Z12 : 27,6</t>
  </si>
  <si>
    <t>447113122RT3</t>
  </si>
  <si>
    <t>Podkroví a stropy opláštěné sádrokartonovými deskami, bez záklopu nosná konstrukce z profilů CD 1x deska, tloušťky 12,5 mm, protipožární, tloušťka izolace 180 + 60 mm, požární odolnost REI 15</t>
  </si>
  <si>
    <t>s úpravou rohů, koutů a hran konstrukcí, přebroušení a tmelení spár,</t>
  </si>
  <si>
    <t>D 1.1.2 Z24 : 6,5</t>
  </si>
  <si>
    <t>Z25 : 9</t>
  </si>
  <si>
    <t>Z09 : 6</t>
  </si>
  <si>
    <t>413232211RT2</t>
  </si>
  <si>
    <t>Zazdívka zhlaví jakýmikoliv cihlami pálenými válcovaných nosníků výšky do 150 mm</t>
  </si>
  <si>
    <t>D 1.1.3 výtah č.3 I 140 : 4</t>
  </si>
  <si>
    <t>413232221RT2</t>
  </si>
  <si>
    <t>Zazdívka zhlaví jakýmikoliv cihlami pálenými válcovaných nosníků výšky přes 150 do 300 mm</t>
  </si>
  <si>
    <t>D 1.1.3 výtah č.2 I 160 : 4</t>
  </si>
  <si>
    <t>413941123R00</t>
  </si>
  <si>
    <t>Osazení ocelových válcovaných nosníků ve stropech bez materiálu, výšky přes 120 do 220 mm</t>
  </si>
  <si>
    <t>I , IE, U , UE nebo L</t>
  </si>
  <si>
    <t>D 1.1.3 výtah č.3 I 140 : 2,15*4*0,0143</t>
  </si>
  <si>
    <t>D 1.1.3 výtah č.2 I 160 : 2,75*4*0,0179</t>
  </si>
  <si>
    <t>Z11 : 4*2*0,0505</t>
  </si>
  <si>
    <t>13380625R</t>
  </si>
  <si>
    <t>tyč ocelová profilová válcovaná za tepla 11375 (S 235JR); průřez I; výška 140 mm</t>
  </si>
  <si>
    <t>SPCM</t>
  </si>
  <si>
    <t>POL3_1</t>
  </si>
  <si>
    <t>D 1.1.3 výtah č.3 I 140 : 2,15*4*0,0143*1,08</t>
  </si>
  <si>
    <t>13380630R</t>
  </si>
  <si>
    <t>tyč ocelová profilová válcovaná za tepla 11375 (S 235JR); průřez I; výška 160 mm</t>
  </si>
  <si>
    <t>POL3_</t>
  </si>
  <si>
    <t>D 1.1.3 výtah č.2 I 160 : 2,75*4*0,0179*1,08</t>
  </si>
  <si>
    <t>13486320R</t>
  </si>
  <si>
    <t>tyč ocelová profilová válcovaná za tepla 11375 (S235JR); průřez HEA; výška 220 mm</t>
  </si>
  <si>
    <t>Z11 : 4*2*0,0505*1,08</t>
  </si>
  <si>
    <t>602011141RT3</t>
  </si>
  <si>
    <t xml:space="preserve">Omítky stěn z hotových směsí vrstva štuková, vápenná,  , tloušťka vrstvy 4 mm,  </t>
  </si>
  <si>
    <t>po jednotlivých vrstvách</t>
  </si>
  <si>
    <t>D 1.1.2 Z03 : 220</t>
  </si>
  <si>
    <t>Z 04 : 202</t>
  </si>
  <si>
    <t>Z 13 : 25</t>
  </si>
  <si>
    <t>Z 14 : 28</t>
  </si>
  <si>
    <t>602016193R00</t>
  </si>
  <si>
    <t>Omítky stěn z hotových směsí Doplňkové práce pro omítky stěn z hotových směsí_x000D_
 hloubková penetrace stěn akrylátová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</si>
  <si>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</si>
  <si>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</si>
  <si>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</si>
  <si>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D 1.1.2 Z01 : 6*5</t>
  </si>
  <si>
    <t>Z 02 : 6*5,5</t>
  </si>
  <si>
    <t>D 1.1.2 Z07 : 3</t>
  </si>
  <si>
    <t>612451232R00</t>
  </si>
  <si>
    <t>Omítky vnitřního zdiva cementové štukové plstí hlazené</t>
  </si>
  <si>
    <t>v podlaží i ve schodišti, zdiva cihelného, kamenného, smíšeného nebo betonového</t>
  </si>
  <si>
    <t>642942213R00</t>
  </si>
  <si>
    <t>Osazení zárubní dveřních ocelových do sádrokartonové příčky_x000D_
 tloušťky 125 mm_x000D_
 šířky 700 mm, bez dodávky zárubně</t>
  </si>
  <si>
    <t>Z12 : 1</t>
  </si>
  <si>
    <t>642945111R00</t>
  </si>
  <si>
    <t>Osazení ocelových zárubní protipožárních jednokřídlových, do 2,5 m2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</si>
  <si>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</si>
  <si>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D 1.1.2 Z07 : 1</t>
  </si>
  <si>
    <t>D 1.1.2 Z21 : 1</t>
  </si>
  <si>
    <t>642952110R00</t>
  </si>
  <si>
    <t>Osazení zárubní dveřních dřevěných plochy do 2,5 m2</t>
  </si>
  <si>
    <t>hrubých, hoblovaných i leštěných, měkkých i tvrdých, na jakoukoliv cementovou maltu, s kotvením rámu do zdiva,</t>
  </si>
  <si>
    <t>D 1.1.2 Z08 : 1</t>
  </si>
  <si>
    <t>5533300131R</t>
  </si>
  <si>
    <t>zárubeň kovová pro klasické zdění; š profilu 110 mm; š průchodu 900 mm; h průchodu 1 970 mm; L, P; závěsy pevné; požární odolnost</t>
  </si>
  <si>
    <t>5533300136APC</t>
  </si>
  <si>
    <t>Zárubeň ocelová ZHtm 110/1300/900 L, P,EW 15 DP1-atypická, pro cihelné zdivo, s těsněním, se šroubovanými závěsy</t>
  </si>
  <si>
    <t>5533300136ATT</t>
  </si>
  <si>
    <t>Zárubeň ocelová ZHtm 110/1850/900 L, P,EW 15 DP1-atypická, pro cihelné zdivo, s těsněním, se šroubovanými závěsy</t>
  </si>
  <si>
    <t>5533302222R</t>
  </si>
  <si>
    <t>zárubeň kovová pro sádrokarton; ústí 125 mm; š průchodu 800 mm; h průchodu 1 970 mm; L, P; závěsy pevné; požární odolnost</t>
  </si>
  <si>
    <t>943943223R00</t>
  </si>
  <si>
    <t>Montáž lešení prostorového lehkého bez podlah výšky přes 22 do 28 m</t>
  </si>
  <si>
    <t>800-3</t>
  </si>
  <si>
    <t>pro zatížení podlahové plochy do 2 kPa (200 kg/m2),</t>
  </si>
  <si>
    <t>D 1.1.2 šachta č.2 : 2,64*2,33*25,11</t>
  </si>
  <si>
    <t>D 1.1.2 šachta č.3 : 1,74*2,95*25,07</t>
  </si>
  <si>
    <t>943943291R00</t>
  </si>
  <si>
    <t>Montáž lešení prostorového lehkého bez podlah příplatek_x000D_
 za půdorysnou plochu do 6 m2</t>
  </si>
  <si>
    <t>943943293R00</t>
  </si>
  <si>
    <t xml:space="preserve">Montáž lešení prostorového lehkého bez podlah příplatek_x000D_
 za každý další i započatý měsíc použití lešení pro zatížení podlahové plochy do 1 kPa (100 kg/m2) </t>
  </si>
  <si>
    <t>943943823R00</t>
  </si>
  <si>
    <t>Demontáž lešení prostorového lehkého výšky přes 22 do 28 m</t>
  </si>
  <si>
    <t>bez podlah pro zatížení podlahové plochy do 2 kPa (200 kg/m2),</t>
  </si>
  <si>
    <t>943955141R00</t>
  </si>
  <si>
    <t xml:space="preserve">Montáž lešeňové podlahy ve světlíku nebo šachtě o půdorysné ploše do 6 m2 s příčníky nebo podélníky,  </t>
  </si>
  <si>
    <t>D 1.1.2 šachta č.2 : 2,64*2,33*11</t>
  </si>
  <si>
    <t>D 1.1.2 šachta č.3 : 1,74*2,95*11</t>
  </si>
  <si>
    <t>943955192R00</t>
  </si>
  <si>
    <t>Montáž lešeňové podlahy příplatek k ceně za každý další i započatý měsíc použití lešení_x000D_
 bez příčníků</t>
  </si>
  <si>
    <t>943955841R00</t>
  </si>
  <si>
    <t xml:space="preserve">Demontáž lešeňové podlahy ve světlíku nebo šachtě o půdorysné ploše do 6 m2 s příčníky nebo podélníky, 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</si>
  <si>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</si>
  <si>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</si>
  <si>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953941312R00</t>
  </si>
  <si>
    <t>Drobné kovové předměty osazené na hmoždinky hasicí přístroj</t>
  </si>
  <si>
    <t>Z 22 : 1</t>
  </si>
  <si>
    <t>900   R00</t>
  </si>
  <si>
    <t>Hzs - nezmeřitelné,práce pro zakryté, konstr. nezjistitelné při rekonstrukcích</t>
  </si>
  <si>
    <t>hodina</t>
  </si>
  <si>
    <t>Kalkul</t>
  </si>
  <si>
    <t>POL10_0</t>
  </si>
  <si>
    <t>44984124R</t>
  </si>
  <si>
    <t>přístoj hasicí práškový; PG6PDC; výtlačný prostředek dusík; náplň 6 kg; dostřik 5 m; doba činnosti 23 s</t>
  </si>
  <si>
    <t>961031411R00</t>
  </si>
  <si>
    <t>Bourání základů cihelných na maltu cementovou</t>
  </si>
  <si>
    <t>801-3</t>
  </si>
  <si>
    <t>nebo vybourání otvorů průřezové plochy přes 4 m2 v základech cihelných,</t>
  </si>
  <si>
    <t>961055111R00</t>
  </si>
  <si>
    <t>Bourání základů železobetonových</t>
  </si>
  <si>
    <t>nebo vybourání otvorů průřezové plochy přes 4 m2 v základech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</si>
  <si>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</si>
  <si>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</si>
  <si>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963016311R00</t>
  </si>
  <si>
    <t>Demontáž sádrokartonových a sádrovláknitých podhledů podkroví z desek bez minerální izolace, na jednoduché ocelové konstrukci, 1x opláštěné tl. 12,5 mm</t>
  </si>
  <si>
    <t>963016999R00</t>
  </si>
  <si>
    <t>Demontáž sádrokartonových a sádrovláknitých podhledů příplatek za demontáž vrstvy minerální izolace, -, tl. 200 mm</t>
  </si>
  <si>
    <t>965042231R00</t>
  </si>
  <si>
    <t>Bourání podkladů pod dlažby nebo litých celistvých dlažeb a mazanin  betonových nebo z litého asfaltu, tloušťky přes 100 mm, plochy do 4 m2</t>
  </si>
  <si>
    <t>D 1.1.3 výtah č.2 : 2,33*2,64*0,2</t>
  </si>
  <si>
    <t>D 1.1.3 výtah č.3 : 1,74*2,95*0,2</t>
  </si>
  <si>
    <t>965049112RT2</t>
  </si>
  <si>
    <t>Bourání podkladů pod dlažby nebo litých celistvých dlažeb a mazanin  příplatek za bourání mazanin vyztužených svařovanou sítí, tloušťky přes 100 mm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</si>
  <si>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</si>
  <si>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</si>
  <si>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</si>
  <si>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D 1.1.2 Z07 : 0,2*2*2</t>
  </si>
  <si>
    <t>Z 20 : 0,2*1,8*2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</si>
  <si>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</si>
  <si>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</si>
  <si>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1.1.2 Z07 : 0,8*2</t>
  </si>
  <si>
    <t>Z 20 : 0,75*1,8</t>
  </si>
  <si>
    <t>D 1.1.2 Z21 : 0,9*1,3</t>
  </si>
  <si>
    <t>970051100R00</t>
  </si>
  <si>
    <t>Jádrové vrtání, kruhové prostupy v železobetonu jádrové vrtání , do D 100 mm</t>
  </si>
  <si>
    <t>m</t>
  </si>
  <si>
    <t>montážní otvory : 2</t>
  </si>
  <si>
    <t>973031325R00</t>
  </si>
  <si>
    <t>Vysekání v cihelném zdivu výklenků a kapes kapes na jakoukoliv maltu vápennou nebo vápenocementovou, plochy do 0,1 m2, hloubky do 300 mm</t>
  </si>
  <si>
    <t>974031664R00</t>
  </si>
  <si>
    <t>Vysekání rýh v jakémkoliv zdivu cihelném pro vtahování nosníků do zdí, před vybouráním otvorů_x000D_
 do hloubky 150 mm, při výšce nosníku do 150 mm</t>
  </si>
  <si>
    <t>D 1.1.2 Z20 : 1,5</t>
  </si>
  <si>
    <t>978013191R00</t>
  </si>
  <si>
    <t>Otlučení omítek vápenných nebo vápenocementových vnitřních stěn, v rozsahu do 100 %</t>
  </si>
  <si>
    <t>Z01 - V každém patře v místě nástupu bude provedeno taktéž otlučení starých omítek a aplikace omítek nových včetně nátěru omyvatelnou barvou (špaleta + 200 mm na každou stranu dveří)  Plocha úprav 5 m2/patro.</t>
  </si>
  <si>
    <t>Z02 - V každém patře v místě nástupu bude provedeno otlučení starých omítek a aplikace omítek nových včetně nátěru omyvatelnou barvou (špaleta + 200 mm na každou stranu dveří). Plocha úprav 5,5 m2/patro.</t>
  </si>
  <si>
    <t>979011111R00</t>
  </si>
  <si>
    <t>Svislá doprava suti a vybouraných hmot za prvé podlaží nad nebo pod základním podlažím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</si>
  <si>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</si>
  <si>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</si>
  <si>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</si>
  <si>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</si>
  <si>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</si>
  <si>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</si>
  <si>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</si>
  <si>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</si>
  <si>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</si>
  <si>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</si>
  <si>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</si>
  <si>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</si>
  <si>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</si>
  <si>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979093111R00</t>
  </si>
  <si>
    <t>Uložení suti na skládku bez zhutnění</t>
  </si>
  <si>
    <t>999281111R00</t>
  </si>
  <si>
    <t xml:space="preserve">Přesun hmot pro opravy a údržbu objektů pro opravy a údržbu dosavadních objektů včetně vnějších plášťů_x000D_
 výšky do 25 m,  </t>
  </si>
  <si>
    <t>POL7_</t>
  </si>
  <si>
    <t>oborů 801, 803, 811 a 812</t>
  </si>
  <si>
    <t>711212000RU1</t>
  </si>
  <si>
    <t>Izolace proti netlakové vodě - nátěry a stěrky nátěr podkladní pod hydroizolační stěrky</t>
  </si>
  <si>
    <t>800-711</t>
  </si>
  <si>
    <t>POL1_7</t>
  </si>
  <si>
    <t>D 1.1.3 výtah č.2 : 13</t>
  </si>
  <si>
    <t>D 1.1.3 výtah č.3 : 12</t>
  </si>
  <si>
    <t>711212002RT3</t>
  </si>
  <si>
    <t>Izolace proti netlakové vodě - nátěry a stěrky stěrka hydroizolační  proti vlhkosti</t>
  </si>
  <si>
    <t>711212601RT2</t>
  </si>
  <si>
    <t>Izolace proti netlakové vodě - nátěry a stěrky doplňky_x000D_
 těsnicí pás do spoje podlaha stěna š 100 mm</t>
  </si>
  <si>
    <t>D 1.1.3 výtah č.2 : (2,33+2,64)*2</t>
  </si>
  <si>
    <t>D 1.1.3 výtah č.3 : (1,74+2,95)*2</t>
  </si>
  <si>
    <t>711212602RT2</t>
  </si>
  <si>
    <t>Izolace proti netlakové vodě - nátěry a stěrky doplňky_x000D_
 těsnicí roh do spoje podlaha stěna</t>
  </si>
  <si>
    <t>D 1.1.3 výtah č.2 : 4</t>
  </si>
  <si>
    <t>D 1.1.3 výtah č.3 : 4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</si>
  <si>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</si>
  <si>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</si>
  <si>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</si>
  <si>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713111211RO6</t>
  </si>
  <si>
    <t>Montáž tepelné izolace stropů parotěsná zábrana krovů spodem s přelepením spojů, včetně dodávky fólie</t>
  </si>
  <si>
    <t>800-713</t>
  </si>
  <si>
    <t>998713103R00</t>
  </si>
  <si>
    <t>Přesun hmot pro izolace tepelné v objektech výšky do 24 m</t>
  </si>
  <si>
    <t>50 m vodorovně</t>
  </si>
  <si>
    <t>762114111T00</t>
  </si>
  <si>
    <t>Konstr.stěn z řez.80/40mm ocel.spojkami</t>
  </si>
  <si>
    <t xml:space="preserve">m2    </t>
  </si>
  <si>
    <t>D 1.1.2 Z08 : 16</t>
  </si>
  <si>
    <t>762111811R00</t>
  </si>
  <si>
    <t>Demontáž stěn a příček z hranolků, fošen nebo latí</t>
  </si>
  <si>
    <t>800-762</t>
  </si>
  <si>
    <t>762331922R00</t>
  </si>
  <si>
    <t>Vázané konstrukce krovů vyřezání střešní vazby_x000D_
 průřezové plochy řeziva přes 120 do 224 cm2, délky vyřezané části krovu přes 3 do 5 m</t>
  </si>
  <si>
    <t>D 1.1.2 Z15 : 3,4</t>
  </si>
  <si>
    <t>762332932RT2</t>
  </si>
  <si>
    <t>Vázané konstrukce krovů doplnění části střešní vazby z hranolků, hranolů včetně dodávky řeziva_x000D_
 včetně dodávky hranolů 120 x 140 mm</t>
  </si>
  <si>
    <t>762395000R00</t>
  </si>
  <si>
    <t>Spojovací a ochranné prostředky svory, prkna, hřebíky, pásová ocel, vruty, impregnace</t>
  </si>
  <si>
    <t>D 1.1.2 Z15 : 3,4*0,12*0,14</t>
  </si>
  <si>
    <t>762621120R00</t>
  </si>
  <si>
    <t>Montáž dveří tesařských jednokřídlových</t>
  </si>
  <si>
    <t>D 1.1.2 Z08 : 0,9*2</t>
  </si>
  <si>
    <t>763612131RU5</t>
  </si>
  <si>
    <t>Montáž opláštění z aglomerovaných desek  obložení stěn, z desek tl. 15 mm, na sraz, šroubované, včetně dodávky desky dřevotřískové</t>
  </si>
  <si>
    <t>800-763</t>
  </si>
  <si>
    <t>vč. dodávky a montáže spojovacího materiálu</t>
  </si>
  <si>
    <t>766411812R00</t>
  </si>
  <si>
    <t>Demontáž obložení stěn panely velikosti přes 1,5 m2</t>
  </si>
  <si>
    <t>800-766</t>
  </si>
  <si>
    <t>76262PC</t>
  </si>
  <si>
    <t>Dodávka provizorních dveří,včetně zárubně</t>
  </si>
  <si>
    <t xml:space="preserve">ks    </t>
  </si>
  <si>
    <t>998762103R00</t>
  </si>
  <si>
    <t>Přesun hmot pro konstrukce tesařské v objektech výšky do 24 m</t>
  </si>
  <si>
    <t>979990161R00</t>
  </si>
  <si>
    <t>Poplatek za skládku dřevo</t>
  </si>
  <si>
    <t>766661122R00</t>
  </si>
  <si>
    <t>Montáž dveřních křídel kompletizovaných otevíravých ,  , do ocelové nebo fošnové zárubně, jednokřídlových, šířky přes 800 mm</t>
  </si>
  <si>
    <t>766661413R00</t>
  </si>
  <si>
    <t>Montáž dveřních křídel kompletizovaných otevíravých , protipožárních bez kukátka, do ocelové nebo fošnové zárubně, jednokřídlových, šířky do 800 mm</t>
  </si>
  <si>
    <t>D 1.1.2 Z12 : 1</t>
  </si>
  <si>
    <t>766670021R00</t>
  </si>
  <si>
    <t>Montáž obložkové zárubně a dveřního křídla kliky a štítku</t>
  </si>
  <si>
    <t>54914596R</t>
  </si>
  <si>
    <t>kování stavební - prvek: kliky se štíty pro cylindrickou vložku; provedení bílá barva; pro dveře</t>
  </si>
  <si>
    <t>54926045R</t>
  </si>
  <si>
    <t>zámek zadlabací; vložkový; s převodem; dvouzápadový; levopravý; hl = 80 mm; h = 170 mm; rozteč 90 mm</t>
  </si>
  <si>
    <t>61165611R</t>
  </si>
  <si>
    <t>dveře speciální protipožární; vnitřní; vchodové; š = 800 mm; h = 1 970,0 mm; hladké; EI 30 min; otevíravé; počet křídel 1; plné; povrch. úprava laminát</t>
  </si>
  <si>
    <t>61165612R</t>
  </si>
  <si>
    <t>dveře speciální protipožární; vnitřní; vchodové; š = 900 mm; h = 1 970,0 mm; hladké; EI 30 min; otevíravé; počet křídel 1; plné; povrch. úprava laminát</t>
  </si>
  <si>
    <t>61165643APC</t>
  </si>
  <si>
    <t>Dveře protipožární EW15DP1 plné 90x130 cm HPL 0,8, atypické</t>
  </si>
  <si>
    <t>POL3_7</t>
  </si>
  <si>
    <t>61165643ATT</t>
  </si>
  <si>
    <t>Dveře protipožární EI30 plné 90x197 cm HPL 0,8</t>
  </si>
  <si>
    <t>998766103R00</t>
  </si>
  <si>
    <t>Přesun hmot pro konstrukce truhlářské v objektech výšky do 24 m</t>
  </si>
  <si>
    <t>767586201T00</t>
  </si>
  <si>
    <t>Podhled kazetový-zpětná montáž</t>
  </si>
  <si>
    <t>D 1.1.2 Z06 : 95</t>
  </si>
  <si>
    <t>767581801R00</t>
  </si>
  <si>
    <t>Demontáž podhledů kazet</t>
  </si>
  <si>
    <t>800-767</t>
  </si>
  <si>
    <t>767995104R00</t>
  </si>
  <si>
    <t>Výroba a montáž atypických kovovových doplňků staveb hmotnosti přes 20 do 50 kg</t>
  </si>
  <si>
    <t>kg</t>
  </si>
  <si>
    <t>D 1.1.2 Z 15 : 2*2*22</t>
  </si>
  <si>
    <t>767Z10</t>
  </si>
  <si>
    <t>Demontáž ocelového schodiště,vč.zpětné montáže</t>
  </si>
  <si>
    <t>jeho provizorní uložení do půdního prostoru a po provedení instalace výtahů zpětná montáž</t>
  </si>
  <si>
    <t>Z10 : 1</t>
  </si>
  <si>
    <t>13483310R</t>
  </si>
  <si>
    <t>tyč ocelová profilová válcovaná za tepla 11373 (S235JR); průřez U; výška 180 mm</t>
  </si>
  <si>
    <t>T</t>
  </si>
  <si>
    <t>D 1.1.2 Z 15 : 2*2*0,022*1,08</t>
  </si>
  <si>
    <t>55399994R</t>
  </si>
  <si>
    <t>výrobek kovový</t>
  </si>
  <si>
    <t>998767103R00</t>
  </si>
  <si>
    <t>Přesun hmot pro kovové stavební doplňk. konstrukce v objektech výšky do 24 m</t>
  </si>
  <si>
    <t>783225600R00</t>
  </si>
  <si>
    <t xml:space="preserve">Nátěry kov.stavebních doplňk.konstrukcí syntetické 2x email,  </t>
  </si>
  <si>
    <t>800-783</t>
  </si>
  <si>
    <t>D 1.1.2 Z07 : 4,9*0,21</t>
  </si>
  <si>
    <t>Z12 : 4,8*0,21</t>
  </si>
  <si>
    <t>D 1.1.2 Z21 : 4,9*0,21</t>
  </si>
  <si>
    <t>D 1.1.2 Z20 : 4,9*0,21</t>
  </si>
  <si>
    <t>783782207R00</t>
  </si>
  <si>
    <t>Nátěry tesařských konstrukcí ochranné fungicidní+ biocidní (proti plísním, houbám a hmyzu), dvojnásobné</t>
  </si>
  <si>
    <t>RTS 16/ I</t>
  </si>
  <si>
    <t>protihnilobné, protiplísňové proti ohni a škůdcům</t>
  </si>
  <si>
    <t>D 1.1.2 Z15 : 3,4*(0,12+0,14)*2</t>
  </si>
  <si>
    <t>784111301R00</t>
  </si>
  <si>
    <t>Příprava povrchu Penetrace (napouštění) podkladu latex, jednonásobná</t>
  </si>
  <si>
    <t>800-784</t>
  </si>
  <si>
    <t>784121101R00</t>
  </si>
  <si>
    <t>Příprava povrchu Penetrace (napouštění) podkladu akrylát, jednonásobná</t>
  </si>
  <si>
    <t>784114212R00</t>
  </si>
  <si>
    <t>Malby latexové  , bílé, dvojnásobné</t>
  </si>
  <si>
    <t>784125222R00</t>
  </si>
  <si>
    <t>Malby z malířských směsí disperzních,  , barevné, dvojnásobné</t>
  </si>
  <si>
    <t>210010105R00</t>
  </si>
  <si>
    <t>Chráničky a lišty lišta elektroinstalační, materiál PVC, šířky do 40 mm, uložená pevně šroubováním</t>
  </si>
  <si>
    <t>POL1_9</t>
  </si>
  <si>
    <t>Příloha č. D.1.4.1.1, D.1.4.1.2</t>
  </si>
  <si>
    <t>210010351R00</t>
  </si>
  <si>
    <t xml:space="preserve">Montáž krabice plastové rozvodka krabicová z lisovaného izolantu do 4 mm2, čtvercová, rozměr 124x124 mm, hloubka 50 mm, s víčkem,  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</si>
  <si>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</si>
  <si>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</si>
  <si>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</si>
  <si>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</si>
  <si>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210110001R00</t>
  </si>
  <si>
    <t>Spínací, spouštěcí a regulační ústrojí spínač nástěnný pro prostředí obyčejné nebo vlhké včetně zapojení, jednopólový , řazení 1</t>
  </si>
  <si>
    <t>210110004R00</t>
  </si>
  <si>
    <t>Spínací, spouštěcí a regulační ústrojí spínač nástěnný pro prostředí obyčejné nebo vlhké včetně zapojení, střídavý, řazení 6</t>
  </si>
  <si>
    <t>210111021R00</t>
  </si>
  <si>
    <t xml:space="preserve">Spínací, spouštěcí a regulační ústrojí zásuvka domovní v krabici včetně zapojení, provedení 2x (2P+PE),  </t>
  </si>
  <si>
    <t>900R24</t>
  </si>
  <si>
    <t>HZS - nezměřitelné práce</t>
  </si>
  <si>
    <t>hod</t>
  </si>
  <si>
    <t>prostupy zdivem, úpravy stávajících rozvaděčů</t>
  </si>
  <si>
    <t>R</t>
  </si>
  <si>
    <t>Kabel CXKE-R 2 x 1,5 mm2 uložený v trubce, v liště</t>
  </si>
  <si>
    <t>Lišta hranatá bezhalogenová LHD 40x20 HF, dl.2,0m</t>
  </si>
  <si>
    <t>POL12_0</t>
  </si>
  <si>
    <t>Kabel s Cu jádrem 1-CXKE-R 3 x 1,5 mm2, oheň nešířící, bezhalogenový</t>
  </si>
  <si>
    <t>160*1,05</t>
  </si>
  <si>
    <t>Kabel s Cu jádrem 1-CXKE-R 3 x 2,5 mm2, oheň nešířící, bezhalogenový</t>
  </si>
  <si>
    <t>30*1,05</t>
  </si>
  <si>
    <t>Kabel S Cu jádrem 1-CXKE-R 5 x 6 mm2 oheň nešířící, bezhalogenový</t>
  </si>
  <si>
    <t>140*1,05</t>
  </si>
  <si>
    <t>Spínač nástěnný v plast.krabici, řaz.1, IP54</t>
  </si>
  <si>
    <t>Spínač nástěnný v plast.krabici, řaz.6, IP54</t>
  </si>
  <si>
    <t>Zásuvka nástěnná 1-násobná s ochranným kolíkem a víčkem, IP54</t>
  </si>
  <si>
    <t>Rozvodka krabicová z lis.izol.do 4mm2</t>
  </si>
  <si>
    <t>Svítidlo zářivkové stropní 1x36W, opál.kryt IP20 včetně světelného zdroje a elektroinického startéru, , dodávka a montáž</t>
  </si>
  <si>
    <t>905      R00</t>
  </si>
  <si>
    <t>Hzs-revize provoz.souboru a st.obj.</t>
  </si>
  <si>
    <t>Prav.M</t>
  </si>
  <si>
    <t>POL10_</t>
  </si>
  <si>
    <t>Kabel s Cu jádrem 1-CXKE-R 2 x 1,5 mm2, oheň nešířící, bezhalogenový</t>
  </si>
  <si>
    <t>POL3_0</t>
  </si>
  <si>
    <t>10*1,05</t>
  </si>
  <si>
    <t>Požární ucpávka dle ČSN</t>
  </si>
  <si>
    <t>POL12_1</t>
  </si>
  <si>
    <t>Svítidlo  žárovkové nástěnné 100W, IP20, včetně úsporného světelného zdroje, dodávka a montáž</t>
  </si>
  <si>
    <t>Kabel CXKE-R 3 x 1,5 mm2 uložený v trubce, v liště</t>
  </si>
  <si>
    <t>Kabel CXKE-R 3 x 2,5 mm2 uložený 1 trubce, v liště</t>
  </si>
  <si>
    <t>Kabel CXKE-R 5 x 6 mm2 uložený v trubce, v liště</t>
  </si>
  <si>
    <t>330 Z03</t>
  </si>
  <si>
    <t>Demontáž stávajícího výtahu včetně všech pomocných konstrukcí a technologických vedení</t>
  </si>
  <si>
    <t>D 1.1.2 Z03 : 1</t>
  </si>
  <si>
    <t>330 Z04</t>
  </si>
  <si>
    <t>D 1.1.2 Z04 : 1</t>
  </si>
  <si>
    <t>330 Z18</t>
  </si>
  <si>
    <t>Z18 - Dodávka a montáž  lůžkového výtahu do šachty č. 2</t>
  </si>
  <si>
    <t>Kabina</t>
  </si>
  <si>
    <t>Rozměr (š x hl x v):  1 600 x 2 300 x 2 100 mm, Provedení	:  neprůchozí, Stěny:  plech s povrchovou úpravou nerez, Ovladače:  svislé tablo provedení s ovladači TL, broušený nerez,</t>
  </si>
  <si>
    <t>Podlaha:  z měkčeného vinylu, abrazivních zrnek karbidu křemíku SiC (karbid křemíku) a tvrdých částic oxidu hlinitého Al2O3 (korundu) a stabilizační mřížky ze skleněného vlákna, Madlo:  na boční stěně - nerez trubkové, Osvětlení:  LED, Další:  zrcadlo 1 výšky zadní stěny a invalidní sklopná sedačka</t>
  </si>
  <si>
    <t>Dveře kabinové Typ:  samočinné teleskopicky otvírané, Rozměr (š x v):  1 100 x 2 000 mm, Provedení křídel: nerez brus</t>
  </si>
  <si>
    <t>Signalizace v kabině digitální ukazatel polohy a směru jízdy kabiny, nouzové osvětlení, tlačítko otevření dveří, zvukový signál příjezdu klece, hlasový modul, nouzová signalizace, prosvětlovací tlačítka volby stanice v provedení nerez antivandal, Braillovo a reliéfní písmo, funkce pro blokování kabiny ve zvolené stanici</t>
  </si>
  <si>
    <t>Signalizace ve stanicích:výchozí stanice:  digitální polohové a směrové šipky, prosvětlovací, nerez - antivandal</t>
  </si>
  <si>
    <t>tlačítka volby:  digitální polohové a směrové šipky, prosvětlovací, nerez - antivandal</t>
  </si>
  <si>
    <t>Stroj:jednorychlostní převodový frekvenčně řízený o příkonu 13,5 kW</t>
  </si>
  <si>
    <t>Strojovna:stávající nad šachtou v nejvyšším NP</t>
  </si>
  <si>
    <t>Výtahy musí splňovat normu ČSN EN 81-20 a Nařízení vlády č.122/2016 Sb., rovněž musí vyhovovat vyhlášce č.398/2009 Sb. o užívání staveb osobami s omezenou schopností pohybu a orientace</t>
  </si>
  <si>
    <t>Z 18 : 1</t>
  </si>
  <si>
    <t>330 Z19</t>
  </si>
  <si>
    <t>Z 19 Dodávka a montáž lůžkového výtahu do šachty č.3</t>
  </si>
  <si>
    <t>Kabina :Rozměr (š x hl x v):  1 400 x 2 300 x 2 100 mm, Provedení	:  neprůchozí, Stěny:  plech s povrchovou úpravou nerez, Ovladače:  svislé tablo provedení s ovladači TL, broušený nerez,</t>
  </si>
  <si>
    <t>Dveře kabinové Typ:  samočinné teleskopicky otvírané třílamelové, Rozměr (š x v):  1100x2000 mm, Provedení křídel: nerez brus</t>
  </si>
  <si>
    <t>Signalizace v kabině:digitální ukazatel polohy a směru jízdy kabiny, nouzové osvětlení, tlačítko otevření dveří, zvukový signál příjezdu klece, hlasový modul, nouzová signalizace, prosvětlovací tlačítka volby stanice v provedení nerez antivandal, Braillovo a reliéfní písmo, funkce pro blokování kabiny ve zvolené stanici</t>
  </si>
  <si>
    <t/>
  </si>
  <si>
    <t>Z 19 : 1</t>
  </si>
  <si>
    <t>Nosnost:  1 700 kg, Počet osob :  22, Rychlost:  0,7 ms-1, Zdvih:  cca 18 200 mm, Počet stanic:6,Počet nástupišť:  6, Řízení:  mikroprocesorové,</t>
  </si>
  <si>
    <t>Dveře šachetní Typ:  samočinné teleskopicky otvírané s požární odolností EW 60, Rozměr (š x v):  1 100 x 2 000 mm, provedení: nerez brus</t>
  </si>
  <si>
    <t>Ostatní výbava:osvětlení šachty, žebřík do prohlubně, dorozumívací zařízení se spojením mezi kabinou a vyprošťovací službou systém GSM</t>
  </si>
  <si>
    <t>Nosnost:  1 500 kg, Počet osob :  20, Rychlost:  0,7 ms-1, Zdvih:  cca 18 200 mm, Počet stanic:6,Počet nástupišť:  6, Řízení:  mikroprocesorové,</t>
  </si>
  <si>
    <t>Dveře šachetní Typ:  samočinné teleskopicky otvírané třílamelové s požární odolností EW 60, Rozměr (š x v):  1100x2000 mm, provedení: nerez brus</t>
  </si>
  <si>
    <t>Náklady na vyhotovení dokumentace skutečného provedení stavby. Dokumentace bude předána v tištěné formě ve dvou vyhotoveních a v digitální formě na datovém nosiči CD-Rom  v jednom vyhotovení (veškerá dokumetnace v PDF,  výkresová část i ve formátu DWG)</t>
  </si>
  <si>
    <t>Náklady zhotovitele spojené se zabezpečením a poskytnutím zajišťovacích bankovních záruk za řádné provedení díla, jak je zadavatel požaduje v obchodních podmínkách.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</si>
  <si>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</si>
  <si>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</si>
  <si>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</si>
  <si>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Cenová soustava/ platnost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</si>
</sst>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5" borderId="21" xfId="0" applyFont="1" applyFill="1" applyBorder="1" applyAlignment="1">
      <alignment horizontal="center" vertical="center"/>
    </xf>
    <xf numFmtId="49" fontId="0" fillId="5" borderId="21" xfId="0" applyNumberFormat="1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5" borderId="21" xfId="0" applyFont="1" applyFill="1" applyBorder="1" applyAlignment="1">
      <alignment vertical="center"/>
    </xf>
    <xf numFmtId="49" fontId="8" fillId="5" borderId="21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2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210" t="s">
        <v>39</v>
      </c>
      <c r="B2" s="210"/>
      <c r="C2" s="210"/>
      <c r="D2" s="210"/>
      <c r="E2" s="210"/>
      <c r="F2" s="210"/>
      <c r="G2" s="210"/>
    </row>
  </sheetData>
  <sheetProtection algorithmName="SHA-512" hashValue="c3nNd6UMh4bRYaQIvIJv625zYP1VaX1n7aC0e4a+BNdgWADK8IOhYSLME9N6OcYDy1aDRRJFpClWOkWFAgzT7A==" saltValue="pZOVuXDx1BWjidj1RJpUp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abSelected="1" topLeftCell="B1" zoomScaleNormal="100" zoomScaleSheetLayoutView="75" workbookViewId="0">
      <selection activeCell="N45" sqref="N4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11" t="s">
        <v>41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3"/>
      <c r="B2" s="75" t="s">
        <v>22</v>
      </c>
      <c r="C2" s="76"/>
      <c r="D2" s="77" t="s">
        <v>43</v>
      </c>
      <c r="E2" s="220" t="s">
        <v>44</v>
      </c>
      <c r="F2" s="221"/>
      <c r="G2" s="221"/>
      <c r="H2" s="221"/>
      <c r="I2" s="221"/>
      <c r="J2" s="222"/>
      <c r="O2" s="2"/>
    </row>
    <row r="3" spans="1:15" ht="27" hidden="1" customHeight="1" x14ac:dyDescent="0.2">
      <c r="A3" s="3"/>
      <c r="B3" s="78"/>
      <c r="C3" s="76"/>
      <c r="D3" s="79"/>
      <c r="E3" s="223"/>
      <c r="F3" s="224"/>
      <c r="G3" s="224"/>
      <c r="H3" s="224"/>
      <c r="I3" s="224"/>
      <c r="J3" s="225"/>
    </row>
    <row r="4" spans="1:15" ht="23.25" customHeight="1" x14ac:dyDescent="0.2">
      <c r="A4" s="3"/>
      <c r="B4" s="80"/>
      <c r="C4" s="81"/>
      <c r="D4" s="82"/>
      <c r="E4" s="234"/>
      <c r="F4" s="234"/>
      <c r="G4" s="234"/>
      <c r="H4" s="234"/>
      <c r="I4" s="234"/>
      <c r="J4" s="235"/>
    </row>
    <row r="5" spans="1:15" ht="24" customHeight="1" x14ac:dyDescent="0.2">
      <c r="A5" s="3"/>
      <c r="B5" s="43" t="s">
        <v>42</v>
      </c>
      <c r="C5" s="4"/>
      <c r="D5" s="83" t="s">
        <v>45</v>
      </c>
      <c r="E5" s="25"/>
      <c r="F5" s="25"/>
      <c r="G5" s="25"/>
      <c r="H5" s="26" t="s">
        <v>40</v>
      </c>
      <c r="I5" s="83" t="s">
        <v>49</v>
      </c>
      <c r="J5" s="10"/>
    </row>
    <row r="6" spans="1:15" ht="15.75" customHeight="1" x14ac:dyDescent="0.2">
      <c r="A6" s="3"/>
      <c r="B6" s="38"/>
      <c r="C6" s="25"/>
      <c r="D6" s="83" t="s">
        <v>46</v>
      </c>
      <c r="E6" s="25"/>
      <c r="F6" s="25"/>
      <c r="G6" s="25"/>
      <c r="H6" s="26" t="s">
        <v>34</v>
      </c>
      <c r="I6" s="83" t="s">
        <v>50</v>
      </c>
      <c r="J6" s="10"/>
    </row>
    <row r="7" spans="1:15" ht="15.75" customHeight="1" x14ac:dyDescent="0.2">
      <c r="A7" s="3"/>
      <c r="B7" s="39"/>
      <c r="C7" s="85" t="s">
        <v>48</v>
      </c>
      <c r="D7" s="84" t="s">
        <v>47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86" t="s">
        <v>51</v>
      </c>
      <c r="E8" s="4"/>
      <c r="F8" s="4"/>
      <c r="G8" s="42"/>
      <c r="H8" s="26" t="s">
        <v>40</v>
      </c>
      <c r="I8" s="83" t="s">
        <v>54</v>
      </c>
      <c r="J8" s="10"/>
    </row>
    <row r="9" spans="1:15" ht="15.75" hidden="1" customHeight="1" x14ac:dyDescent="0.2">
      <c r="A9" s="3"/>
      <c r="B9" s="3"/>
      <c r="C9" s="4"/>
      <c r="D9" s="86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5" t="s">
        <v>48</v>
      </c>
      <c r="D10" s="87" t="s">
        <v>53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27"/>
      <c r="E11" s="227"/>
      <c r="F11" s="227"/>
      <c r="G11" s="227"/>
      <c r="H11" s="26" t="s">
        <v>40</v>
      </c>
      <c r="I11" s="89"/>
      <c r="J11" s="10"/>
    </row>
    <row r="12" spans="1:15" ht="15.75" customHeight="1" x14ac:dyDescent="0.2">
      <c r="A12" s="3"/>
      <c r="B12" s="38"/>
      <c r="C12" s="25"/>
      <c r="D12" s="232"/>
      <c r="E12" s="232"/>
      <c r="F12" s="232"/>
      <c r="G12" s="232"/>
      <c r="H12" s="26" t="s">
        <v>34</v>
      </c>
      <c r="I12" s="89"/>
      <c r="J12" s="10"/>
    </row>
    <row r="13" spans="1:15" ht="15.75" customHeight="1" x14ac:dyDescent="0.2">
      <c r="A13" s="3"/>
      <c r="B13" s="39"/>
      <c r="C13" s="88"/>
      <c r="D13" s="233"/>
      <c r="E13" s="233"/>
      <c r="F13" s="233"/>
      <c r="G13" s="233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26"/>
      <c r="F15" s="226"/>
      <c r="G15" s="228"/>
      <c r="H15" s="228"/>
      <c r="I15" s="228" t="s">
        <v>29</v>
      </c>
      <c r="J15" s="229"/>
    </row>
    <row r="16" spans="1:15" ht="23.25" customHeight="1" x14ac:dyDescent="0.2">
      <c r="A16" s="141" t="s">
        <v>24</v>
      </c>
      <c r="B16" s="53" t="s">
        <v>24</v>
      </c>
      <c r="C16" s="54"/>
      <c r="D16" s="55"/>
      <c r="E16" s="217"/>
      <c r="F16" s="218"/>
      <c r="G16" s="217"/>
      <c r="H16" s="218"/>
      <c r="I16" s="217">
        <f>SUMIF(F51:F72,A16,I51:I72)+SUMIF(F51:F72,"PSU",I51:I72)</f>
        <v>0</v>
      </c>
      <c r="J16" s="219"/>
    </row>
    <row r="17" spans="1:10" ht="23.25" customHeight="1" x14ac:dyDescent="0.2">
      <c r="A17" s="141" t="s">
        <v>25</v>
      </c>
      <c r="B17" s="53" t="s">
        <v>25</v>
      </c>
      <c r="C17" s="54"/>
      <c r="D17" s="55"/>
      <c r="E17" s="217"/>
      <c r="F17" s="218"/>
      <c r="G17" s="217"/>
      <c r="H17" s="218"/>
      <c r="I17" s="217">
        <f>SUMIF(F51:F72,A17,I51:I72)</f>
        <v>0</v>
      </c>
      <c r="J17" s="219"/>
    </row>
    <row r="18" spans="1:10" ht="23.25" customHeight="1" x14ac:dyDescent="0.2">
      <c r="A18" s="141" t="s">
        <v>26</v>
      </c>
      <c r="B18" s="53" t="s">
        <v>26</v>
      </c>
      <c r="C18" s="54"/>
      <c r="D18" s="55"/>
      <c r="E18" s="217"/>
      <c r="F18" s="218"/>
      <c r="G18" s="217"/>
      <c r="H18" s="218"/>
      <c r="I18" s="217">
        <f>SUMIF(F51:F72,A18,I51:I72)</f>
        <v>0</v>
      </c>
      <c r="J18" s="219"/>
    </row>
    <row r="19" spans="1:10" ht="23.25" customHeight="1" x14ac:dyDescent="0.2">
      <c r="A19" s="141" t="s">
        <v>106</v>
      </c>
      <c r="B19" s="53" t="s">
        <v>27</v>
      </c>
      <c r="C19" s="54"/>
      <c r="D19" s="55"/>
      <c r="E19" s="217"/>
      <c r="F19" s="218"/>
      <c r="G19" s="217"/>
      <c r="H19" s="218"/>
      <c r="I19" s="217">
        <f>SUMIF(F51:F72,A19,I51:I72)</f>
        <v>0</v>
      </c>
      <c r="J19" s="219"/>
    </row>
    <row r="20" spans="1:10" ht="23.25" customHeight="1" x14ac:dyDescent="0.2">
      <c r="A20" s="141" t="s">
        <v>107</v>
      </c>
      <c r="B20" s="53" t="s">
        <v>28</v>
      </c>
      <c r="C20" s="54"/>
      <c r="D20" s="55"/>
      <c r="E20" s="217"/>
      <c r="F20" s="218"/>
      <c r="G20" s="217"/>
      <c r="H20" s="218"/>
      <c r="I20" s="217">
        <f>SUMIF(F51:F72,A20,I51:I72)</f>
        <v>0</v>
      </c>
      <c r="J20" s="219"/>
    </row>
    <row r="21" spans="1:10" ht="23.25" customHeight="1" x14ac:dyDescent="0.2">
      <c r="A21" s="3"/>
      <c r="B21" s="70" t="s">
        <v>29</v>
      </c>
      <c r="C21" s="71"/>
      <c r="D21" s="72"/>
      <c r="E21" s="230"/>
      <c r="F21" s="231"/>
      <c r="G21" s="230"/>
      <c r="H21" s="231"/>
      <c r="I21" s="230">
        <f>SUM(I16:J20)</f>
        <v>0</v>
      </c>
      <c r="J21" s="241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39">
        <f>ZakladDPHSniVypocet</f>
        <v>0</v>
      </c>
      <c r="H23" s="240"/>
      <c r="I23" s="240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37">
        <f>IF(A24&gt;50, ROUNDUP(A23, 0), ROUNDDOWN(A23, 0))</f>
        <v>0</v>
      </c>
      <c r="H24" s="238"/>
      <c r="I24" s="238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39">
        <f>ZakladDPHZaklVypocet</f>
        <v>0</v>
      </c>
      <c r="H25" s="240"/>
      <c r="I25" s="240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14">
        <f>IF(A26&gt;50, ROUNDUP(A25, 0), ROUNDDOWN(A25, 0))</f>
        <v>0</v>
      </c>
      <c r="H26" s="215"/>
      <c r="I26" s="215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16">
        <f>CenaCelkem-(ZakladDPHSni+DPHSni+ZakladDPHZakl+DPHZakl)</f>
        <v>0</v>
      </c>
      <c r="H27" s="216"/>
      <c r="I27" s="216"/>
      <c r="J27" s="59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43">
        <f>ZakladDPHSniVypocet+ZakladDPHZaklVypocet</f>
        <v>0</v>
      </c>
      <c r="H28" s="243"/>
      <c r="I28" s="243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42">
        <f>IF(A29&gt;50, ROUNDUP(A27, 0), ROUNDDOWN(A27, 0))</f>
        <v>0</v>
      </c>
      <c r="H29" s="242"/>
      <c r="I29" s="242"/>
      <c r="J29" s="124" t="s">
        <v>64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42935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36" t="s">
        <v>2</v>
      </c>
      <c r="E35" s="236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55</v>
      </c>
      <c r="C39" s="244"/>
      <c r="D39" s="245"/>
      <c r="E39" s="245"/>
      <c r="F39" s="105">
        <f>'01 1 Naklady'!AE35+'D 1.1 1 Pol'!AE459</f>
        <v>0</v>
      </c>
      <c r="G39" s="106">
        <f>'01 1 Naklady'!AF35+'D 1.1 1 Pol'!AF459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customHeight="1" x14ac:dyDescent="0.2">
      <c r="A40" s="94">
        <v>2</v>
      </c>
      <c r="B40" s="109" t="s">
        <v>56</v>
      </c>
      <c r="C40" s="246" t="s">
        <v>57</v>
      </c>
      <c r="D40" s="247"/>
      <c r="E40" s="247"/>
      <c r="F40" s="110">
        <f>'01 1 Naklady'!AE35</f>
        <v>0</v>
      </c>
      <c r="G40" s="111">
        <f>'01 1 Naklady'!AF35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customHeight="1" x14ac:dyDescent="0.2">
      <c r="A41" s="94">
        <v>3</v>
      </c>
      <c r="B41" s="113" t="s">
        <v>58</v>
      </c>
      <c r="C41" s="244" t="s">
        <v>59</v>
      </c>
      <c r="D41" s="245"/>
      <c r="E41" s="245"/>
      <c r="F41" s="114">
        <f>'01 1 Naklady'!AE35</f>
        <v>0</v>
      </c>
      <c r="G41" s="107">
        <f>'01 1 Naklady'!AF35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customHeight="1" x14ac:dyDescent="0.2">
      <c r="A42" s="94">
        <v>2</v>
      </c>
      <c r="B42" s="109" t="s">
        <v>60</v>
      </c>
      <c r="C42" s="246" t="s">
        <v>61</v>
      </c>
      <c r="D42" s="247"/>
      <c r="E42" s="247"/>
      <c r="F42" s="110">
        <f>'D 1.1 1 Pol'!AE459</f>
        <v>0</v>
      </c>
      <c r="G42" s="111">
        <f>'D 1.1 1 Pol'!AF459</f>
        <v>0</v>
      </c>
      <c r="H42" s="111">
        <f>(F42*SazbaDPH1/100)+(G42*SazbaDPH2/100)</f>
        <v>0</v>
      </c>
      <c r="I42" s="111">
        <f>F42+G42+H42</f>
        <v>0</v>
      </c>
      <c r="J42" s="112" t="str">
        <f>IF(CenaCelkemVypocet=0,"",I42/CenaCelkemVypocet*100)</f>
        <v/>
      </c>
    </row>
    <row r="43" spans="1:10" ht="25.5" customHeight="1" x14ac:dyDescent="0.2">
      <c r="A43" s="94">
        <v>3</v>
      </c>
      <c r="B43" s="113" t="s">
        <v>58</v>
      </c>
      <c r="C43" s="244" t="s">
        <v>62</v>
      </c>
      <c r="D43" s="245"/>
      <c r="E43" s="245"/>
      <c r="F43" s="114">
        <f>'D 1.1 1 Pol'!AE459</f>
        <v>0</v>
      </c>
      <c r="G43" s="107">
        <f>'D 1.1 1 Pol'!AF459</f>
        <v>0</v>
      </c>
      <c r="H43" s="107">
        <f>(F43*SazbaDPH1/100)+(G43*SazbaDPH2/100)</f>
        <v>0</v>
      </c>
      <c r="I43" s="107">
        <f>F43+G43+H43</f>
        <v>0</v>
      </c>
      <c r="J43" s="108" t="str">
        <f>IF(CenaCelkemVypocet=0,"",I43/CenaCelkemVypocet*100)</f>
        <v/>
      </c>
    </row>
    <row r="44" spans="1:10" ht="25.5" customHeight="1" x14ac:dyDescent="0.2">
      <c r="A44" s="94"/>
      <c r="B44" s="248" t="s">
        <v>63</v>
      </c>
      <c r="C44" s="249"/>
      <c r="D44" s="249"/>
      <c r="E44" s="250"/>
      <c r="F44" s="115">
        <f>SUMIF(A39:A43,"=1",F39:F43)</f>
        <v>0</v>
      </c>
      <c r="G44" s="116">
        <f>SUMIF(A39:A43,"=1",G39:G43)</f>
        <v>0</v>
      </c>
      <c r="H44" s="116">
        <f>SUMIF(A39:A43,"=1",H39:H43)</f>
        <v>0</v>
      </c>
      <c r="I44" s="116">
        <f>SUMIF(A39:A43,"=1",I39:I43)</f>
        <v>0</v>
      </c>
      <c r="J44" s="117">
        <f>SUMIF(A39:A43,"=1",J39:J43)</f>
        <v>0</v>
      </c>
    </row>
    <row r="48" spans="1:10" ht="15.75" x14ac:dyDescent="0.25">
      <c r="B48" s="125" t="s">
        <v>65</v>
      </c>
    </row>
    <row r="50" spans="1:10" ht="25.5" customHeight="1" x14ac:dyDescent="0.2">
      <c r="A50" s="126"/>
      <c r="B50" s="129" t="s">
        <v>17</v>
      </c>
      <c r="C50" s="129" t="s">
        <v>5</v>
      </c>
      <c r="D50" s="130"/>
      <c r="E50" s="130"/>
      <c r="F50" s="131" t="s">
        <v>66</v>
      </c>
      <c r="G50" s="131"/>
      <c r="H50" s="131"/>
      <c r="I50" s="131" t="s">
        <v>29</v>
      </c>
      <c r="J50" s="131" t="s">
        <v>0</v>
      </c>
    </row>
    <row r="51" spans="1:10" ht="25.5" customHeight="1" x14ac:dyDescent="0.2">
      <c r="A51" s="127"/>
      <c r="B51" s="132" t="s">
        <v>58</v>
      </c>
      <c r="C51" s="251" t="s">
        <v>67</v>
      </c>
      <c r="D51" s="252"/>
      <c r="E51" s="252"/>
      <c r="F51" s="137" t="s">
        <v>24</v>
      </c>
      <c r="G51" s="138"/>
      <c r="H51" s="138"/>
      <c r="I51" s="138">
        <f>'D 1.1 1 Pol'!G8</f>
        <v>0</v>
      </c>
      <c r="J51" s="135" t="str">
        <f>IF(I73=0,"",I51/I73*100)</f>
        <v/>
      </c>
    </row>
    <row r="52" spans="1:10" ht="25.5" customHeight="1" x14ac:dyDescent="0.2">
      <c r="A52" s="127"/>
      <c r="B52" s="132" t="s">
        <v>68</v>
      </c>
      <c r="C52" s="251" t="s">
        <v>69</v>
      </c>
      <c r="D52" s="252"/>
      <c r="E52" s="252"/>
      <c r="F52" s="137" t="s">
        <v>24</v>
      </c>
      <c r="G52" s="138"/>
      <c r="H52" s="138"/>
      <c r="I52" s="138">
        <f>'D 1.1 1 Pol'!G57</f>
        <v>0</v>
      </c>
      <c r="J52" s="135" t="str">
        <f>IF(I73=0,"",I52/I73*100)</f>
        <v/>
      </c>
    </row>
    <row r="53" spans="1:10" ht="25.5" customHeight="1" x14ac:dyDescent="0.2">
      <c r="A53" s="127"/>
      <c r="B53" s="132" t="s">
        <v>70</v>
      </c>
      <c r="C53" s="251" t="s">
        <v>71</v>
      </c>
      <c r="D53" s="252"/>
      <c r="E53" s="252"/>
      <c r="F53" s="137" t="s">
        <v>24</v>
      </c>
      <c r="G53" s="138"/>
      <c r="H53" s="138"/>
      <c r="I53" s="138">
        <f>'D 1.1 1 Pol'!G84</f>
        <v>0</v>
      </c>
      <c r="J53" s="135" t="str">
        <f>IF(I73=0,"",I53/I73*100)</f>
        <v/>
      </c>
    </row>
    <row r="54" spans="1:10" ht="25.5" customHeight="1" x14ac:dyDescent="0.2">
      <c r="A54" s="127"/>
      <c r="B54" s="132" t="s">
        <v>72</v>
      </c>
      <c r="C54" s="251" t="s">
        <v>73</v>
      </c>
      <c r="D54" s="252"/>
      <c r="E54" s="252"/>
      <c r="F54" s="137" t="s">
        <v>24</v>
      </c>
      <c r="G54" s="138"/>
      <c r="H54" s="138"/>
      <c r="I54" s="138">
        <f>'D 1.1 1 Pol'!G88</f>
        <v>0</v>
      </c>
      <c r="J54" s="135" t="str">
        <f>IF(I73=0,"",I54/I73*100)</f>
        <v/>
      </c>
    </row>
    <row r="55" spans="1:10" ht="25.5" customHeight="1" x14ac:dyDescent="0.2">
      <c r="A55" s="127"/>
      <c r="B55" s="132" t="s">
        <v>74</v>
      </c>
      <c r="C55" s="251" t="s">
        <v>75</v>
      </c>
      <c r="D55" s="252"/>
      <c r="E55" s="252"/>
      <c r="F55" s="137" t="s">
        <v>24</v>
      </c>
      <c r="G55" s="138"/>
      <c r="H55" s="138"/>
      <c r="I55" s="138">
        <f>'D 1.1 1 Pol'!G97</f>
        <v>0</v>
      </c>
      <c r="J55" s="135" t="str">
        <f>IF(I73=0,"",I55/I73*100)</f>
        <v/>
      </c>
    </row>
    <row r="56" spans="1:10" ht="25.5" customHeight="1" x14ac:dyDescent="0.2">
      <c r="A56" s="127"/>
      <c r="B56" s="132" t="s">
        <v>76</v>
      </c>
      <c r="C56" s="251" t="s">
        <v>77</v>
      </c>
      <c r="D56" s="252"/>
      <c r="E56" s="252"/>
      <c r="F56" s="137" t="s">
        <v>24</v>
      </c>
      <c r="G56" s="138"/>
      <c r="H56" s="138"/>
      <c r="I56" s="138">
        <f>'D 1.1 1 Pol'!G113</f>
        <v>0</v>
      </c>
      <c r="J56" s="135" t="str">
        <f>IF(I73=0,"",I56/I73*100)</f>
        <v/>
      </c>
    </row>
    <row r="57" spans="1:10" ht="25.5" customHeight="1" x14ac:dyDescent="0.2">
      <c r="A57" s="127"/>
      <c r="B57" s="132" t="s">
        <v>78</v>
      </c>
      <c r="C57" s="251" t="s">
        <v>79</v>
      </c>
      <c r="D57" s="252"/>
      <c r="E57" s="252"/>
      <c r="F57" s="137" t="s">
        <v>24</v>
      </c>
      <c r="G57" s="138"/>
      <c r="H57" s="138"/>
      <c r="I57" s="138">
        <f>'D 1.1 1 Pol'!G135</f>
        <v>0</v>
      </c>
      <c r="J57" s="135" t="str">
        <f>IF(I73=0,"",I57/I73*100)</f>
        <v/>
      </c>
    </row>
    <row r="58" spans="1:10" ht="25.5" customHeight="1" x14ac:dyDescent="0.2">
      <c r="A58" s="127"/>
      <c r="B58" s="132" t="s">
        <v>80</v>
      </c>
      <c r="C58" s="251" t="s">
        <v>81</v>
      </c>
      <c r="D58" s="252"/>
      <c r="E58" s="252"/>
      <c r="F58" s="137" t="s">
        <v>24</v>
      </c>
      <c r="G58" s="138"/>
      <c r="H58" s="138"/>
      <c r="I58" s="138">
        <f>'D 1.1 1 Pol'!G154</f>
        <v>0</v>
      </c>
      <c r="J58" s="135" t="str">
        <f>IF(I73=0,"",I58/I73*100)</f>
        <v/>
      </c>
    </row>
    <row r="59" spans="1:10" ht="25.5" customHeight="1" x14ac:dyDescent="0.2">
      <c r="A59" s="127"/>
      <c r="B59" s="132" t="s">
        <v>82</v>
      </c>
      <c r="C59" s="251" t="s">
        <v>83</v>
      </c>
      <c r="D59" s="252"/>
      <c r="E59" s="252"/>
      <c r="F59" s="137" t="s">
        <v>24</v>
      </c>
      <c r="G59" s="138"/>
      <c r="H59" s="138"/>
      <c r="I59" s="138">
        <f>'D 1.1 1 Pol'!G180</f>
        <v>0</v>
      </c>
      <c r="J59" s="135" t="str">
        <f>IF(I73=0,"",I59/I73*100)</f>
        <v/>
      </c>
    </row>
    <row r="60" spans="1:10" ht="25.5" customHeight="1" x14ac:dyDescent="0.2">
      <c r="A60" s="127"/>
      <c r="B60" s="132" t="s">
        <v>84</v>
      </c>
      <c r="C60" s="251" t="s">
        <v>85</v>
      </c>
      <c r="D60" s="252"/>
      <c r="E60" s="252"/>
      <c r="F60" s="137" t="s">
        <v>24</v>
      </c>
      <c r="G60" s="138"/>
      <c r="H60" s="138"/>
      <c r="I60" s="138">
        <f>'D 1.1 1 Pol'!G187</f>
        <v>0</v>
      </c>
      <c r="J60" s="135" t="str">
        <f>IF(I73=0,"",I60/I73*100)</f>
        <v/>
      </c>
    </row>
    <row r="61" spans="1:10" ht="25.5" customHeight="1" x14ac:dyDescent="0.2">
      <c r="A61" s="127"/>
      <c r="B61" s="132" t="s">
        <v>86</v>
      </c>
      <c r="C61" s="251" t="s">
        <v>87</v>
      </c>
      <c r="D61" s="252"/>
      <c r="E61" s="252"/>
      <c r="F61" s="137" t="s">
        <v>24</v>
      </c>
      <c r="G61" s="138"/>
      <c r="H61" s="138"/>
      <c r="I61" s="138">
        <f>'D 1.1 1 Pol'!G236</f>
        <v>0</v>
      </c>
      <c r="J61" s="135" t="str">
        <f>IF(I73=0,"",I61/I73*100)</f>
        <v/>
      </c>
    </row>
    <row r="62" spans="1:10" ht="25.5" customHeight="1" x14ac:dyDescent="0.2">
      <c r="A62" s="127"/>
      <c r="B62" s="132" t="s">
        <v>88</v>
      </c>
      <c r="C62" s="251" t="s">
        <v>89</v>
      </c>
      <c r="D62" s="252"/>
      <c r="E62" s="252"/>
      <c r="F62" s="137" t="s">
        <v>25</v>
      </c>
      <c r="G62" s="138"/>
      <c r="H62" s="138"/>
      <c r="I62" s="138">
        <f>'D 1.1 1 Pol'!G239</f>
        <v>0</v>
      </c>
      <c r="J62" s="135" t="str">
        <f>IF(I73=0,"",I62/I73*100)</f>
        <v/>
      </c>
    </row>
    <row r="63" spans="1:10" ht="25.5" customHeight="1" x14ac:dyDescent="0.2">
      <c r="A63" s="127"/>
      <c r="B63" s="132" t="s">
        <v>90</v>
      </c>
      <c r="C63" s="251" t="s">
        <v>91</v>
      </c>
      <c r="D63" s="252"/>
      <c r="E63" s="252"/>
      <c r="F63" s="137" t="s">
        <v>25</v>
      </c>
      <c r="G63" s="138"/>
      <c r="H63" s="138"/>
      <c r="I63" s="138">
        <f>'D 1.1 1 Pol'!G254</f>
        <v>0</v>
      </c>
      <c r="J63" s="135" t="str">
        <f>IF(I73=0,"",I63/I73*100)</f>
        <v/>
      </c>
    </row>
    <row r="64" spans="1:10" ht="25.5" customHeight="1" x14ac:dyDescent="0.2">
      <c r="A64" s="127"/>
      <c r="B64" s="132" t="s">
        <v>92</v>
      </c>
      <c r="C64" s="251" t="s">
        <v>93</v>
      </c>
      <c r="D64" s="252"/>
      <c r="E64" s="252"/>
      <c r="F64" s="137" t="s">
        <v>25</v>
      </c>
      <c r="G64" s="138"/>
      <c r="H64" s="138"/>
      <c r="I64" s="138">
        <f>'D 1.1 1 Pol'!G261</f>
        <v>0</v>
      </c>
      <c r="J64" s="135" t="str">
        <f>IF(I73=0,"",I64/I73*100)</f>
        <v/>
      </c>
    </row>
    <row r="65" spans="1:10" ht="25.5" customHeight="1" x14ac:dyDescent="0.2">
      <c r="A65" s="127"/>
      <c r="B65" s="132" t="s">
        <v>94</v>
      </c>
      <c r="C65" s="251" t="s">
        <v>95</v>
      </c>
      <c r="D65" s="252"/>
      <c r="E65" s="252"/>
      <c r="F65" s="137" t="s">
        <v>25</v>
      </c>
      <c r="G65" s="138"/>
      <c r="H65" s="138"/>
      <c r="I65" s="138">
        <f>'D 1.1 1 Pol'!G290</f>
        <v>0</v>
      </c>
      <c r="J65" s="135" t="str">
        <f>IF(I73=0,"",I65/I73*100)</f>
        <v/>
      </c>
    </row>
    <row r="66" spans="1:10" ht="25.5" customHeight="1" x14ac:dyDescent="0.2">
      <c r="A66" s="127"/>
      <c r="B66" s="132" t="s">
        <v>96</v>
      </c>
      <c r="C66" s="251" t="s">
        <v>97</v>
      </c>
      <c r="D66" s="252"/>
      <c r="E66" s="252"/>
      <c r="F66" s="137" t="s">
        <v>25</v>
      </c>
      <c r="G66" s="138"/>
      <c r="H66" s="138"/>
      <c r="I66" s="138">
        <f>'D 1.1 1 Pol'!G322</f>
        <v>0</v>
      </c>
      <c r="J66" s="135" t="str">
        <f>IF(I73=0,"",I66/I73*100)</f>
        <v/>
      </c>
    </row>
    <row r="67" spans="1:10" ht="25.5" customHeight="1" x14ac:dyDescent="0.2">
      <c r="A67" s="127"/>
      <c r="B67" s="132" t="s">
        <v>98</v>
      </c>
      <c r="C67" s="251" t="s">
        <v>99</v>
      </c>
      <c r="D67" s="252"/>
      <c r="E67" s="252"/>
      <c r="F67" s="137" t="s">
        <v>25</v>
      </c>
      <c r="G67" s="138"/>
      <c r="H67" s="138"/>
      <c r="I67" s="138">
        <f>'D 1.1 1 Pol'!G337</f>
        <v>0</v>
      </c>
      <c r="J67" s="135" t="str">
        <f>IF(I73=0,"",I67/I73*100)</f>
        <v/>
      </c>
    </row>
    <row r="68" spans="1:10" ht="25.5" customHeight="1" x14ac:dyDescent="0.2">
      <c r="A68" s="127"/>
      <c r="B68" s="132" t="s">
        <v>100</v>
      </c>
      <c r="C68" s="251" t="s">
        <v>101</v>
      </c>
      <c r="D68" s="252"/>
      <c r="E68" s="252"/>
      <c r="F68" s="137" t="s">
        <v>25</v>
      </c>
      <c r="G68" s="138"/>
      <c r="H68" s="138"/>
      <c r="I68" s="138">
        <f>'D 1.1 1 Pol'!G346</f>
        <v>0</v>
      </c>
      <c r="J68" s="135" t="str">
        <f>IF(I73=0,"",I68/I73*100)</f>
        <v/>
      </c>
    </row>
    <row r="69" spans="1:10" ht="25.5" customHeight="1" x14ac:dyDescent="0.2">
      <c r="A69" s="127"/>
      <c r="B69" s="132" t="s">
        <v>102</v>
      </c>
      <c r="C69" s="251" t="s">
        <v>103</v>
      </c>
      <c r="D69" s="252"/>
      <c r="E69" s="252"/>
      <c r="F69" s="137" t="s">
        <v>26</v>
      </c>
      <c r="G69" s="138"/>
      <c r="H69" s="138"/>
      <c r="I69" s="138">
        <f>'D 1.1 1 Pol'!G369</f>
        <v>0</v>
      </c>
      <c r="J69" s="135" t="str">
        <f>IF(I73=0,"",I69/I73*100)</f>
        <v/>
      </c>
    </row>
    <row r="70" spans="1:10" ht="25.5" customHeight="1" x14ac:dyDescent="0.2">
      <c r="A70" s="127"/>
      <c r="B70" s="132" t="s">
        <v>104</v>
      </c>
      <c r="C70" s="251" t="s">
        <v>105</v>
      </c>
      <c r="D70" s="252"/>
      <c r="E70" s="252"/>
      <c r="F70" s="137" t="s">
        <v>26</v>
      </c>
      <c r="G70" s="138"/>
      <c r="H70" s="138"/>
      <c r="I70" s="138">
        <f>'D 1.1 1 Pol'!G423</f>
        <v>0</v>
      </c>
      <c r="J70" s="135" t="str">
        <f>IF(I73=0,"",I70/I73*100)</f>
        <v/>
      </c>
    </row>
    <row r="71" spans="1:10" ht="25.5" customHeight="1" x14ac:dyDescent="0.2">
      <c r="A71" s="127"/>
      <c r="B71" s="132" t="s">
        <v>106</v>
      </c>
      <c r="C71" s="251" t="s">
        <v>27</v>
      </c>
      <c r="D71" s="252"/>
      <c r="E71" s="252"/>
      <c r="F71" s="137" t="s">
        <v>106</v>
      </c>
      <c r="G71" s="138"/>
      <c r="H71" s="138"/>
      <c r="I71" s="138">
        <f>'01 1 Naklady'!G8</f>
        <v>0</v>
      </c>
      <c r="J71" s="135" t="str">
        <f>IF(I73=0,"",I71/I73*100)</f>
        <v/>
      </c>
    </row>
    <row r="72" spans="1:10" ht="25.5" customHeight="1" x14ac:dyDescent="0.2">
      <c r="A72" s="127"/>
      <c r="B72" s="132" t="s">
        <v>107</v>
      </c>
      <c r="C72" s="251" t="s">
        <v>28</v>
      </c>
      <c r="D72" s="252"/>
      <c r="E72" s="252"/>
      <c r="F72" s="137" t="s">
        <v>107</v>
      </c>
      <c r="G72" s="138"/>
      <c r="H72" s="138"/>
      <c r="I72" s="138">
        <f>'01 1 Naklady'!G15</f>
        <v>0</v>
      </c>
      <c r="J72" s="135" t="str">
        <f>IF(I73=0,"",I72/I73*100)</f>
        <v/>
      </c>
    </row>
    <row r="73" spans="1:10" ht="25.5" customHeight="1" x14ac:dyDescent="0.2">
      <c r="A73" s="128"/>
      <c r="B73" s="133" t="s">
        <v>1</v>
      </c>
      <c r="C73" s="133"/>
      <c r="D73" s="134"/>
      <c r="E73" s="134"/>
      <c r="F73" s="139"/>
      <c r="G73" s="140"/>
      <c r="H73" s="140"/>
      <c r="I73" s="140">
        <f>SUM(I51:I72)</f>
        <v>0</v>
      </c>
      <c r="J73" s="136">
        <f>SUM(J51:J72)</f>
        <v>0</v>
      </c>
    </row>
    <row r="74" spans="1:10" x14ac:dyDescent="0.2">
      <c r="F74" s="92"/>
      <c r="G74" s="91"/>
      <c r="H74" s="92"/>
      <c r="I74" s="91"/>
      <c r="J74" s="93"/>
    </row>
    <row r="75" spans="1:10" x14ac:dyDescent="0.2">
      <c r="F75" s="92"/>
      <c r="G75" s="91"/>
      <c r="H75" s="92"/>
      <c r="I75" s="91"/>
      <c r="J75" s="93"/>
    </row>
    <row r="76" spans="1:10" x14ac:dyDescent="0.2">
      <c r="F76" s="92"/>
      <c r="G76" s="91"/>
      <c r="H76" s="92"/>
      <c r="I76" s="91"/>
      <c r="J76" s="93"/>
    </row>
  </sheetData>
  <sheetProtection algorithmName="SHA-512" hashValue="jMdFOixcv4MMc4SEEJknxzvJK22xvqysfE97+NmCa2jq3FaMCqrzBhLCM/unMOlmRxJy2BfGoarXhbDtRakwFg==" saltValue="1FltpDXsrevfn4N2rJ5pa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74" t="s">
        <v>7</v>
      </c>
      <c r="B2" s="73"/>
      <c r="C2" s="255"/>
      <c r="D2" s="255"/>
      <c r="E2" s="255"/>
      <c r="F2" s="255"/>
      <c r="G2" s="256"/>
    </row>
    <row r="3" spans="1:7" ht="24.95" customHeight="1" x14ac:dyDescent="0.2">
      <c r="A3" s="74" t="s">
        <v>8</v>
      </c>
      <c r="B3" s="73"/>
      <c r="C3" s="255"/>
      <c r="D3" s="255"/>
      <c r="E3" s="255"/>
      <c r="F3" s="255"/>
      <c r="G3" s="256"/>
    </row>
    <row r="4" spans="1:7" ht="24.95" customHeight="1" x14ac:dyDescent="0.2">
      <c r="A4" s="74" t="s">
        <v>9</v>
      </c>
      <c r="B4" s="73"/>
      <c r="C4" s="255"/>
      <c r="D4" s="255"/>
      <c r="E4" s="255"/>
      <c r="F4" s="255"/>
      <c r="G4" s="256"/>
    </row>
    <row r="5" spans="1:7" x14ac:dyDescent="0.2">
      <c r="B5" s="6"/>
      <c r="C5" s="7"/>
      <c r="D5" s="8"/>
    </row>
  </sheetData>
  <sheetProtection algorithmName="SHA-512" hashValue="hot5zIWhXZTnDdeoLxiZPzIbmh8xOqgSqlXctghtDH9UCzG4WME92R6IKCo8RU/r/gtW9NPaSilqCQq6lRg68Q==" saltValue="YXjgXgU3Mm8tRo7h9sINt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2"/>
  <sheetViews>
    <sheetView workbookViewId="0">
      <pane ySplit="7" topLeftCell="A14" activePane="bottomLeft" state="frozen"/>
      <selection pane="bottomLeft" activeCell="C33" sqref="C33:G3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108</v>
      </c>
      <c r="B1" s="257"/>
      <c r="C1" s="257"/>
      <c r="D1" s="257"/>
      <c r="E1" s="257"/>
      <c r="F1" s="257"/>
      <c r="G1" s="257"/>
      <c r="AG1" t="s">
        <v>109</v>
      </c>
    </row>
    <row r="2" spans="1:60" ht="24.95" customHeight="1" x14ac:dyDescent="0.2">
      <c r="A2" s="143" t="s">
        <v>7</v>
      </c>
      <c r="B2" s="73" t="s">
        <v>43</v>
      </c>
      <c r="C2" s="258" t="s">
        <v>44</v>
      </c>
      <c r="D2" s="259"/>
      <c r="E2" s="259"/>
      <c r="F2" s="259"/>
      <c r="G2" s="260"/>
      <c r="AG2" t="s">
        <v>110</v>
      </c>
    </row>
    <row r="3" spans="1:60" ht="24.95" customHeight="1" x14ac:dyDescent="0.2">
      <c r="A3" s="143" t="s">
        <v>8</v>
      </c>
      <c r="B3" s="73" t="s">
        <v>56</v>
      </c>
      <c r="C3" s="258" t="s">
        <v>57</v>
      </c>
      <c r="D3" s="259"/>
      <c r="E3" s="259"/>
      <c r="F3" s="259"/>
      <c r="G3" s="260"/>
      <c r="AC3" s="90" t="s">
        <v>111</v>
      </c>
      <c r="AG3" t="s">
        <v>112</v>
      </c>
    </row>
    <row r="4" spans="1:60" ht="24.95" customHeight="1" x14ac:dyDescent="0.2">
      <c r="A4" s="144" t="s">
        <v>9</v>
      </c>
      <c r="B4" s="145" t="s">
        <v>58</v>
      </c>
      <c r="C4" s="261" t="s">
        <v>59</v>
      </c>
      <c r="D4" s="262"/>
      <c r="E4" s="262"/>
      <c r="F4" s="262"/>
      <c r="G4" s="263"/>
      <c r="AG4" t="s">
        <v>113</v>
      </c>
    </row>
    <row r="5" spans="1:60" x14ac:dyDescent="0.2">
      <c r="D5" s="142"/>
    </row>
    <row r="6" spans="1:60" s="204" customFormat="1" ht="38.25" x14ac:dyDescent="0.2">
      <c r="A6" s="200" t="s">
        <v>114</v>
      </c>
      <c r="B6" s="201" t="s">
        <v>115</v>
      </c>
      <c r="C6" s="201" t="s">
        <v>116</v>
      </c>
      <c r="D6" s="200" t="s">
        <v>117</v>
      </c>
      <c r="E6" s="200" t="s">
        <v>118</v>
      </c>
      <c r="F6" s="202" t="s">
        <v>119</v>
      </c>
      <c r="G6" s="200" t="s">
        <v>29</v>
      </c>
      <c r="H6" s="203" t="s">
        <v>30</v>
      </c>
      <c r="I6" s="203" t="s">
        <v>120</v>
      </c>
      <c r="J6" s="203" t="s">
        <v>31</v>
      </c>
      <c r="K6" s="203" t="s">
        <v>121</v>
      </c>
      <c r="L6" s="203" t="s">
        <v>122</v>
      </c>
      <c r="M6" s="203" t="s">
        <v>123</v>
      </c>
      <c r="N6" s="203" t="s">
        <v>124</v>
      </c>
      <c r="O6" s="203" t="s">
        <v>125</v>
      </c>
      <c r="P6" s="203" t="s">
        <v>126</v>
      </c>
      <c r="Q6" s="203" t="s">
        <v>127</v>
      </c>
      <c r="R6" s="203" t="s">
        <v>128</v>
      </c>
      <c r="S6" s="203" t="s">
        <v>129</v>
      </c>
      <c r="T6" s="203" t="s">
        <v>130</v>
      </c>
      <c r="U6" s="203" t="s">
        <v>131</v>
      </c>
      <c r="V6" s="203" t="s">
        <v>132</v>
      </c>
      <c r="W6" s="203" t="s">
        <v>133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1" t="s">
        <v>134</v>
      </c>
      <c r="B8" s="162" t="s">
        <v>106</v>
      </c>
      <c r="C8" s="176" t="s">
        <v>27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AG8" t="s">
        <v>135</v>
      </c>
    </row>
    <row r="9" spans="1:60" outlineLevel="1" x14ac:dyDescent="0.2">
      <c r="A9" s="167">
        <v>1</v>
      </c>
      <c r="B9" s="168" t="s">
        <v>136</v>
      </c>
      <c r="C9" s="177" t="s">
        <v>137</v>
      </c>
      <c r="D9" s="169" t="s">
        <v>138</v>
      </c>
      <c r="E9" s="170">
        <v>1</v>
      </c>
      <c r="F9" s="171">
        <v>0</v>
      </c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139</v>
      </c>
      <c r="T9" s="173" t="s">
        <v>140</v>
      </c>
      <c r="U9" s="156">
        <v>0</v>
      </c>
      <c r="V9" s="156">
        <f>ROUND(E9*U9,2)</f>
        <v>0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141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4.75" customHeight="1" outlineLevel="1" x14ac:dyDescent="0.2">
      <c r="A10" s="154"/>
      <c r="B10" s="155"/>
      <c r="C10" s="264" t="s">
        <v>625</v>
      </c>
      <c r="D10" s="265"/>
      <c r="E10" s="265"/>
      <c r="F10" s="265"/>
      <c r="G10" s="26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142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7">
        <v>2</v>
      </c>
      <c r="B11" s="168" t="s">
        <v>143</v>
      </c>
      <c r="C11" s="177" t="s">
        <v>144</v>
      </c>
      <c r="D11" s="169" t="s">
        <v>138</v>
      </c>
      <c r="E11" s="170">
        <v>1</v>
      </c>
      <c r="F11" s="171">
        <v>0</v>
      </c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139</v>
      </c>
      <c r="T11" s="173" t="s">
        <v>140</v>
      </c>
      <c r="U11" s="156">
        <v>0</v>
      </c>
      <c r="V11" s="156">
        <f>ROUND(E11*U11,2)</f>
        <v>0</v>
      </c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141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" customHeight="1" outlineLevel="1" x14ac:dyDescent="0.2">
      <c r="A12" s="154"/>
      <c r="B12" s="155"/>
      <c r="C12" s="264" t="s">
        <v>626</v>
      </c>
      <c r="D12" s="265"/>
      <c r="E12" s="265"/>
      <c r="F12" s="265"/>
      <c r="G12" s="26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142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7">
        <v>3</v>
      </c>
      <c r="B13" s="168" t="s">
        <v>145</v>
      </c>
      <c r="C13" s="177" t="s">
        <v>146</v>
      </c>
      <c r="D13" s="169" t="s">
        <v>138</v>
      </c>
      <c r="E13" s="170">
        <v>1</v>
      </c>
      <c r="F13" s="171">
        <v>0</v>
      </c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139</v>
      </c>
      <c r="T13" s="173" t="s">
        <v>140</v>
      </c>
      <c r="U13" s="156">
        <v>0</v>
      </c>
      <c r="V13" s="156">
        <f>ROUND(E13*U13,2)</f>
        <v>0</v>
      </c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141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9.25" customHeight="1" outlineLevel="1" x14ac:dyDescent="0.2">
      <c r="A14" s="154"/>
      <c r="B14" s="155"/>
      <c r="C14" s="264" t="s">
        <v>627</v>
      </c>
      <c r="D14" s="265"/>
      <c r="E14" s="265"/>
      <c r="F14" s="265"/>
      <c r="G14" s="26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142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1" t="s">
        <v>134</v>
      </c>
      <c r="B15" s="162" t="s">
        <v>107</v>
      </c>
      <c r="C15" s="176" t="s">
        <v>28</v>
      </c>
      <c r="D15" s="163"/>
      <c r="E15" s="164"/>
      <c r="F15" s="165"/>
      <c r="G15" s="165">
        <f>SUMIF(AG16:AG33,"&lt;&gt;NOR",G16:G33)</f>
        <v>0</v>
      </c>
      <c r="H15" s="165"/>
      <c r="I15" s="165">
        <f>SUM(I16:I33)</f>
        <v>0</v>
      </c>
      <c r="J15" s="165"/>
      <c r="K15" s="165">
        <f>SUM(K16:K33)</f>
        <v>0</v>
      </c>
      <c r="L15" s="165"/>
      <c r="M15" s="165">
        <f>SUM(M16:M33)</f>
        <v>0</v>
      </c>
      <c r="N15" s="165"/>
      <c r="O15" s="165">
        <f>SUM(O16:O33)</f>
        <v>0</v>
      </c>
      <c r="P15" s="165"/>
      <c r="Q15" s="165">
        <f>SUM(Q16:Q33)</f>
        <v>0</v>
      </c>
      <c r="R15" s="165"/>
      <c r="S15" s="165"/>
      <c r="T15" s="166"/>
      <c r="U15" s="160"/>
      <c r="V15" s="160">
        <f>SUM(V16:V33)</f>
        <v>0</v>
      </c>
      <c r="W15" s="160"/>
      <c r="AG15" t="s">
        <v>135</v>
      </c>
    </row>
    <row r="16" spans="1:60" outlineLevel="1" x14ac:dyDescent="0.2">
      <c r="A16" s="167">
        <v>4</v>
      </c>
      <c r="B16" s="168" t="s">
        <v>147</v>
      </c>
      <c r="C16" s="177" t="s">
        <v>148</v>
      </c>
      <c r="D16" s="169" t="s">
        <v>138</v>
      </c>
      <c r="E16" s="170">
        <v>1</v>
      </c>
      <c r="F16" s="171">
        <v>0</v>
      </c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139</v>
      </c>
      <c r="T16" s="173" t="s">
        <v>140</v>
      </c>
      <c r="U16" s="156">
        <v>0</v>
      </c>
      <c r="V16" s="156">
        <f>ROUND(E16*U16,2)</f>
        <v>0</v>
      </c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141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64" t="s">
        <v>149</v>
      </c>
      <c r="D17" s="265"/>
      <c r="E17" s="265"/>
      <c r="F17" s="265"/>
      <c r="G17" s="26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142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7">
        <v>5</v>
      </c>
      <c r="B18" s="168" t="s">
        <v>150</v>
      </c>
      <c r="C18" s="177" t="s">
        <v>151</v>
      </c>
      <c r="D18" s="169" t="s">
        <v>138</v>
      </c>
      <c r="E18" s="170">
        <v>1</v>
      </c>
      <c r="F18" s="171">
        <v>0</v>
      </c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139</v>
      </c>
      <c r="T18" s="173" t="s">
        <v>140</v>
      </c>
      <c r="U18" s="156">
        <v>0</v>
      </c>
      <c r="V18" s="156">
        <f>ROUND(E18*U18,2)</f>
        <v>0</v>
      </c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141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4" t="s">
        <v>152</v>
      </c>
      <c r="D19" s="265"/>
      <c r="E19" s="265"/>
      <c r="F19" s="265"/>
      <c r="G19" s="26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142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7">
        <v>6</v>
      </c>
      <c r="B20" s="168" t="s">
        <v>153</v>
      </c>
      <c r="C20" s="177" t="s">
        <v>154</v>
      </c>
      <c r="D20" s="169" t="s">
        <v>138</v>
      </c>
      <c r="E20" s="170">
        <v>1</v>
      </c>
      <c r="F20" s="171">
        <v>0</v>
      </c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139</v>
      </c>
      <c r="T20" s="173" t="s">
        <v>140</v>
      </c>
      <c r="U20" s="156">
        <v>0</v>
      </c>
      <c r="V20" s="156">
        <f>ROUND(E20*U20,2)</f>
        <v>0</v>
      </c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141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54"/>
      <c r="B21" s="155"/>
      <c r="C21" s="264" t="s">
        <v>623</v>
      </c>
      <c r="D21" s="265"/>
      <c r="E21" s="265"/>
      <c r="F21" s="265"/>
      <c r="G21" s="265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142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4" t="str">
        <f>C21</f>
        <v>Náklady na vyhotovení dokumentace skutečného provedení stavby. Dokumentace bude předána v tištěné formě ve dvou vyhotoveních a v digitální formě na datovém nosiči CD-Rom  v jednom vyhotovení (veškerá dokumetnace v PDF,  výkresová část i ve formátu DWG)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7">
        <v>7</v>
      </c>
      <c r="B22" s="168" t="s">
        <v>155</v>
      </c>
      <c r="C22" s="177" t="s">
        <v>156</v>
      </c>
      <c r="D22" s="169" t="s">
        <v>138</v>
      </c>
      <c r="E22" s="170">
        <v>1</v>
      </c>
      <c r="F22" s="171">
        <v>0</v>
      </c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139</v>
      </c>
      <c r="T22" s="173" t="s">
        <v>140</v>
      </c>
      <c r="U22" s="156">
        <v>0</v>
      </c>
      <c r="V22" s="156">
        <f>ROUND(E22*U22,2)</f>
        <v>0</v>
      </c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141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4" t="s">
        <v>157</v>
      </c>
      <c r="D23" s="265"/>
      <c r="E23" s="265"/>
      <c r="F23" s="265"/>
      <c r="G23" s="26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142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7">
        <v>8</v>
      </c>
      <c r="B24" s="168" t="s">
        <v>158</v>
      </c>
      <c r="C24" s="177" t="s">
        <v>159</v>
      </c>
      <c r="D24" s="169" t="s">
        <v>138</v>
      </c>
      <c r="E24" s="170">
        <v>1</v>
      </c>
      <c r="F24" s="171">
        <v>0</v>
      </c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160</v>
      </c>
      <c r="T24" s="173" t="s">
        <v>140</v>
      </c>
      <c r="U24" s="156">
        <v>0</v>
      </c>
      <c r="V24" s="156">
        <f>ROUND(E24*U24,2)</f>
        <v>0</v>
      </c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141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64" t="s">
        <v>161</v>
      </c>
      <c r="D25" s="265"/>
      <c r="E25" s="265"/>
      <c r="F25" s="265"/>
      <c r="G25" s="265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142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7">
        <v>9</v>
      </c>
      <c r="B26" s="168" t="s">
        <v>162</v>
      </c>
      <c r="C26" s="177" t="s">
        <v>163</v>
      </c>
      <c r="D26" s="169" t="s">
        <v>138</v>
      </c>
      <c r="E26" s="170">
        <v>1</v>
      </c>
      <c r="F26" s="171">
        <v>0</v>
      </c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139</v>
      </c>
      <c r="T26" s="173" t="s">
        <v>140</v>
      </c>
      <c r="U26" s="156">
        <v>0</v>
      </c>
      <c r="V26" s="156">
        <f>ROUND(E26*U26,2)</f>
        <v>0</v>
      </c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141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54"/>
      <c r="B27" s="155"/>
      <c r="C27" s="264" t="s">
        <v>164</v>
      </c>
      <c r="D27" s="265"/>
      <c r="E27" s="265"/>
      <c r="F27" s="265"/>
      <c r="G27" s="26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142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4" t="str">
        <f>C27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7">
        <v>10</v>
      </c>
      <c r="B28" s="168" t="s">
        <v>165</v>
      </c>
      <c r="C28" s="177" t="s">
        <v>166</v>
      </c>
      <c r="D28" s="169" t="s">
        <v>138</v>
      </c>
      <c r="E28" s="170">
        <v>1</v>
      </c>
      <c r="F28" s="171">
        <v>0</v>
      </c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160</v>
      </c>
      <c r="T28" s="173" t="s">
        <v>140</v>
      </c>
      <c r="U28" s="156">
        <v>0</v>
      </c>
      <c r="V28" s="156">
        <f>ROUND(E28*U28,2)</f>
        <v>0</v>
      </c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141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54"/>
      <c r="B29" s="155"/>
      <c r="C29" s="264" t="s">
        <v>624</v>
      </c>
      <c r="D29" s="265"/>
      <c r="E29" s="265"/>
      <c r="F29" s="265"/>
      <c r="G29" s="26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142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Náklady zhotovitele spojené se zabezpečením a poskytnutím zajišťovacích bankovních záruk za řádné provedení díla, jak je zadavatel požaduje v obchodních podmínkách.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7">
        <v>11</v>
      </c>
      <c r="B30" s="168" t="s">
        <v>167</v>
      </c>
      <c r="C30" s="177" t="s">
        <v>168</v>
      </c>
      <c r="D30" s="169" t="s">
        <v>138</v>
      </c>
      <c r="E30" s="170">
        <v>1</v>
      </c>
      <c r="F30" s="171">
        <v>0</v>
      </c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160</v>
      </c>
      <c r="T30" s="173" t="s">
        <v>140</v>
      </c>
      <c r="U30" s="156">
        <v>0</v>
      </c>
      <c r="V30" s="156">
        <f>ROUND(E30*U30,2)</f>
        <v>0</v>
      </c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141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64" t="s">
        <v>169</v>
      </c>
      <c r="D31" s="265"/>
      <c r="E31" s="265"/>
      <c r="F31" s="265"/>
      <c r="G31" s="265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142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4" t="str">
        <f>C31</f>
        <v>Náklady zhotovitele spojené se zabezpečením a poskytnutím zajišťovacích bankovních záruk za splnění záručních podmínek, jak je zadavatel požaduje v obchodních podmínkách.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7">
        <v>12</v>
      </c>
      <c r="B32" s="168" t="s">
        <v>170</v>
      </c>
      <c r="C32" s="177" t="s">
        <v>171</v>
      </c>
      <c r="D32" s="169" t="s">
        <v>138</v>
      </c>
      <c r="E32" s="170">
        <v>1</v>
      </c>
      <c r="F32" s="171">
        <v>0</v>
      </c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160</v>
      </c>
      <c r="T32" s="173" t="s">
        <v>140</v>
      </c>
      <c r="U32" s="156">
        <v>0</v>
      </c>
      <c r="V32" s="156">
        <f>ROUND(E32*U32,2)</f>
        <v>0</v>
      </c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141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54"/>
      <c r="B33" s="155"/>
      <c r="C33" s="264" t="s">
        <v>172</v>
      </c>
      <c r="D33" s="265"/>
      <c r="E33" s="265"/>
      <c r="F33" s="265"/>
      <c r="G33" s="265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142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4" t="str">
        <f>C33</f>
        <v>Celobarevný Informační panel k označení staveniště po celou dobu stavby. Panel bude proveden z materiálu odolného povětrnostním podmínkám, rozměr 1000 x 1200 mm, text a barevnost bude určena objednatelem před zahájením stavby.</v>
      </c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5"/>
      <c r="B34" s="6"/>
      <c r="C34" s="17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E34">
        <v>15</v>
      </c>
      <c r="AF34">
        <v>21</v>
      </c>
    </row>
    <row r="35" spans="1:60" x14ac:dyDescent="0.2">
      <c r="A35" s="150"/>
      <c r="B35" s="151" t="s">
        <v>29</v>
      </c>
      <c r="C35" s="179"/>
      <c r="D35" s="152"/>
      <c r="E35" s="153"/>
      <c r="F35" s="153"/>
      <c r="G35" s="175">
        <f>G8+G15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E35">
        <f>SUMIF(L7:L33,AE34,G7:G33)</f>
        <v>0</v>
      </c>
      <c r="AF35">
        <f>SUMIF(L7:L33,AF34,G7:G33)</f>
        <v>0</v>
      </c>
      <c r="AG35" t="s">
        <v>173</v>
      </c>
    </row>
    <row r="36" spans="1:60" x14ac:dyDescent="0.2">
      <c r="C36" s="180"/>
      <c r="D36" s="142"/>
      <c r="AG36" t="s">
        <v>174</v>
      </c>
    </row>
    <row r="37" spans="1:60" x14ac:dyDescent="0.2">
      <c r="D37" s="142"/>
    </row>
    <row r="38" spans="1:60" x14ac:dyDescent="0.2">
      <c r="D38" s="142"/>
    </row>
    <row r="39" spans="1:60" x14ac:dyDescent="0.2">
      <c r="D39" s="142"/>
    </row>
    <row r="40" spans="1:60" x14ac:dyDescent="0.2">
      <c r="D40" s="142"/>
    </row>
    <row r="41" spans="1:60" x14ac:dyDescent="0.2">
      <c r="D41" s="142"/>
    </row>
    <row r="42" spans="1:60" x14ac:dyDescent="0.2">
      <c r="D42" s="142"/>
    </row>
    <row r="43" spans="1:60" x14ac:dyDescent="0.2">
      <c r="D43" s="142"/>
    </row>
    <row r="44" spans="1:60" x14ac:dyDescent="0.2">
      <c r="D44" s="142"/>
    </row>
    <row r="45" spans="1:60" x14ac:dyDescent="0.2">
      <c r="D45" s="142"/>
    </row>
    <row r="46" spans="1:60" x14ac:dyDescent="0.2">
      <c r="D46" s="142"/>
    </row>
    <row r="47" spans="1:60" x14ac:dyDescent="0.2">
      <c r="D47" s="142"/>
    </row>
    <row r="48" spans="1:60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</sheetData>
  <mergeCells count="16">
    <mergeCell ref="C33:G33"/>
    <mergeCell ref="C17:G17"/>
    <mergeCell ref="C19:G19"/>
    <mergeCell ref="C21:G21"/>
    <mergeCell ref="C23:G23"/>
    <mergeCell ref="C25:G25"/>
    <mergeCell ref="C12:G12"/>
    <mergeCell ref="C14:G14"/>
    <mergeCell ref="C27:G27"/>
    <mergeCell ref="C29:G29"/>
    <mergeCell ref="C31:G3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04" activePane="bottomLeft" state="frozen"/>
      <selection pane="bottomLeft" activeCell="X441" sqref="X44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175</v>
      </c>
      <c r="B1" s="257"/>
      <c r="C1" s="257"/>
      <c r="D1" s="257"/>
      <c r="E1" s="257"/>
      <c r="F1" s="257"/>
      <c r="G1" s="257"/>
      <c r="AG1" t="s">
        <v>109</v>
      </c>
    </row>
    <row r="2" spans="1:60" ht="15" customHeight="1" x14ac:dyDescent="0.2">
      <c r="A2" s="143" t="s">
        <v>7</v>
      </c>
      <c r="B2" s="73" t="s">
        <v>43</v>
      </c>
      <c r="C2" s="258" t="s">
        <v>44</v>
      </c>
      <c r="D2" s="259"/>
      <c r="E2" s="259"/>
      <c r="F2" s="259"/>
      <c r="G2" s="260"/>
      <c r="AG2" t="s">
        <v>110</v>
      </c>
    </row>
    <row r="3" spans="1:60" ht="15" customHeight="1" x14ac:dyDescent="0.2">
      <c r="A3" s="143" t="s">
        <v>8</v>
      </c>
      <c r="B3" s="73" t="s">
        <v>60</v>
      </c>
      <c r="C3" s="258" t="s">
        <v>61</v>
      </c>
      <c r="D3" s="259"/>
      <c r="E3" s="259"/>
      <c r="F3" s="259"/>
      <c r="G3" s="260"/>
      <c r="AC3" s="90" t="s">
        <v>110</v>
      </c>
      <c r="AG3" t="s">
        <v>112</v>
      </c>
    </row>
    <row r="4" spans="1:60" ht="15" customHeight="1" x14ac:dyDescent="0.2">
      <c r="A4" s="144" t="s">
        <v>9</v>
      </c>
      <c r="B4" s="145" t="s">
        <v>58</v>
      </c>
      <c r="C4" s="261" t="s">
        <v>62</v>
      </c>
      <c r="D4" s="262"/>
      <c r="E4" s="262"/>
      <c r="F4" s="262"/>
      <c r="G4" s="263"/>
      <c r="AG4" t="s">
        <v>113</v>
      </c>
    </row>
    <row r="5" spans="1:60" ht="5.25" customHeight="1" x14ac:dyDescent="0.2">
      <c r="D5" s="142"/>
    </row>
    <row r="6" spans="1:60" ht="41.25" customHeight="1" x14ac:dyDescent="0.2">
      <c r="A6" s="205" t="s">
        <v>114</v>
      </c>
      <c r="B6" s="206" t="s">
        <v>115</v>
      </c>
      <c r="C6" s="206" t="s">
        <v>116</v>
      </c>
      <c r="D6" s="207" t="s">
        <v>117</v>
      </c>
      <c r="E6" s="205" t="s">
        <v>118</v>
      </c>
      <c r="F6" s="208" t="s">
        <v>119</v>
      </c>
      <c r="G6" s="205" t="s">
        <v>29</v>
      </c>
      <c r="H6" s="209" t="s">
        <v>30</v>
      </c>
      <c r="I6" s="209" t="s">
        <v>120</v>
      </c>
      <c r="J6" s="209" t="s">
        <v>31</v>
      </c>
      <c r="K6" s="209" t="s">
        <v>121</v>
      </c>
      <c r="L6" s="209" t="s">
        <v>122</v>
      </c>
      <c r="M6" s="209" t="s">
        <v>123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209" t="s">
        <v>628</v>
      </c>
      <c r="T6" s="209" t="s">
        <v>130</v>
      </c>
      <c r="U6" s="146" t="s">
        <v>131</v>
      </c>
      <c r="V6" s="146" t="s">
        <v>132</v>
      </c>
      <c r="W6" s="146" t="s">
        <v>133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1" t="s">
        <v>134</v>
      </c>
      <c r="B8" s="162" t="s">
        <v>58</v>
      </c>
      <c r="C8" s="176" t="s">
        <v>67</v>
      </c>
      <c r="D8" s="163"/>
      <c r="E8" s="164"/>
      <c r="F8" s="165"/>
      <c r="G8" s="165">
        <f>SUMIF(AG9:AG56,"&lt;&gt;NOR",G9:G56)</f>
        <v>0</v>
      </c>
      <c r="H8" s="165"/>
      <c r="I8" s="165">
        <f>SUM(I9:I56)</f>
        <v>0</v>
      </c>
      <c r="J8" s="165"/>
      <c r="K8" s="165">
        <f>SUM(K9:K56)</f>
        <v>0</v>
      </c>
      <c r="L8" s="165"/>
      <c r="M8" s="165">
        <f>SUM(M9:M56)</f>
        <v>0</v>
      </c>
      <c r="N8" s="165"/>
      <c r="O8" s="165">
        <f>SUM(O9:O56)</f>
        <v>0</v>
      </c>
      <c r="P8" s="165"/>
      <c r="Q8" s="165">
        <f>SUM(Q9:Q56)</f>
        <v>0</v>
      </c>
      <c r="R8" s="165"/>
      <c r="S8" s="165"/>
      <c r="T8" s="166"/>
      <c r="U8" s="160"/>
      <c r="V8" s="160">
        <f>SUM(V9:V56)</f>
        <v>91.57</v>
      </c>
      <c r="W8" s="160"/>
      <c r="AG8" t="s">
        <v>135</v>
      </c>
    </row>
    <row r="9" spans="1:60" outlineLevel="1" x14ac:dyDescent="0.2">
      <c r="A9" s="167">
        <v>1</v>
      </c>
      <c r="B9" s="168" t="s">
        <v>176</v>
      </c>
      <c r="C9" s="177" t="s">
        <v>177</v>
      </c>
      <c r="D9" s="169" t="s">
        <v>178</v>
      </c>
      <c r="E9" s="170">
        <v>3.2370000000000001</v>
      </c>
      <c r="F9" s="171">
        <v>0</v>
      </c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179</v>
      </c>
      <c r="S9" s="172" t="s">
        <v>139</v>
      </c>
      <c r="T9" s="173" t="s">
        <v>180</v>
      </c>
      <c r="U9" s="156">
        <v>10.01</v>
      </c>
      <c r="V9" s="156">
        <f>ROUND(E9*U9,2)</f>
        <v>32.4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181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6" t="s">
        <v>182</v>
      </c>
      <c r="D10" s="267"/>
      <c r="E10" s="267"/>
      <c r="F10" s="267"/>
      <c r="G10" s="26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183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4" t="s">
        <v>184</v>
      </c>
      <c r="D11" s="181"/>
      <c r="E11" s="182">
        <v>1.776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185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4" t="s">
        <v>186</v>
      </c>
      <c r="D12" s="181"/>
      <c r="E12" s="182">
        <v>1.4610000000000001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185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7">
        <v>2</v>
      </c>
      <c r="B13" s="168" t="s">
        <v>187</v>
      </c>
      <c r="C13" s="177" t="s">
        <v>188</v>
      </c>
      <c r="D13" s="169" t="s">
        <v>178</v>
      </c>
      <c r="E13" s="170">
        <v>2.77182</v>
      </c>
      <c r="F13" s="171">
        <v>0</v>
      </c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179</v>
      </c>
      <c r="S13" s="172" t="s">
        <v>139</v>
      </c>
      <c r="T13" s="173" t="s">
        <v>180</v>
      </c>
      <c r="U13" s="156">
        <v>6.298</v>
      </c>
      <c r="V13" s="156">
        <f>ROUND(E13*U13,2)</f>
        <v>17.46</v>
      </c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189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66" t="s">
        <v>190</v>
      </c>
      <c r="D14" s="267"/>
      <c r="E14" s="267"/>
      <c r="F14" s="267"/>
      <c r="G14" s="26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183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94" t="s">
        <v>191</v>
      </c>
      <c r="D15" s="181"/>
      <c r="E15" s="182">
        <v>2.77182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185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7">
        <v>3</v>
      </c>
      <c r="B16" s="168" t="s">
        <v>192</v>
      </c>
      <c r="C16" s="177" t="s">
        <v>193</v>
      </c>
      <c r="D16" s="169" t="s">
        <v>178</v>
      </c>
      <c r="E16" s="170">
        <v>6.0088200000000001</v>
      </c>
      <c r="F16" s="171">
        <v>0</v>
      </c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179</v>
      </c>
      <c r="S16" s="172" t="s">
        <v>139</v>
      </c>
      <c r="T16" s="173" t="s">
        <v>180</v>
      </c>
      <c r="U16" s="156">
        <v>0.34499999999999997</v>
      </c>
      <c r="V16" s="156">
        <f>ROUND(E16*U16,2)</f>
        <v>2.0699999999999998</v>
      </c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181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66" t="s">
        <v>194</v>
      </c>
      <c r="D17" s="267"/>
      <c r="E17" s="267"/>
      <c r="F17" s="267"/>
      <c r="G17" s="267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183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4" t="s">
        <v>184</v>
      </c>
      <c r="D18" s="181"/>
      <c r="E18" s="182">
        <v>1.776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185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94" t="s">
        <v>186</v>
      </c>
      <c r="D19" s="181"/>
      <c r="E19" s="182">
        <v>1.4610000000000001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185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4" t="s">
        <v>191</v>
      </c>
      <c r="D20" s="181"/>
      <c r="E20" s="182">
        <v>2.77182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185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7">
        <v>4</v>
      </c>
      <c r="B21" s="168" t="s">
        <v>195</v>
      </c>
      <c r="C21" s="177" t="s">
        <v>196</v>
      </c>
      <c r="D21" s="169" t="s">
        <v>178</v>
      </c>
      <c r="E21" s="170">
        <v>6.0088200000000001</v>
      </c>
      <c r="F21" s="171">
        <v>0</v>
      </c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179</v>
      </c>
      <c r="S21" s="172" t="s">
        <v>139</v>
      </c>
      <c r="T21" s="173" t="s">
        <v>180</v>
      </c>
      <c r="U21" s="156">
        <v>1.0999999999999999E-2</v>
      </c>
      <c r="V21" s="156">
        <f>ROUND(E21*U21,2)</f>
        <v>7.0000000000000007E-2</v>
      </c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181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6" t="s">
        <v>197</v>
      </c>
      <c r="D22" s="267"/>
      <c r="E22" s="267"/>
      <c r="F22" s="267"/>
      <c r="G22" s="26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183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4" t="s">
        <v>184</v>
      </c>
      <c r="D23" s="181"/>
      <c r="E23" s="182">
        <v>1.776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185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4" t="s">
        <v>186</v>
      </c>
      <c r="D24" s="181"/>
      <c r="E24" s="182">
        <v>1.4610000000000001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185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4" t="s">
        <v>191</v>
      </c>
      <c r="D25" s="181"/>
      <c r="E25" s="182">
        <v>2.77182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67">
        <v>5</v>
      </c>
      <c r="B26" s="168" t="s">
        <v>198</v>
      </c>
      <c r="C26" s="177" t="s">
        <v>199</v>
      </c>
      <c r="D26" s="169" t="s">
        <v>178</v>
      </c>
      <c r="E26" s="170">
        <v>90.132300000000001</v>
      </c>
      <c r="F26" s="171">
        <v>0</v>
      </c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179</v>
      </c>
      <c r="S26" s="172" t="s">
        <v>139</v>
      </c>
      <c r="T26" s="173" t="s">
        <v>180</v>
      </c>
      <c r="U26" s="156">
        <v>0</v>
      </c>
      <c r="V26" s="156">
        <f>ROUND(E26*U26,2)</f>
        <v>0</v>
      </c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181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6" t="s">
        <v>197</v>
      </c>
      <c r="D27" s="267"/>
      <c r="E27" s="267"/>
      <c r="F27" s="267"/>
      <c r="G27" s="267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183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5" t="s">
        <v>200</v>
      </c>
      <c r="D28" s="183"/>
      <c r="E28" s="184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6" t="s">
        <v>201</v>
      </c>
      <c r="D29" s="183"/>
      <c r="E29" s="184">
        <v>1.776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185</v>
      </c>
      <c r="AH29" s="147">
        <v>2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6" t="s">
        <v>202</v>
      </c>
      <c r="D30" s="183"/>
      <c r="E30" s="184">
        <v>1.4610000000000001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185</v>
      </c>
      <c r="AH30" s="147">
        <v>2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6" t="s">
        <v>203</v>
      </c>
      <c r="D31" s="183"/>
      <c r="E31" s="184">
        <v>2.77182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185</v>
      </c>
      <c r="AH31" s="147">
        <v>2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7" t="s">
        <v>204</v>
      </c>
      <c r="D32" s="185"/>
      <c r="E32" s="186">
        <v>6.0088200000000001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>
        <v>3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5" t="s">
        <v>205</v>
      </c>
      <c r="D33" s="183"/>
      <c r="E33" s="184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4" t="s">
        <v>206</v>
      </c>
      <c r="D34" s="181"/>
      <c r="E34" s="182">
        <v>90.132300000000001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185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15.75" customHeight="1" outlineLevel="1" x14ac:dyDescent="0.2">
      <c r="A35" s="167">
        <v>6</v>
      </c>
      <c r="B35" s="168" t="s">
        <v>207</v>
      </c>
      <c r="C35" s="177" t="s">
        <v>208</v>
      </c>
      <c r="D35" s="169" t="s">
        <v>178</v>
      </c>
      <c r="E35" s="170">
        <v>6.0088200000000001</v>
      </c>
      <c r="F35" s="171">
        <v>0</v>
      </c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179</v>
      </c>
      <c r="S35" s="172" t="s">
        <v>139</v>
      </c>
      <c r="T35" s="173" t="s">
        <v>180</v>
      </c>
      <c r="U35" s="156">
        <v>0.66800000000000004</v>
      </c>
      <c r="V35" s="156">
        <f>ROUND(E35*U35,2)</f>
        <v>4.01</v>
      </c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181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6" t="s">
        <v>209</v>
      </c>
      <c r="D36" s="267"/>
      <c r="E36" s="267"/>
      <c r="F36" s="267"/>
      <c r="G36" s="26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183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4" t="s">
        <v>184</v>
      </c>
      <c r="D37" s="181"/>
      <c r="E37" s="182">
        <v>1.776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185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4" t="s">
        <v>186</v>
      </c>
      <c r="D38" s="181"/>
      <c r="E38" s="182">
        <v>1.4610000000000001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185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4" t="s">
        <v>191</v>
      </c>
      <c r="D39" s="181"/>
      <c r="E39" s="182">
        <v>2.77182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185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7">
        <v>7</v>
      </c>
      <c r="B40" s="168" t="s">
        <v>210</v>
      </c>
      <c r="C40" s="177" t="s">
        <v>211</v>
      </c>
      <c r="D40" s="169" t="s">
        <v>178</v>
      </c>
      <c r="E40" s="170">
        <v>60.088200000000001</v>
      </c>
      <c r="F40" s="171">
        <v>0</v>
      </c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179</v>
      </c>
      <c r="S40" s="172" t="s">
        <v>139</v>
      </c>
      <c r="T40" s="173" t="s">
        <v>180</v>
      </c>
      <c r="U40" s="156">
        <v>0.59099999999999997</v>
      </c>
      <c r="V40" s="156">
        <f>ROUND(E40*U40,2)</f>
        <v>35.51</v>
      </c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181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66" t="s">
        <v>209</v>
      </c>
      <c r="D41" s="267"/>
      <c r="E41" s="267"/>
      <c r="F41" s="267"/>
      <c r="G41" s="267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183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5" t="s">
        <v>200</v>
      </c>
      <c r="D42" s="183"/>
      <c r="E42" s="184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6" t="s">
        <v>201</v>
      </c>
      <c r="D43" s="183"/>
      <c r="E43" s="184">
        <v>1.776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185</v>
      </c>
      <c r="AH43" s="147">
        <v>2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6" t="s">
        <v>202</v>
      </c>
      <c r="D44" s="183"/>
      <c r="E44" s="184">
        <v>1.4610000000000001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>
        <v>2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6" t="s">
        <v>203</v>
      </c>
      <c r="D45" s="183"/>
      <c r="E45" s="184">
        <v>2.77182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185</v>
      </c>
      <c r="AH45" s="147">
        <v>2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7" t="s">
        <v>204</v>
      </c>
      <c r="D46" s="185"/>
      <c r="E46" s="186">
        <v>6.0088200000000001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4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>
        <v>3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5" t="s">
        <v>205</v>
      </c>
      <c r="D47" s="183"/>
      <c r="E47" s="184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185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4" t="s">
        <v>212</v>
      </c>
      <c r="D48" s="181"/>
      <c r="E48" s="182">
        <v>60.088200000000001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185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7">
        <v>8</v>
      </c>
      <c r="B49" s="168" t="s">
        <v>213</v>
      </c>
      <c r="C49" s="177" t="s">
        <v>214</v>
      </c>
      <c r="D49" s="169" t="s">
        <v>178</v>
      </c>
      <c r="E49" s="170">
        <v>6.0088200000000001</v>
      </c>
      <c r="F49" s="171">
        <v>0</v>
      </c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179</v>
      </c>
      <c r="S49" s="172" t="s">
        <v>139</v>
      </c>
      <c r="T49" s="173" t="s">
        <v>180</v>
      </c>
      <c r="U49" s="156">
        <v>8.9999999999999993E-3</v>
      </c>
      <c r="V49" s="156">
        <f>ROUND(E49*U49,2)</f>
        <v>0.05</v>
      </c>
      <c r="W49" s="156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181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4" t="s">
        <v>184</v>
      </c>
      <c r="D50" s="181"/>
      <c r="E50" s="182">
        <v>1.776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185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4" t="s">
        <v>186</v>
      </c>
      <c r="D51" s="181"/>
      <c r="E51" s="182">
        <v>1.4610000000000001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185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4" t="s">
        <v>191</v>
      </c>
      <c r="D52" s="181"/>
      <c r="E52" s="182">
        <v>2.77182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185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7">
        <v>9</v>
      </c>
      <c r="B53" s="168" t="s">
        <v>215</v>
      </c>
      <c r="C53" s="177" t="s">
        <v>216</v>
      </c>
      <c r="D53" s="169" t="s">
        <v>178</v>
      </c>
      <c r="E53" s="170">
        <v>6.0088200000000001</v>
      </c>
      <c r="F53" s="171">
        <v>0</v>
      </c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179</v>
      </c>
      <c r="S53" s="172" t="s">
        <v>139</v>
      </c>
      <c r="T53" s="173" t="s">
        <v>180</v>
      </c>
      <c r="U53" s="156">
        <v>0</v>
      </c>
      <c r="V53" s="156">
        <f>ROUND(E53*U53,2)</f>
        <v>0</v>
      </c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181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4" t="s">
        <v>184</v>
      </c>
      <c r="D54" s="181"/>
      <c r="E54" s="182">
        <v>1.776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185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4" t="s">
        <v>186</v>
      </c>
      <c r="D55" s="181"/>
      <c r="E55" s="182">
        <v>1.4610000000000001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185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4" t="s">
        <v>191</v>
      </c>
      <c r="D56" s="181"/>
      <c r="E56" s="182">
        <v>2.77182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185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1" t="s">
        <v>134</v>
      </c>
      <c r="B57" s="162" t="s">
        <v>68</v>
      </c>
      <c r="C57" s="176" t="s">
        <v>69</v>
      </c>
      <c r="D57" s="163"/>
      <c r="E57" s="164"/>
      <c r="F57" s="165"/>
      <c r="G57" s="165">
        <f>SUMIF(AG58:AG83,"&lt;&gt;NOR",G58:G83)</f>
        <v>0</v>
      </c>
      <c r="H57" s="165"/>
      <c r="I57" s="165">
        <f>SUM(I58:I83)</f>
        <v>0</v>
      </c>
      <c r="J57" s="165"/>
      <c r="K57" s="165">
        <f>SUM(K58:K83)</f>
        <v>0</v>
      </c>
      <c r="L57" s="165"/>
      <c r="M57" s="165">
        <f>SUM(M58:M83)</f>
        <v>0</v>
      </c>
      <c r="N57" s="165"/>
      <c r="O57" s="165">
        <f>SUM(O58:O83)</f>
        <v>49.599999999999994</v>
      </c>
      <c r="P57" s="165"/>
      <c r="Q57" s="165">
        <f>SUM(Q58:Q83)</f>
        <v>0</v>
      </c>
      <c r="R57" s="165"/>
      <c r="S57" s="165"/>
      <c r="T57" s="166"/>
      <c r="U57" s="160"/>
      <c r="V57" s="160">
        <f>SUM(V58:V83)</f>
        <v>153.42000000000002</v>
      </c>
      <c r="W57" s="160"/>
      <c r="AG57" t="s">
        <v>135</v>
      </c>
    </row>
    <row r="58" spans="1:60" outlineLevel="1" x14ac:dyDescent="0.2">
      <c r="A58" s="167">
        <v>10</v>
      </c>
      <c r="B58" s="168" t="s">
        <v>217</v>
      </c>
      <c r="C58" s="177" t="s">
        <v>218</v>
      </c>
      <c r="D58" s="169" t="s">
        <v>178</v>
      </c>
      <c r="E58" s="170">
        <v>2.8180000000000001</v>
      </c>
      <c r="F58" s="171">
        <v>0</v>
      </c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2.5249999999999999</v>
      </c>
      <c r="O58" s="172">
        <f>ROUND(E58*N58,2)</f>
        <v>7.12</v>
      </c>
      <c r="P58" s="172">
        <v>0</v>
      </c>
      <c r="Q58" s="172">
        <f>ROUND(E58*P58,2)</f>
        <v>0</v>
      </c>
      <c r="R58" s="172" t="s">
        <v>219</v>
      </c>
      <c r="S58" s="172" t="s">
        <v>139</v>
      </c>
      <c r="T58" s="173" t="s">
        <v>180</v>
      </c>
      <c r="U58" s="156">
        <v>0.48</v>
      </c>
      <c r="V58" s="156">
        <f>ROUND(E58*U58,2)</f>
        <v>1.35</v>
      </c>
      <c r="W58" s="156"/>
      <c r="X58" s="147"/>
      <c r="Y58" s="147"/>
      <c r="Z58" s="147"/>
      <c r="AA58" s="147"/>
      <c r="AB58" s="147"/>
      <c r="AC58" s="147"/>
      <c r="AD58" s="147"/>
      <c r="AE58" s="147"/>
      <c r="AF58" s="147"/>
      <c r="AG58" s="147" t="s">
        <v>189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6" t="s">
        <v>220</v>
      </c>
      <c r="D59" s="267"/>
      <c r="E59" s="267"/>
      <c r="F59" s="267"/>
      <c r="G59" s="267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47"/>
      <c r="Y59" s="147"/>
      <c r="Z59" s="147"/>
      <c r="AA59" s="147"/>
      <c r="AB59" s="147"/>
      <c r="AC59" s="147"/>
      <c r="AD59" s="147"/>
      <c r="AE59" s="147"/>
      <c r="AF59" s="147"/>
      <c r="AG59" s="147" t="s">
        <v>183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4" t="s">
        <v>221</v>
      </c>
      <c r="D60" s="181"/>
      <c r="E60" s="182">
        <v>1.538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47"/>
      <c r="Y60" s="147"/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4" t="s">
        <v>222</v>
      </c>
      <c r="D61" s="181"/>
      <c r="E61" s="182">
        <v>1.28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47"/>
      <c r="Y61" s="147"/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7">
        <v>11</v>
      </c>
      <c r="B62" s="168" t="s">
        <v>223</v>
      </c>
      <c r="C62" s="177" t="s">
        <v>224</v>
      </c>
      <c r="D62" s="169" t="s">
        <v>225</v>
      </c>
      <c r="E62" s="170">
        <v>0.41697000000000001</v>
      </c>
      <c r="F62" s="171">
        <v>0</v>
      </c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1.0217400000000001</v>
      </c>
      <c r="O62" s="172">
        <f>ROUND(E62*N62,2)</f>
        <v>0.43</v>
      </c>
      <c r="P62" s="172">
        <v>0</v>
      </c>
      <c r="Q62" s="172">
        <f>ROUND(E62*P62,2)</f>
        <v>0</v>
      </c>
      <c r="R62" s="172" t="s">
        <v>219</v>
      </c>
      <c r="S62" s="172" t="s">
        <v>139</v>
      </c>
      <c r="T62" s="173" t="s">
        <v>180</v>
      </c>
      <c r="U62" s="156">
        <v>23.530999999999999</v>
      </c>
      <c r="V62" s="156">
        <f>ROUND(E62*U62,2)</f>
        <v>9.81</v>
      </c>
      <c r="W62" s="156"/>
      <c r="X62" s="147"/>
      <c r="Y62" s="147"/>
      <c r="Z62" s="147"/>
      <c r="AA62" s="147"/>
      <c r="AB62" s="147"/>
      <c r="AC62" s="147"/>
      <c r="AD62" s="147"/>
      <c r="AE62" s="147"/>
      <c r="AF62" s="147"/>
      <c r="AG62" s="147" t="s">
        <v>189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6" t="s">
        <v>226</v>
      </c>
      <c r="D63" s="267"/>
      <c r="E63" s="267"/>
      <c r="F63" s="267"/>
      <c r="G63" s="267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47"/>
      <c r="Y63" s="147"/>
      <c r="Z63" s="147"/>
      <c r="AA63" s="147"/>
      <c r="AB63" s="147"/>
      <c r="AC63" s="147"/>
      <c r="AD63" s="147"/>
      <c r="AE63" s="147"/>
      <c r="AF63" s="147"/>
      <c r="AG63" s="147" t="s">
        <v>183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4" t="s">
        <v>227</v>
      </c>
      <c r="D64" s="181"/>
      <c r="E64" s="182">
        <v>0.21303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47"/>
      <c r="Y64" s="147"/>
      <c r="Z64" s="147"/>
      <c r="AA64" s="147"/>
      <c r="AB64" s="147"/>
      <c r="AC64" s="147"/>
      <c r="AD64" s="147"/>
      <c r="AE64" s="147"/>
      <c r="AF64" s="147"/>
      <c r="AG64" s="147" t="s">
        <v>185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4" t="s">
        <v>228</v>
      </c>
      <c r="D65" s="181"/>
      <c r="E65" s="182">
        <v>0.20394000000000001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47"/>
      <c r="Y65" s="147"/>
      <c r="Z65" s="147"/>
      <c r="AA65" s="147"/>
      <c r="AB65" s="147"/>
      <c r="AC65" s="147"/>
      <c r="AD65" s="147"/>
      <c r="AE65" s="147"/>
      <c r="AF65" s="147"/>
      <c r="AG65" s="147" t="s">
        <v>185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7">
        <v>12</v>
      </c>
      <c r="B66" s="168" t="s">
        <v>229</v>
      </c>
      <c r="C66" s="177" t="s">
        <v>230</v>
      </c>
      <c r="D66" s="169" t="s">
        <v>178</v>
      </c>
      <c r="E66" s="170">
        <v>16.015000000000001</v>
      </c>
      <c r="F66" s="171">
        <v>0</v>
      </c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2.52766</v>
      </c>
      <c r="O66" s="172">
        <f>ROUND(E66*N66,2)</f>
        <v>40.479999999999997</v>
      </c>
      <c r="P66" s="172">
        <v>0</v>
      </c>
      <c r="Q66" s="172">
        <f>ROUND(E66*P66,2)</f>
        <v>0</v>
      </c>
      <c r="R66" s="172" t="s">
        <v>231</v>
      </c>
      <c r="S66" s="172" t="s">
        <v>139</v>
      </c>
      <c r="T66" s="173" t="s">
        <v>180</v>
      </c>
      <c r="U66" s="156">
        <v>7.8220000000000001</v>
      </c>
      <c r="V66" s="156">
        <f>ROUND(E66*U66,2)</f>
        <v>125.27</v>
      </c>
      <c r="W66" s="156"/>
      <c r="X66" s="147"/>
      <c r="Y66" s="147"/>
      <c r="Z66" s="147"/>
      <c r="AA66" s="147"/>
      <c r="AB66" s="147"/>
      <c r="AC66" s="147"/>
      <c r="AD66" s="147"/>
      <c r="AE66" s="147"/>
      <c r="AF66" s="147"/>
      <c r="AG66" s="147" t="s">
        <v>189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54"/>
      <c r="B67" s="155"/>
      <c r="C67" s="266" t="s">
        <v>232</v>
      </c>
      <c r="D67" s="267"/>
      <c r="E67" s="267"/>
      <c r="F67" s="267"/>
      <c r="G67" s="267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47"/>
      <c r="Y67" s="147"/>
      <c r="Z67" s="147"/>
      <c r="AA67" s="147"/>
      <c r="AB67" s="147"/>
      <c r="AC67" s="147"/>
      <c r="AD67" s="147"/>
      <c r="AE67" s="147"/>
      <c r="AF67" s="147"/>
      <c r="AG67" s="147" t="s">
        <v>183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74" t="str">
        <f>C67</f>
        <v>jakékoliv tloušťky bez výkopu, pažení a bednění, prostým betonem, včetně pomocného pracovního lešení o výšce podlahy do 1900 mm a pro zatížení do 1,5 kPa,</v>
      </c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4" t="s">
        <v>233</v>
      </c>
      <c r="D68" s="181"/>
      <c r="E68" s="182">
        <v>6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47"/>
      <c r="Z68" s="147"/>
      <c r="AA68" s="147"/>
      <c r="AB68" s="147"/>
      <c r="AC68" s="147"/>
      <c r="AD68" s="147"/>
      <c r="AE68" s="147"/>
      <c r="AF68" s="147"/>
      <c r="AG68" s="147" t="s">
        <v>185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4" t="s">
        <v>234</v>
      </c>
      <c r="D69" s="181"/>
      <c r="E69" s="182">
        <v>2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47"/>
      <c r="Y69" s="147"/>
      <c r="Z69" s="147"/>
      <c r="AA69" s="147"/>
      <c r="AB69" s="147"/>
      <c r="AC69" s="147"/>
      <c r="AD69" s="147"/>
      <c r="AE69" s="147"/>
      <c r="AF69" s="147"/>
      <c r="AG69" s="147" t="s">
        <v>185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4" t="s">
        <v>235</v>
      </c>
      <c r="D70" s="181"/>
      <c r="E70" s="182">
        <v>5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47"/>
      <c r="Y70" s="147"/>
      <c r="Z70" s="147"/>
      <c r="AA70" s="147"/>
      <c r="AB70" s="147"/>
      <c r="AC70" s="147"/>
      <c r="AD70" s="147"/>
      <c r="AE70" s="147"/>
      <c r="AF70" s="147"/>
      <c r="AG70" s="147" t="s">
        <v>185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94" t="s">
        <v>236</v>
      </c>
      <c r="D71" s="181"/>
      <c r="E71" s="182">
        <v>3.0150000000000001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47"/>
      <c r="Y71" s="147"/>
      <c r="Z71" s="147"/>
      <c r="AA71" s="147"/>
      <c r="AB71" s="147"/>
      <c r="AC71" s="147"/>
      <c r="AD71" s="147"/>
      <c r="AE71" s="147"/>
      <c r="AF71" s="147"/>
      <c r="AG71" s="147" t="s">
        <v>185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7">
        <v>13</v>
      </c>
      <c r="B72" s="168" t="s">
        <v>237</v>
      </c>
      <c r="C72" s="177" t="s">
        <v>238</v>
      </c>
      <c r="D72" s="169" t="s">
        <v>239</v>
      </c>
      <c r="E72" s="170">
        <v>14.35</v>
      </c>
      <c r="F72" s="171">
        <v>0</v>
      </c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3.5249999999999997E-2</v>
      </c>
      <c r="O72" s="172">
        <f>ROUND(E72*N72,2)</f>
        <v>0.51</v>
      </c>
      <c r="P72" s="172">
        <v>0</v>
      </c>
      <c r="Q72" s="172">
        <f>ROUND(E72*P72,2)</f>
        <v>0</v>
      </c>
      <c r="R72" s="172" t="s">
        <v>219</v>
      </c>
      <c r="S72" s="172" t="s">
        <v>139</v>
      </c>
      <c r="T72" s="173" t="s">
        <v>180</v>
      </c>
      <c r="U72" s="156">
        <v>0.74</v>
      </c>
      <c r="V72" s="156">
        <f>ROUND(E72*U72,2)</f>
        <v>10.62</v>
      </c>
      <c r="W72" s="156"/>
      <c r="X72" s="147"/>
      <c r="Y72" s="147"/>
      <c r="Z72" s="147"/>
      <c r="AA72" s="147"/>
      <c r="AB72" s="147"/>
      <c r="AC72" s="147"/>
      <c r="AD72" s="147"/>
      <c r="AE72" s="147"/>
      <c r="AF72" s="147"/>
      <c r="AG72" s="147" t="s">
        <v>189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266" t="s">
        <v>240</v>
      </c>
      <c r="D73" s="267"/>
      <c r="E73" s="267"/>
      <c r="F73" s="267"/>
      <c r="G73" s="267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47"/>
      <c r="Y73" s="147"/>
      <c r="Z73" s="147"/>
      <c r="AA73" s="147"/>
      <c r="AB73" s="147"/>
      <c r="AC73" s="147"/>
      <c r="AD73" s="147"/>
      <c r="AE73" s="147"/>
      <c r="AF73" s="147"/>
      <c r="AG73" s="147" t="s">
        <v>183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4" t="str">
        <f>C73</f>
        <v>bednění svislé nebo šikmé (odkloněné), půdorysně přímé nebo zalomené základových zdí ve volných nebo zapažených jámách, rýhách, šachtách, včetně případných vzpěr,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4" t="s">
        <v>241</v>
      </c>
      <c r="D74" s="181"/>
      <c r="E74" s="182">
        <v>4.97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47"/>
      <c r="Y74" s="147"/>
      <c r="Z74" s="147"/>
      <c r="AA74" s="147"/>
      <c r="AB74" s="147"/>
      <c r="AC74" s="147"/>
      <c r="AD74" s="147"/>
      <c r="AE74" s="147"/>
      <c r="AF74" s="147"/>
      <c r="AG74" s="147" t="s">
        <v>185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4" t="s">
        <v>242</v>
      </c>
      <c r="D75" s="181"/>
      <c r="E75" s="182">
        <v>9.3800000000000008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47"/>
      <c r="Y75" s="147"/>
      <c r="Z75" s="147"/>
      <c r="AA75" s="147"/>
      <c r="AB75" s="147"/>
      <c r="AC75" s="147"/>
      <c r="AD75" s="147"/>
      <c r="AE75" s="147"/>
      <c r="AF75" s="147"/>
      <c r="AG75" s="147" t="s">
        <v>185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7">
        <v>14</v>
      </c>
      <c r="B76" s="168" t="s">
        <v>243</v>
      </c>
      <c r="C76" s="177" t="s">
        <v>244</v>
      </c>
      <c r="D76" s="169" t="s">
        <v>239</v>
      </c>
      <c r="E76" s="170">
        <v>14.35</v>
      </c>
      <c r="F76" s="171">
        <v>0</v>
      </c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 t="s">
        <v>219</v>
      </c>
      <c r="S76" s="172" t="s">
        <v>139</v>
      </c>
      <c r="T76" s="173" t="s">
        <v>180</v>
      </c>
      <c r="U76" s="156">
        <v>0.35</v>
      </c>
      <c r="V76" s="156">
        <f>ROUND(E76*U76,2)</f>
        <v>5.0199999999999996</v>
      </c>
      <c r="W76" s="156"/>
      <c r="X76" s="147"/>
      <c r="Y76" s="147"/>
      <c r="Z76" s="147"/>
      <c r="AA76" s="147"/>
      <c r="AB76" s="147"/>
      <c r="AC76" s="147"/>
      <c r="AD76" s="147"/>
      <c r="AE76" s="147"/>
      <c r="AF76" s="147"/>
      <c r="AG76" s="147" t="s">
        <v>189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266" t="s">
        <v>240</v>
      </c>
      <c r="D77" s="267"/>
      <c r="E77" s="267"/>
      <c r="F77" s="267"/>
      <c r="G77" s="267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47"/>
      <c r="Y77" s="147"/>
      <c r="Z77" s="147"/>
      <c r="AA77" s="147"/>
      <c r="AB77" s="147"/>
      <c r="AC77" s="147"/>
      <c r="AD77" s="147"/>
      <c r="AE77" s="147"/>
      <c r="AF77" s="147"/>
      <c r="AG77" s="147" t="s">
        <v>183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4" t="str">
        <f>C77</f>
        <v>bednění svislé nebo šikmé (odkloněné), půdorysně přímé nebo zalomené základových zdí ve volných nebo zapažených jámách, rýhách, šachtách, včetně případných vzpěr,</v>
      </c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4" t="s">
        <v>241</v>
      </c>
      <c r="D78" s="181"/>
      <c r="E78" s="182">
        <v>4.97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47"/>
      <c r="Y78" s="147"/>
      <c r="Z78" s="147"/>
      <c r="AA78" s="147"/>
      <c r="AB78" s="147"/>
      <c r="AC78" s="147"/>
      <c r="AD78" s="147"/>
      <c r="AE78" s="147"/>
      <c r="AF78" s="147"/>
      <c r="AG78" s="147" t="s">
        <v>185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4" t="s">
        <v>242</v>
      </c>
      <c r="D79" s="181"/>
      <c r="E79" s="182">
        <v>9.3800000000000008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47"/>
      <c r="Y79" s="147"/>
      <c r="Z79" s="147"/>
      <c r="AA79" s="147"/>
      <c r="AB79" s="147"/>
      <c r="AC79" s="147"/>
      <c r="AD79" s="147"/>
      <c r="AE79" s="147"/>
      <c r="AF79" s="147"/>
      <c r="AG79" s="147" t="s">
        <v>185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7">
        <v>15</v>
      </c>
      <c r="B80" s="168" t="s">
        <v>245</v>
      </c>
      <c r="C80" s="177" t="s">
        <v>246</v>
      </c>
      <c r="D80" s="169" t="s">
        <v>178</v>
      </c>
      <c r="E80" s="170">
        <v>0.41899999999999998</v>
      </c>
      <c r="F80" s="171">
        <v>0</v>
      </c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72">
        <v>2.5249999999999999</v>
      </c>
      <c r="O80" s="172">
        <f>ROUND(E80*N80,2)</f>
        <v>1.06</v>
      </c>
      <c r="P80" s="172">
        <v>0</v>
      </c>
      <c r="Q80" s="172">
        <f>ROUND(E80*P80,2)</f>
        <v>0</v>
      </c>
      <c r="R80" s="172" t="s">
        <v>219</v>
      </c>
      <c r="S80" s="172" t="s">
        <v>139</v>
      </c>
      <c r="T80" s="173" t="s">
        <v>180</v>
      </c>
      <c r="U80" s="156">
        <v>3.2130000000000001</v>
      </c>
      <c r="V80" s="156">
        <f>ROUND(E80*U80,2)</f>
        <v>1.35</v>
      </c>
      <c r="W80" s="156"/>
      <c r="X80" s="147"/>
      <c r="Y80" s="147"/>
      <c r="Z80" s="147"/>
      <c r="AA80" s="147"/>
      <c r="AB80" s="147"/>
      <c r="AC80" s="147"/>
      <c r="AD80" s="147"/>
      <c r="AE80" s="147"/>
      <c r="AF80" s="147"/>
      <c r="AG80" s="147" t="s">
        <v>181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66" t="s">
        <v>247</v>
      </c>
      <c r="D81" s="267"/>
      <c r="E81" s="267"/>
      <c r="F81" s="267"/>
      <c r="G81" s="267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47"/>
      <c r="Y81" s="147"/>
      <c r="Z81" s="147"/>
      <c r="AA81" s="147"/>
      <c r="AB81" s="147"/>
      <c r="AC81" s="147"/>
      <c r="AD81" s="147"/>
      <c r="AE81" s="147"/>
      <c r="AF81" s="147"/>
      <c r="AG81" s="147" t="s">
        <v>183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4" t="s">
        <v>248</v>
      </c>
      <c r="D82" s="181"/>
      <c r="E82" s="182">
        <v>0.23799999999999999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47"/>
      <c r="Y82" s="147"/>
      <c r="Z82" s="147"/>
      <c r="AA82" s="147"/>
      <c r="AB82" s="147"/>
      <c r="AC82" s="147"/>
      <c r="AD82" s="147"/>
      <c r="AE82" s="147"/>
      <c r="AF82" s="147"/>
      <c r="AG82" s="147" t="s">
        <v>185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4" t="s">
        <v>249</v>
      </c>
      <c r="D83" s="181"/>
      <c r="E83" s="182">
        <v>0.18099999999999999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47"/>
      <c r="Z83" s="147"/>
      <c r="AA83" s="147"/>
      <c r="AB83" s="147"/>
      <c r="AC83" s="147"/>
      <c r="AD83" s="147"/>
      <c r="AE83" s="147"/>
      <c r="AF83" s="147"/>
      <c r="AG83" s="147" t="s">
        <v>185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61" t="s">
        <v>134</v>
      </c>
      <c r="B84" s="162" t="s">
        <v>70</v>
      </c>
      <c r="C84" s="176" t="s">
        <v>71</v>
      </c>
      <c r="D84" s="163"/>
      <c r="E84" s="164"/>
      <c r="F84" s="165"/>
      <c r="G84" s="165">
        <f>SUMIF(AG85:AG87,"&lt;&gt;NOR",G85:G87)</f>
        <v>0</v>
      </c>
      <c r="H84" s="165"/>
      <c r="I84" s="165">
        <f>SUM(I85:I87)</f>
        <v>0</v>
      </c>
      <c r="J84" s="165"/>
      <c r="K84" s="165">
        <f>SUM(K85:K87)</f>
        <v>0</v>
      </c>
      <c r="L84" s="165"/>
      <c r="M84" s="165">
        <f>SUM(M85:M87)</f>
        <v>0</v>
      </c>
      <c r="N84" s="165"/>
      <c r="O84" s="165">
        <f>SUM(O85:O87)</f>
        <v>0.1</v>
      </c>
      <c r="P84" s="165"/>
      <c r="Q84" s="165">
        <f>SUM(Q85:Q87)</f>
        <v>0</v>
      </c>
      <c r="R84" s="165"/>
      <c r="S84" s="165"/>
      <c r="T84" s="166"/>
      <c r="U84" s="160"/>
      <c r="V84" s="160">
        <f>SUM(V85:V87)</f>
        <v>0.72</v>
      </c>
      <c r="W84" s="160"/>
      <c r="AG84" t="s">
        <v>135</v>
      </c>
    </row>
    <row r="85" spans="1:60" ht="33.75" outlineLevel="1" x14ac:dyDescent="0.2">
      <c r="A85" s="167">
        <v>16</v>
      </c>
      <c r="B85" s="168" t="s">
        <v>250</v>
      </c>
      <c r="C85" s="177" t="s">
        <v>251</v>
      </c>
      <c r="D85" s="169" t="s">
        <v>252</v>
      </c>
      <c r="E85" s="170">
        <v>1</v>
      </c>
      <c r="F85" s="171">
        <v>0</v>
      </c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0.10249999999999999</v>
      </c>
      <c r="O85" s="172">
        <f>ROUND(E85*N85,2)</f>
        <v>0.1</v>
      </c>
      <c r="P85" s="172">
        <v>0</v>
      </c>
      <c r="Q85" s="172">
        <f>ROUND(E85*P85,2)</f>
        <v>0</v>
      </c>
      <c r="R85" s="172" t="s">
        <v>231</v>
      </c>
      <c r="S85" s="172" t="s">
        <v>139</v>
      </c>
      <c r="T85" s="173" t="s">
        <v>180</v>
      </c>
      <c r="U85" s="156">
        <v>0.71499999999999997</v>
      </c>
      <c r="V85" s="156">
        <f>ROUND(E85*U85,2)</f>
        <v>0.72</v>
      </c>
      <c r="W85" s="156"/>
      <c r="X85" s="147"/>
      <c r="Y85" s="147"/>
      <c r="Z85" s="147"/>
      <c r="AA85" s="147"/>
      <c r="AB85" s="147"/>
      <c r="AC85" s="147"/>
      <c r="AD85" s="147"/>
      <c r="AE85" s="147"/>
      <c r="AF85" s="147"/>
      <c r="AG85" s="147" t="s">
        <v>189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66" t="s">
        <v>253</v>
      </c>
      <c r="D86" s="267"/>
      <c r="E86" s="267"/>
      <c r="F86" s="267"/>
      <c r="G86" s="267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47"/>
      <c r="Y86" s="147"/>
      <c r="Z86" s="147"/>
      <c r="AA86" s="147"/>
      <c r="AB86" s="147"/>
      <c r="AC86" s="147"/>
      <c r="AD86" s="147"/>
      <c r="AE86" s="147"/>
      <c r="AF86" s="147"/>
      <c r="AG86" s="147" t="s">
        <v>183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4" t="s">
        <v>254</v>
      </c>
      <c r="D87" s="181"/>
      <c r="E87" s="182">
        <v>1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47"/>
      <c r="Y87" s="147"/>
      <c r="Z87" s="147"/>
      <c r="AA87" s="147"/>
      <c r="AB87" s="147"/>
      <c r="AC87" s="147"/>
      <c r="AD87" s="147"/>
      <c r="AE87" s="147"/>
      <c r="AF87" s="147"/>
      <c r="AG87" s="147" t="s">
        <v>185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1" t="s">
        <v>134</v>
      </c>
      <c r="B88" s="162" t="s">
        <v>72</v>
      </c>
      <c r="C88" s="176" t="s">
        <v>73</v>
      </c>
      <c r="D88" s="163"/>
      <c r="E88" s="164"/>
      <c r="F88" s="165"/>
      <c r="G88" s="165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1.25</v>
      </c>
      <c r="P88" s="165"/>
      <c r="Q88" s="165">
        <f>SUM(Q89:Q96)</f>
        <v>0</v>
      </c>
      <c r="R88" s="165"/>
      <c r="S88" s="165"/>
      <c r="T88" s="166"/>
      <c r="U88" s="160"/>
      <c r="V88" s="160">
        <f>SUM(V89:V96)</f>
        <v>58.28</v>
      </c>
      <c r="W88" s="160"/>
      <c r="AG88" t="s">
        <v>135</v>
      </c>
    </row>
    <row r="89" spans="1:60" ht="33.75" outlineLevel="1" x14ac:dyDescent="0.2">
      <c r="A89" s="167">
        <v>17</v>
      </c>
      <c r="B89" s="168" t="s">
        <v>255</v>
      </c>
      <c r="C89" s="177" t="s">
        <v>256</v>
      </c>
      <c r="D89" s="169" t="s">
        <v>239</v>
      </c>
      <c r="E89" s="170">
        <v>27.6</v>
      </c>
      <c r="F89" s="171">
        <v>0</v>
      </c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2">
        <v>2.8850000000000001E-2</v>
      </c>
      <c r="O89" s="172">
        <f>ROUND(E89*N89,2)</f>
        <v>0.8</v>
      </c>
      <c r="P89" s="172">
        <v>0</v>
      </c>
      <c r="Q89" s="172">
        <f>ROUND(E89*P89,2)</f>
        <v>0</v>
      </c>
      <c r="R89" s="172" t="s">
        <v>219</v>
      </c>
      <c r="S89" s="172" t="s">
        <v>139</v>
      </c>
      <c r="T89" s="173" t="s">
        <v>180</v>
      </c>
      <c r="U89" s="156">
        <v>0.99</v>
      </c>
      <c r="V89" s="156">
        <f>ROUND(E89*U89,2)</f>
        <v>27.32</v>
      </c>
      <c r="W89" s="156"/>
      <c r="X89" s="147"/>
      <c r="Y89" s="147"/>
      <c r="Z89" s="147"/>
      <c r="AA89" s="147"/>
      <c r="AB89" s="147"/>
      <c r="AC89" s="147"/>
      <c r="AD89" s="147"/>
      <c r="AE89" s="147"/>
      <c r="AF89" s="147"/>
      <c r="AG89" s="147" t="s">
        <v>189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66" t="s">
        <v>257</v>
      </c>
      <c r="D90" s="267"/>
      <c r="E90" s="267"/>
      <c r="F90" s="267"/>
      <c r="G90" s="267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47"/>
      <c r="Y90" s="147"/>
      <c r="Z90" s="147"/>
      <c r="AA90" s="147"/>
      <c r="AB90" s="147"/>
      <c r="AC90" s="147"/>
      <c r="AD90" s="147"/>
      <c r="AE90" s="147"/>
      <c r="AF90" s="147"/>
      <c r="AG90" s="147" t="s">
        <v>183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4" t="s">
        <v>258</v>
      </c>
      <c r="D91" s="181"/>
      <c r="E91" s="182">
        <v>27.6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47"/>
      <c r="Y91" s="147"/>
      <c r="Z91" s="147"/>
      <c r="AA91" s="147"/>
      <c r="AB91" s="147"/>
      <c r="AC91" s="147"/>
      <c r="AD91" s="147"/>
      <c r="AE91" s="147"/>
      <c r="AF91" s="147"/>
      <c r="AG91" s="147" t="s">
        <v>185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33.75" outlineLevel="1" x14ac:dyDescent="0.2">
      <c r="A92" s="167">
        <v>18</v>
      </c>
      <c r="B92" s="168" t="s">
        <v>259</v>
      </c>
      <c r="C92" s="177" t="s">
        <v>260</v>
      </c>
      <c r="D92" s="169" t="s">
        <v>239</v>
      </c>
      <c r="E92" s="170">
        <v>21.5</v>
      </c>
      <c r="F92" s="171">
        <v>0</v>
      </c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2.0830000000000001E-2</v>
      </c>
      <c r="O92" s="172">
        <f>ROUND(E92*N92,2)</f>
        <v>0.45</v>
      </c>
      <c r="P92" s="172">
        <v>0</v>
      </c>
      <c r="Q92" s="172">
        <f>ROUND(E92*P92,2)</f>
        <v>0</v>
      </c>
      <c r="R92" s="172" t="s">
        <v>219</v>
      </c>
      <c r="S92" s="172" t="s">
        <v>139</v>
      </c>
      <c r="T92" s="173" t="s">
        <v>180</v>
      </c>
      <c r="U92" s="156">
        <v>1.44</v>
      </c>
      <c r="V92" s="156">
        <f>ROUND(E92*U92,2)</f>
        <v>30.96</v>
      </c>
      <c r="W92" s="156"/>
      <c r="X92" s="147"/>
      <c r="Y92" s="147"/>
      <c r="Z92" s="147"/>
      <c r="AA92" s="147"/>
      <c r="AB92" s="147"/>
      <c r="AC92" s="147"/>
      <c r="AD92" s="147"/>
      <c r="AE92" s="147"/>
      <c r="AF92" s="147"/>
      <c r="AG92" s="147" t="s">
        <v>189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66" t="s">
        <v>261</v>
      </c>
      <c r="D93" s="267"/>
      <c r="E93" s="267"/>
      <c r="F93" s="267"/>
      <c r="G93" s="267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47"/>
      <c r="Y93" s="147"/>
      <c r="Z93" s="147"/>
      <c r="AA93" s="147"/>
      <c r="AB93" s="147"/>
      <c r="AC93" s="147"/>
      <c r="AD93" s="147"/>
      <c r="AE93" s="147"/>
      <c r="AF93" s="147"/>
      <c r="AG93" s="147" t="s">
        <v>183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4" t="s">
        <v>262</v>
      </c>
      <c r="D94" s="181"/>
      <c r="E94" s="182">
        <v>6.5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47"/>
      <c r="Y94" s="147"/>
      <c r="Z94" s="147"/>
      <c r="AA94" s="147"/>
      <c r="AB94" s="147"/>
      <c r="AC94" s="147"/>
      <c r="AD94" s="147"/>
      <c r="AE94" s="147"/>
      <c r="AF94" s="147"/>
      <c r="AG94" s="147" t="s">
        <v>185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4" t="s">
        <v>263</v>
      </c>
      <c r="D95" s="181"/>
      <c r="E95" s="182">
        <v>9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47"/>
      <c r="Y95" s="147"/>
      <c r="Z95" s="147"/>
      <c r="AA95" s="147"/>
      <c r="AB95" s="147"/>
      <c r="AC95" s="147"/>
      <c r="AD95" s="147"/>
      <c r="AE95" s="147"/>
      <c r="AF95" s="147"/>
      <c r="AG95" s="147" t="s">
        <v>185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4" t="s">
        <v>264</v>
      </c>
      <c r="D96" s="181"/>
      <c r="E96" s="182">
        <v>6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47"/>
      <c r="Y96" s="147"/>
      <c r="Z96" s="147"/>
      <c r="AA96" s="147"/>
      <c r="AB96" s="147"/>
      <c r="AC96" s="147"/>
      <c r="AD96" s="147"/>
      <c r="AE96" s="147"/>
      <c r="AF96" s="147"/>
      <c r="AG96" s="147" t="s">
        <v>185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1" t="s">
        <v>134</v>
      </c>
      <c r="B97" s="162" t="s">
        <v>74</v>
      </c>
      <c r="C97" s="176" t="s">
        <v>75</v>
      </c>
      <c r="D97" s="163"/>
      <c r="E97" s="164"/>
      <c r="F97" s="165"/>
      <c r="G97" s="165">
        <f>SUMIF(AG98:AG112,"&lt;&gt;NOR",G98:G112)</f>
        <v>0</v>
      </c>
      <c r="H97" s="165"/>
      <c r="I97" s="165">
        <f>SUM(I98:I112)</f>
        <v>0</v>
      </c>
      <c r="J97" s="165"/>
      <c r="K97" s="165">
        <f>SUM(K98:K112)</f>
        <v>0</v>
      </c>
      <c r="L97" s="165"/>
      <c r="M97" s="165">
        <f>SUM(M98:M112)</f>
        <v>0</v>
      </c>
      <c r="N97" s="165"/>
      <c r="O97" s="165">
        <f>SUM(O98:O112)</f>
        <v>1.1100000000000001</v>
      </c>
      <c r="P97" s="165"/>
      <c r="Q97" s="165">
        <f>SUM(Q98:Q112)</f>
        <v>0</v>
      </c>
      <c r="R97" s="165"/>
      <c r="S97" s="165"/>
      <c r="T97" s="166"/>
      <c r="U97" s="160"/>
      <c r="V97" s="160">
        <f>SUM(V98:V112)</f>
        <v>13.98</v>
      </c>
      <c r="W97" s="160"/>
      <c r="AG97" t="s">
        <v>135</v>
      </c>
    </row>
    <row r="98" spans="1:60" outlineLevel="1" x14ac:dyDescent="0.2">
      <c r="A98" s="167">
        <v>19</v>
      </c>
      <c r="B98" s="168" t="s">
        <v>265</v>
      </c>
      <c r="C98" s="177" t="s">
        <v>266</v>
      </c>
      <c r="D98" s="169" t="s">
        <v>252</v>
      </c>
      <c r="E98" s="170">
        <v>4</v>
      </c>
      <c r="F98" s="171">
        <v>0</v>
      </c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2.23E-2</v>
      </c>
      <c r="O98" s="172">
        <f>ROUND(E98*N98,2)</f>
        <v>0.09</v>
      </c>
      <c r="P98" s="172">
        <v>0</v>
      </c>
      <c r="Q98" s="172">
        <f>ROUND(E98*P98,2)</f>
        <v>0</v>
      </c>
      <c r="R98" s="172" t="s">
        <v>231</v>
      </c>
      <c r="S98" s="172" t="s">
        <v>139</v>
      </c>
      <c r="T98" s="173" t="s">
        <v>180</v>
      </c>
      <c r="U98" s="156">
        <v>0.2014</v>
      </c>
      <c r="V98" s="156">
        <f>ROUND(E98*U98,2)</f>
        <v>0.81</v>
      </c>
      <c r="W98" s="156"/>
      <c r="X98" s="147"/>
      <c r="Y98" s="147"/>
      <c r="Z98" s="147"/>
      <c r="AA98" s="147"/>
      <c r="AB98" s="147"/>
      <c r="AC98" s="147"/>
      <c r="AD98" s="147"/>
      <c r="AE98" s="147"/>
      <c r="AF98" s="147"/>
      <c r="AG98" s="147" t="s">
        <v>181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4" t="s">
        <v>267</v>
      </c>
      <c r="D99" s="181"/>
      <c r="E99" s="182">
        <v>4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47"/>
      <c r="Y99" s="147"/>
      <c r="Z99" s="147"/>
      <c r="AA99" s="147"/>
      <c r="AB99" s="147"/>
      <c r="AC99" s="147"/>
      <c r="AD99" s="147"/>
      <c r="AE99" s="147"/>
      <c r="AF99" s="147"/>
      <c r="AG99" s="147" t="s">
        <v>185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67">
        <v>20</v>
      </c>
      <c r="B100" s="168" t="s">
        <v>268</v>
      </c>
      <c r="C100" s="177" t="s">
        <v>269</v>
      </c>
      <c r="D100" s="169" t="s">
        <v>252</v>
      </c>
      <c r="E100" s="170">
        <v>4</v>
      </c>
      <c r="F100" s="171">
        <v>0</v>
      </c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72">
        <v>5.8000000000000003E-2</v>
      </c>
      <c r="O100" s="172">
        <f>ROUND(E100*N100,2)</f>
        <v>0.23</v>
      </c>
      <c r="P100" s="172">
        <v>0</v>
      </c>
      <c r="Q100" s="172">
        <f>ROUND(E100*P100,2)</f>
        <v>0</v>
      </c>
      <c r="R100" s="172" t="s">
        <v>231</v>
      </c>
      <c r="S100" s="172" t="s">
        <v>139</v>
      </c>
      <c r="T100" s="173" t="s">
        <v>180</v>
      </c>
      <c r="U100" s="156">
        <v>0.29349999999999998</v>
      </c>
      <c r="V100" s="156">
        <f>ROUND(E100*U100,2)</f>
        <v>1.17</v>
      </c>
      <c r="W100" s="156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4" t="s">
        <v>270</v>
      </c>
      <c r="D101" s="181"/>
      <c r="E101" s="182">
        <v>4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67">
        <v>21</v>
      </c>
      <c r="B102" s="168" t="s">
        <v>271</v>
      </c>
      <c r="C102" s="177" t="s">
        <v>272</v>
      </c>
      <c r="D102" s="169" t="s">
        <v>225</v>
      </c>
      <c r="E102" s="170">
        <v>0.72387999999999997</v>
      </c>
      <c r="F102" s="171">
        <v>0</v>
      </c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1.6629999999999999E-2</v>
      </c>
      <c r="O102" s="172">
        <f>ROUND(E102*N102,2)</f>
        <v>0.01</v>
      </c>
      <c r="P102" s="172">
        <v>0</v>
      </c>
      <c r="Q102" s="172">
        <f>ROUND(E102*P102,2)</f>
        <v>0</v>
      </c>
      <c r="R102" s="172" t="s">
        <v>219</v>
      </c>
      <c r="S102" s="172" t="s">
        <v>139</v>
      </c>
      <c r="T102" s="173" t="s">
        <v>180</v>
      </c>
      <c r="U102" s="156">
        <v>16.582999999999998</v>
      </c>
      <c r="V102" s="156">
        <f>ROUND(E102*U102,2)</f>
        <v>12</v>
      </c>
      <c r="W102" s="156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66" t="s">
        <v>273</v>
      </c>
      <c r="D103" s="267"/>
      <c r="E103" s="267"/>
      <c r="F103" s="267"/>
      <c r="G103" s="267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94" t="s">
        <v>274</v>
      </c>
      <c r="D104" s="181"/>
      <c r="E104" s="182">
        <v>0.12298000000000001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185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4" t="s">
        <v>275</v>
      </c>
      <c r="D105" s="181"/>
      <c r="E105" s="182">
        <v>0.19689999999999999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4" t="s">
        <v>276</v>
      </c>
      <c r="D106" s="181"/>
      <c r="E106" s="182">
        <v>0.40400000000000003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185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7">
        <v>22</v>
      </c>
      <c r="B107" s="168" t="s">
        <v>277</v>
      </c>
      <c r="C107" s="177" t="s">
        <v>278</v>
      </c>
      <c r="D107" s="169" t="s">
        <v>225</v>
      </c>
      <c r="E107" s="170">
        <v>0.13281999999999999</v>
      </c>
      <c r="F107" s="171">
        <v>0</v>
      </c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1</v>
      </c>
      <c r="O107" s="172">
        <f>ROUND(E107*N107,2)</f>
        <v>0.13</v>
      </c>
      <c r="P107" s="172">
        <v>0</v>
      </c>
      <c r="Q107" s="172">
        <f>ROUND(E107*P107,2)</f>
        <v>0</v>
      </c>
      <c r="R107" s="172" t="s">
        <v>279</v>
      </c>
      <c r="S107" s="172" t="s">
        <v>139</v>
      </c>
      <c r="T107" s="173" t="s">
        <v>180</v>
      </c>
      <c r="U107" s="156">
        <v>0</v>
      </c>
      <c r="V107" s="156">
        <f>ROUND(E107*U107,2)</f>
        <v>0</v>
      </c>
      <c r="W107" s="156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280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4" t="s">
        <v>281</v>
      </c>
      <c r="D108" s="181"/>
      <c r="E108" s="182">
        <v>0.13281999999999999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185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7">
        <v>23</v>
      </c>
      <c r="B109" s="168" t="s">
        <v>282</v>
      </c>
      <c r="C109" s="177" t="s">
        <v>283</v>
      </c>
      <c r="D109" s="169" t="s">
        <v>225</v>
      </c>
      <c r="E109" s="170">
        <v>0.21265000000000001</v>
      </c>
      <c r="F109" s="171">
        <v>0</v>
      </c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1</v>
      </c>
      <c r="O109" s="172">
        <f>ROUND(E109*N109,2)</f>
        <v>0.21</v>
      </c>
      <c r="P109" s="172">
        <v>0</v>
      </c>
      <c r="Q109" s="172">
        <f>ROUND(E109*P109,2)</f>
        <v>0</v>
      </c>
      <c r="R109" s="172" t="s">
        <v>279</v>
      </c>
      <c r="S109" s="172" t="s">
        <v>139</v>
      </c>
      <c r="T109" s="173" t="s">
        <v>180</v>
      </c>
      <c r="U109" s="156">
        <v>0</v>
      </c>
      <c r="V109" s="156">
        <f>ROUND(E109*U109,2)</f>
        <v>0</v>
      </c>
      <c r="W109" s="156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4" t="s">
        <v>285</v>
      </c>
      <c r="D110" s="181"/>
      <c r="E110" s="182">
        <v>0.21265000000000001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185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7">
        <v>24</v>
      </c>
      <c r="B111" s="168" t="s">
        <v>286</v>
      </c>
      <c r="C111" s="177" t="s">
        <v>287</v>
      </c>
      <c r="D111" s="169" t="s">
        <v>225</v>
      </c>
      <c r="E111" s="170">
        <v>0.43631999999999999</v>
      </c>
      <c r="F111" s="171">
        <v>0</v>
      </c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1</v>
      </c>
      <c r="O111" s="172">
        <f>ROUND(E111*N111,2)</f>
        <v>0.44</v>
      </c>
      <c r="P111" s="172">
        <v>0</v>
      </c>
      <c r="Q111" s="172">
        <f>ROUND(E111*P111,2)</f>
        <v>0</v>
      </c>
      <c r="R111" s="172" t="s">
        <v>279</v>
      </c>
      <c r="S111" s="172" t="s">
        <v>139</v>
      </c>
      <c r="T111" s="173" t="s">
        <v>180</v>
      </c>
      <c r="U111" s="156">
        <v>0</v>
      </c>
      <c r="V111" s="156">
        <f>ROUND(E111*U111,2)</f>
        <v>0</v>
      </c>
      <c r="W111" s="156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284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4" t="s">
        <v>288</v>
      </c>
      <c r="D112" s="181"/>
      <c r="E112" s="182">
        <v>0.43631999999999999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">
      <c r="A113" s="161" t="s">
        <v>134</v>
      </c>
      <c r="B113" s="162" t="s">
        <v>76</v>
      </c>
      <c r="C113" s="176" t="s">
        <v>77</v>
      </c>
      <c r="D113" s="163"/>
      <c r="E113" s="164"/>
      <c r="F113" s="165"/>
      <c r="G113" s="165">
        <f>SUMIF(AG114:AG134,"&lt;&gt;NOR",G114:G134)</f>
        <v>0</v>
      </c>
      <c r="H113" s="165"/>
      <c r="I113" s="165">
        <f>SUM(I114:I134)</f>
        <v>0</v>
      </c>
      <c r="J113" s="165"/>
      <c r="K113" s="165">
        <f>SUM(K114:K134)</f>
        <v>0</v>
      </c>
      <c r="L113" s="165"/>
      <c r="M113" s="165">
        <f>SUM(M114:M134)</f>
        <v>0</v>
      </c>
      <c r="N113" s="165"/>
      <c r="O113" s="165">
        <f>SUM(O114:O134)</f>
        <v>5.42</v>
      </c>
      <c r="P113" s="165"/>
      <c r="Q113" s="165">
        <f>SUM(Q114:Q134)</f>
        <v>0</v>
      </c>
      <c r="R113" s="165"/>
      <c r="S113" s="165"/>
      <c r="T113" s="166"/>
      <c r="U113" s="160"/>
      <c r="V113" s="160">
        <f>SUM(V114:V134)</f>
        <v>240.46</v>
      </c>
      <c r="W113" s="160"/>
      <c r="AG113" t="s">
        <v>135</v>
      </c>
    </row>
    <row r="114" spans="1:60" outlineLevel="1" x14ac:dyDescent="0.2">
      <c r="A114" s="167">
        <v>25</v>
      </c>
      <c r="B114" s="168" t="s">
        <v>289</v>
      </c>
      <c r="C114" s="177" t="s">
        <v>290</v>
      </c>
      <c r="D114" s="169" t="s">
        <v>239</v>
      </c>
      <c r="E114" s="170">
        <v>475</v>
      </c>
      <c r="F114" s="171">
        <v>0</v>
      </c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4.8999999999999998E-3</v>
      </c>
      <c r="O114" s="172">
        <f>ROUND(E114*N114,2)</f>
        <v>2.33</v>
      </c>
      <c r="P114" s="172">
        <v>0</v>
      </c>
      <c r="Q114" s="172">
        <f>ROUND(E114*P114,2)</f>
        <v>0</v>
      </c>
      <c r="R114" s="172" t="s">
        <v>219</v>
      </c>
      <c r="S114" s="172" t="s">
        <v>139</v>
      </c>
      <c r="T114" s="173" t="s">
        <v>180</v>
      </c>
      <c r="U114" s="156">
        <v>0.25</v>
      </c>
      <c r="V114" s="156">
        <f>ROUND(E114*U114,2)</f>
        <v>118.75</v>
      </c>
      <c r="W114" s="156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66" t="s">
        <v>291</v>
      </c>
      <c r="D115" s="267"/>
      <c r="E115" s="267"/>
      <c r="F115" s="267"/>
      <c r="G115" s="26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183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4" t="s">
        <v>292</v>
      </c>
      <c r="D116" s="181"/>
      <c r="E116" s="182">
        <v>220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185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4" t="s">
        <v>293</v>
      </c>
      <c r="D117" s="181"/>
      <c r="E117" s="182">
        <v>202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4" t="s">
        <v>294</v>
      </c>
      <c r="D118" s="181"/>
      <c r="E118" s="182">
        <v>25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185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4" t="s">
        <v>295</v>
      </c>
      <c r="D119" s="181"/>
      <c r="E119" s="182">
        <v>28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185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67">
        <v>26</v>
      </c>
      <c r="B120" s="168" t="s">
        <v>296</v>
      </c>
      <c r="C120" s="177" t="s">
        <v>297</v>
      </c>
      <c r="D120" s="169" t="s">
        <v>239</v>
      </c>
      <c r="E120" s="170">
        <v>475</v>
      </c>
      <c r="F120" s="171">
        <v>0</v>
      </c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3.2000000000000003E-4</v>
      </c>
      <c r="O120" s="172">
        <f>ROUND(E120*N120,2)</f>
        <v>0.15</v>
      </c>
      <c r="P120" s="172">
        <v>0</v>
      </c>
      <c r="Q120" s="172">
        <f>ROUND(E120*P120,2)</f>
        <v>0</v>
      </c>
      <c r="R120" s="172" t="s">
        <v>219</v>
      </c>
      <c r="S120" s="172" t="s">
        <v>139</v>
      </c>
      <c r="T120" s="173" t="s">
        <v>180</v>
      </c>
      <c r="U120" s="156">
        <v>7.0000000000000007E-2</v>
      </c>
      <c r="V120" s="156">
        <f>ROUND(E120*U120,2)</f>
        <v>33.25</v>
      </c>
      <c r="W120" s="156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189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66" t="s">
        <v>291</v>
      </c>
      <c r="D121" s="267"/>
      <c r="E121" s="267"/>
      <c r="F121" s="267"/>
      <c r="G121" s="267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4" t="s">
        <v>292</v>
      </c>
      <c r="D122" s="181"/>
      <c r="E122" s="182">
        <v>220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185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4" t="s">
        <v>293</v>
      </c>
      <c r="D123" s="181"/>
      <c r="E123" s="182">
        <v>202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185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4" t="s">
        <v>294</v>
      </c>
      <c r="D124" s="181"/>
      <c r="E124" s="182">
        <v>25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185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4" t="s">
        <v>295</v>
      </c>
      <c r="D125" s="181"/>
      <c r="E125" s="182">
        <v>28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7">
        <v>27</v>
      </c>
      <c r="B126" s="168" t="s">
        <v>298</v>
      </c>
      <c r="C126" s="177" t="s">
        <v>299</v>
      </c>
      <c r="D126" s="169" t="s">
        <v>239</v>
      </c>
      <c r="E126" s="170">
        <v>66</v>
      </c>
      <c r="F126" s="171">
        <v>0</v>
      </c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3.3709999999999997E-2</v>
      </c>
      <c r="O126" s="172">
        <f>ROUND(E126*N126,2)</f>
        <v>2.2200000000000002</v>
      </c>
      <c r="P126" s="172">
        <v>0</v>
      </c>
      <c r="Q126" s="172">
        <f>ROUND(E126*P126,2)</f>
        <v>0</v>
      </c>
      <c r="R126" s="172" t="s">
        <v>231</v>
      </c>
      <c r="S126" s="172" t="s">
        <v>139</v>
      </c>
      <c r="T126" s="173" t="s">
        <v>180</v>
      </c>
      <c r="U126" s="156">
        <v>1.1841699999999999</v>
      </c>
      <c r="V126" s="156">
        <f>ROUND(E126*U126,2)</f>
        <v>78.16</v>
      </c>
      <c r="W126" s="156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181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66" t="s">
        <v>300</v>
      </c>
      <c r="D127" s="267"/>
      <c r="E127" s="267"/>
      <c r="F127" s="267"/>
      <c r="G127" s="267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183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4" t="s">
        <v>301</v>
      </c>
      <c r="D128" s="181"/>
      <c r="E128" s="182">
        <v>30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185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4" t="s">
        <v>302</v>
      </c>
      <c r="D129" s="181"/>
      <c r="E129" s="182">
        <v>33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4" t="s">
        <v>303</v>
      </c>
      <c r="D130" s="181"/>
      <c r="E130" s="182">
        <v>3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185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7">
        <v>28</v>
      </c>
      <c r="B131" s="168" t="s">
        <v>304</v>
      </c>
      <c r="C131" s="177" t="s">
        <v>305</v>
      </c>
      <c r="D131" s="169" t="s">
        <v>239</v>
      </c>
      <c r="E131" s="170">
        <v>14.35</v>
      </c>
      <c r="F131" s="171">
        <v>0</v>
      </c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21</v>
      </c>
      <c r="M131" s="172">
        <f>G131*(1+L131/100)</f>
        <v>0</v>
      </c>
      <c r="N131" s="172">
        <v>5.015E-2</v>
      </c>
      <c r="O131" s="172">
        <f>ROUND(E131*N131,2)</f>
        <v>0.72</v>
      </c>
      <c r="P131" s="172">
        <v>0</v>
      </c>
      <c r="Q131" s="172">
        <f>ROUND(E131*P131,2)</f>
        <v>0</v>
      </c>
      <c r="R131" s="172" t="s">
        <v>219</v>
      </c>
      <c r="S131" s="172" t="s">
        <v>139</v>
      </c>
      <c r="T131" s="173" t="s">
        <v>180</v>
      </c>
      <c r="U131" s="156">
        <v>0.71799999999999997</v>
      </c>
      <c r="V131" s="156">
        <f>ROUND(E131*U131,2)</f>
        <v>10.3</v>
      </c>
      <c r="W131" s="156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181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66" t="s">
        <v>306</v>
      </c>
      <c r="D132" s="267"/>
      <c r="E132" s="267"/>
      <c r="F132" s="267"/>
      <c r="G132" s="267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183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4" t="s">
        <v>241</v>
      </c>
      <c r="D133" s="181"/>
      <c r="E133" s="182">
        <v>4.97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185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4" t="s">
        <v>242</v>
      </c>
      <c r="D134" s="181"/>
      <c r="E134" s="182">
        <v>9.3800000000000008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185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1" t="s">
        <v>134</v>
      </c>
      <c r="B135" s="162" t="s">
        <v>78</v>
      </c>
      <c r="C135" s="176" t="s">
        <v>79</v>
      </c>
      <c r="D135" s="163"/>
      <c r="E135" s="164"/>
      <c r="F135" s="165"/>
      <c r="G135" s="165">
        <f>SUMIF(AG136:AG153,"&lt;&gt;NOR",G136:G153)</f>
        <v>0</v>
      </c>
      <c r="H135" s="165"/>
      <c r="I135" s="165">
        <f>SUM(I136:I153)</f>
        <v>0</v>
      </c>
      <c r="J135" s="165"/>
      <c r="K135" s="165">
        <f>SUM(K136:K153)</f>
        <v>0</v>
      </c>
      <c r="L135" s="165"/>
      <c r="M135" s="165">
        <f>SUM(M136:M153)</f>
        <v>0</v>
      </c>
      <c r="N135" s="165"/>
      <c r="O135" s="165">
        <f>SUM(O136:O153)</f>
        <v>1.54</v>
      </c>
      <c r="P135" s="165"/>
      <c r="Q135" s="165">
        <f>SUM(Q136:Q153)</f>
        <v>0</v>
      </c>
      <c r="R135" s="165"/>
      <c r="S135" s="165"/>
      <c r="T135" s="166"/>
      <c r="U135" s="160"/>
      <c r="V135" s="160">
        <f>SUM(V136:V153)</f>
        <v>27.93</v>
      </c>
      <c r="W135" s="160"/>
      <c r="AG135" t="s">
        <v>135</v>
      </c>
    </row>
    <row r="136" spans="1:60" ht="33.75" outlineLevel="1" x14ac:dyDescent="0.2">
      <c r="A136" s="167">
        <v>29</v>
      </c>
      <c r="B136" s="168" t="s">
        <v>307</v>
      </c>
      <c r="C136" s="177" t="s">
        <v>308</v>
      </c>
      <c r="D136" s="169" t="s">
        <v>252</v>
      </c>
      <c r="E136" s="170">
        <v>1</v>
      </c>
      <c r="F136" s="171">
        <v>0</v>
      </c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2.9199999999999999E-3</v>
      </c>
      <c r="O136" s="172">
        <f>ROUND(E136*N136,2)</f>
        <v>0</v>
      </c>
      <c r="P136" s="172">
        <v>0</v>
      </c>
      <c r="Q136" s="172">
        <f>ROUND(E136*P136,2)</f>
        <v>0</v>
      </c>
      <c r="R136" s="172" t="s">
        <v>219</v>
      </c>
      <c r="S136" s="172" t="s">
        <v>139</v>
      </c>
      <c r="T136" s="173" t="s">
        <v>180</v>
      </c>
      <c r="U136" s="156">
        <v>0.95</v>
      </c>
      <c r="V136" s="156">
        <f>ROUND(E136*U136,2)</f>
        <v>0.95</v>
      </c>
      <c r="W136" s="156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189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4" t="s">
        <v>309</v>
      </c>
      <c r="D137" s="181"/>
      <c r="E137" s="182">
        <v>1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185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7">
        <v>30</v>
      </c>
      <c r="B138" s="168" t="s">
        <v>310</v>
      </c>
      <c r="C138" s="177" t="s">
        <v>311</v>
      </c>
      <c r="D138" s="169" t="s">
        <v>252</v>
      </c>
      <c r="E138" s="170">
        <v>3</v>
      </c>
      <c r="F138" s="171">
        <v>0</v>
      </c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0.49075000000000002</v>
      </c>
      <c r="O138" s="172">
        <f>ROUND(E138*N138,2)</f>
        <v>1.47</v>
      </c>
      <c r="P138" s="172">
        <v>0</v>
      </c>
      <c r="Q138" s="172">
        <f>ROUND(E138*P138,2)</f>
        <v>0</v>
      </c>
      <c r="R138" s="172" t="s">
        <v>219</v>
      </c>
      <c r="S138" s="172" t="s">
        <v>139</v>
      </c>
      <c r="T138" s="173" t="s">
        <v>180</v>
      </c>
      <c r="U138" s="156">
        <v>8.82</v>
      </c>
      <c r="V138" s="156">
        <f>ROUND(E138*U138,2)</f>
        <v>26.46</v>
      </c>
      <c r="W138" s="156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189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54"/>
      <c r="B139" s="155"/>
      <c r="C139" s="266" t="s">
        <v>312</v>
      </c>
      <c r="D139" s="267"/>
      <c r="E139" s="267"/>
      <c r="F139" s="267"/>
      <c r="G139" s="267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183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74" t="str">
        <f>C139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4" t="s">
        <v>313</v>
      </c>
      <c r="D140" s="181"/>
      <c r="E140" s="182">
        <v>1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185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4" t="s">
        <v>254</v>
      </c>
      <c r="D141" s="181"/>
      <c r="E141" s="182">
        <v>1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185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4" t="s">
        <v>314</v>
      </c>
      <c r="D142" s="181"/>
      <c r="E142" s="182">
        <v>1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185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7">
        <v>31</v>
      </c>
      <c r="B143" s="168" t="s">
        <v>315</v>
      </c>
      <c r="C143" s="177" t="s">
        <v>316</v>
      </c>
      <c r="D143" s="169" t="s">
        <v>252</v>
      </c>
      <c r="E143" s="170">
        <v>1</v>
      </c>
      <c r="F143" s="171">
        <v>0</v>
      </c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2">
        <v>9.8200000000000006E-3</v>
      </c>
      <c r="O143" s="172">
        <f>ROUND(E143*N143,2)</f>
        <v>0.01</v>
      </c>
      <c r="P143" s="172">
        <v>0</v>
      </c>
      <c r="Q143" s="172">
        <f>ROUND(E143*P143,2)</f>
        <v>0</v>
      </c>
      <c r="R143" s="172" t="s">
        <v>219</v>
      </c>
      <c r="S143" s="172" t="s">
        <v>139</v>
      </c>
      <c r="T143" s="173" t="s">
        <v>180</v>
      </c>
      <c r="U143" s="156">
        <v>0.52</v>
      </c>
      <c r="V143" s="156">
        <f>ROUND(E143*U143,2)</f>
        <v>0.52</v>
      </c>
      <c r="W143" s="156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189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66" t="s">
        <v>317</v>
      </c>
      <c r="D144" s="267"/>
      <c r="E144" s="267"/>
      <c r="F144" s="267"/>
      <c r="G144" s="267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183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4" t="s">
        <v>318</v>
      </c>
      <c r="D145" s="181"/>
      <c r="E145" s="182">
        <v>1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185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67">
        <v>32</v>
      </c>
      <c r="B146" s="168" t="s">
        <v>319</v>
      </c>
      <c r="C146" s="177" t="s">
        <v>320</v>
      </c>
      <c r="D146" s="169" t="s">
        <v>252</v>
      </c>
      <c r="E146" s="170">
        <v>1</v>
      </c>
      <c r="F146" s="171">
        <v>0</v>
      </c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1.1299999999999999E-2</v>
      </c>
      <c r="O146" s="172">
        <f>ROUND(E146*N146,2)</f>
        <v>0.01</v>
      </c>
      <c r="P146" s="172">
        <v>0</v>
      </c>
      <c r="Q146" s="172">
        <f>ROUND(E146*P146,2)</f>
        <v>0</v>
      </c>
      <c r="R146" s="172" t="s">
        <v>279</v>
      </c>
      <c r="S146" s="172" t="s">
        <v>139</v>
      </c>
      <c r="T146" s="173" t="s">
        <v>180</v>
      </c>
      <c r="U146" s="156">
        <v>0</v>
      </c>
      <c r="V146" s="156">
        <f>ROUND(E146*U146,2)</f>
        <v>0</v>
      </c>
      <c r="W146" s="156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284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4" t="s">
        <v>313</v>
      </c>
      <c r="D147" s="181"/>
      <c r="E147" s="182">
        <v>1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185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67">
        <v>33</v>
      </c>
      <c r="B148" s="168" t="s">
        <v>321</v>
      </c>
      <c r="C148" s="177" t="s">
        <v>322</v>
      </c>
      <c r="D148" s="169" t="s">
        <v>252</v>
      </c>
      <c r="E148" s="170">
        <v>1</v>
      </c>
      <c r="F148" s="171">
        <v>0</v>
      </c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1.1299999999999999E-2</v>
      </c>
      <c r="O148" s="172">
        <f>ROUND(E148*N148,2)</f>
        <v>0.01</v>
      </c>
      <c r="P148" s="172">
        <v>0</v>
      </c>
      <c r="Q148" s="172">
        <f>ROUND(E148*P148,2)</f>
        <v>0</v>
      </c>
      <c r="R148" s="172"/>
      <c r="S148" s="172" t="s">
        <v>160</v>
      </c>
      <c r="T148" s="173" t="s">
        <v>139</v>
      </c>
      <c r="U148" s="156">
        <v>0</v>
      </c>
      <c r="V148" s="156">
        <f>ROUND(E148*U148,2)</f>
        <v>0</v>
      </c>
      <c r="W148" s="156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284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4" t="s">
        <v>314</v>
      </c>
      <c r="D149" s="181"/>
      <c r="E149" s="182">
        <v>1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185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67">
        <v>34</v>
      </c>
      <c r="B150" s="168" t="s">
        <v>323</v>
      </c>
      <c r="C150" s="177" t="s">
        <v>324</v>
      </c>
      <c r="D150" s="169" t="s">
        <v>252</v>
      </c>
      <c r="E150" s="170">
        <v>1</v>
      </c>
      <c r="F150" s="171">
        <v>0</v>
      </c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1.1299999999999999E-2</v>
      </c>
      <c r="O150" s="172">
        <f>ROUND(E150*N150,2)</f>
        <v>0.01</v>
      </c>
      <c r="P150" s="172">
        <v>0</v>
      </c>
      <c r="Q150" s="172">
        <f>ROUND(E150*P150,2)</f>
        <v>0</v>
      </c>
      <c r="R150" s="172"/>
      <c r="S150" s="172" t="s">
        <v>160</v>
      </c>
      <c r="T150" s="173" t="s">
        <v>139</v>
      </c>
      <c r="U150" s="156">
        <v>0</v>
      </c>
      <c r="V150" s="156">
        <f>ROUND(E150*U150,2)</f>
        <v>0</v>
      </c>
      <c r="W150" s="156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284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4" t="s">
        <v>254</v>
      </c>
      <c r="D151" s="181"/>
      <c r="E151" s="182">
        <v>1</v>
      </c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185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67">
        <v>35</v>
      </c>
      <c r="B152" s="168" t="s">
        <v>325</v>
      </c>
      <c r="C152" s="177" t="s">
        <v>326</v>
      </c>
      <c r="D152" s="169" t="s">
        <v>252</v>
      </c>
      <c r="E152" s="170">
        <v>1</v>
      </c>
      <c r="F152" s="171">
        <v>0</v>
      </c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2.52E-2</v>
      </c>
      <c r="O152" s="172">
        <f>ROUND(E152*N152,2)</f>
        <v>0.03</v>
      </c>
      <c r="P152" s="172">
        <v>0</v>
      </c>
      <c r="Q152" s="172">
        <f>ROUND(E152*P152,2)</f>
        <v>0</v>
      </c>
      <c r="R152" s="172" t="s">
        <v>279</v>
      </c>
      <c r="S152" s="172" t="s">
        <v>139</v>
      </c>
      <c r="T152" s="173" t="s">
        <v>180</v>
      </c>
      <c r="U152" s="156">
        <v>0</v>
      </c>
      <c r="V152" s="156">
        <f>ROUND(E152*U152,2)</f>
        <v>0</v>
      </c>
      <c r="W152" s="156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284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4" t="s">
        <v>309</v>
      </c>
      <c r="D153" s="181"/>
      <c r="E153" s="182">
        <v>1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185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161" t="s">
        <v>134</v>
      </c>
      <c r="B154" s="162" t="s">
        <v>80</v>
      </c>
      <c r="C154" s="176" t="s">
        <v>81</v>
      </c>
      <c r="D154" s="163"/>
      <c r="E154" s="164"/>
      <c r="F154" s="165"/>
      <c r="G154" s="165">
        <f>SUMIF(AG155:AG179,"&lt;&gt;NOR",G155:G179)</f>
        <v>0</v>
      </c>
      <c r="H154" s="165"/>
      <c r="I154" s="165">
        <f>SUM(I155:I179)</f>
        <v>0</v>
      </c>
      <c r="J154" s="165"/>
      <c r="K154" s="165">
        <f>SUM(K155:K179)</f>
        <v>0</v>
      </c>
      <c r="L154" s="165"/>
      <c r="M154" s="165">
        <f>SUM(M155:M179)</f>
        <v>0</v>
      </c>
      <c r="N154" s="165"/>
      <c r="O154" s="165">
        <f>SUM(O155:O179)</f>
        <v>4.25</v>
      </c>
      <c r="P154" s="165"/>
      <c r="Q154" s="165">
        <f>SUM(Q155:Q179)</f>
        <v>0</v>
      </c>
      <c r="R154" s="165"/>
      <c r="S154" s="165"/>
      <c r="T154" s="166"/>
      <c r="U154" s="160"/>
      <c r="V154" s="160">
        <f>SUM(V155:V179)</f>
        <v>40.25</v>
      </c>
      <c r="W154" s="160"/>
      <c r="AG154" t="s">
        <v>135</v>
      </c>
    </row>
    <row r="155" spans="1:60" outlineLevel="1" x14ac:dyDescent="0.2">
      <c r="A155" s="167">
        <v>36</v>
      </c>
      <c r="B155" s="168" t="s">
        <v>327</v>
      </c>
      <c r="C155" s="177" t="s">
        <v>328</v>
      </c>
      <c r="D155" s="169" t="s">
        <v>178</v>
      </c>
      <c r="E155" s="170">
        <v>283.14094</v>
      </c>
      <c r="F155" s="171">
        <v>0</v>
      </c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7.3499999999999998E-3</v>
      </c>
      <c r="O155" s="172">
        <f>ROUND(E155*N155,2)</f>
        <v>2.08</v>
      </c>
      <c r="P155" s="172">
        <v>0</v>
      </c>
      <c r="Q155" s="172">
        <f>ROUND(E155*P155,2)</f>
        <v>0</v>
      </c>
      <c r="R155" s="172" t="s">
        <v>329</v>
      </c>
      <c r="S155" s="172" t="s">
        <v>139</v>
      </c>
      <c r="T155" s="173" t="s">
        <v>180</v>
      </c>
      <c r="U155" s="156">
        <v>3.5000000000000003E-2</v>
      </c>
      <c r="V155" s="156">
        <f>ROUND(E155*U155,2)</f>
        <v>9.91</v>
      </c>
      <c r="W155" s="156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181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66" t="s">
        <v>330</v>
      </c>
      <c r="D156" s="267"/>
      <c r="E156" s="267"/>
      <c r="F156" s="267"/>
      <c r="G156" s="267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183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4" t="s">
        <v>331</v>
      </c>
      <c r="D157" s="181"/>
      <c r="E157" s="182">
        <v>154.45662999999999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185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4" t="s">
        <v>332</v>
      </c>
      <c r="D158" s="181"/>
      <c r="E158" s="182">
        <v>128.68431000000001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185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67">
        <v>37</v>
      </c>
      <c r="B159" s="168" t="s">
        <v>333</v>
      </c>
      <c r="C159" s="177" t="s">
        <v>334</v>
      </c>
      <c r="D159" s="169" t="s">
        <v>178</v>
      </c>
      <c r="E159" s="170">
        <v>283.14094</v>
      </c>
      <c r="F159" s="171">
        <v>0</v>
      </c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2" t="s">
        <v>329</v>
      </c>
      <c r="S159" s="172" t="s">
        <v>139</v>
      </c>
      <c r="T159" s="173" t="s">
        <v>180</v>
      </c>
      <c r="U159" s="156">
        <v>6.0000000000000001E-3</v>
      </c>
      <c r="V159" s="156">
        <f>ROUND(E159*U159,2)</f>
        <v>1.7</v>
      </c>
      <c r="W159" s="156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181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66" t="s">
        <v>330</v>
      </c>
      <c r="D160" s="267"/>
      <c r="E160" s="267"/>
      <c r="F160" s="267"/>
      <c r="G160" s="267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183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4" t="s">
        <v>331</v>
      </c>
      <c r="D161" s="181"/>
      <c r="E161" s="182">
        <v>154.45662999999999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185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4" t="s">
        <v>332</v>
      </c>
      <c r="D162" s="181"/>
      <c r="E162" s="182">
        <v>128.68431000000001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185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33.75" outlineLevel="1" x14ac:dyDescent="0.2">
      <c r="A163" s="167">
        <v>38</v>
      </c>
      <c r="B163" s="168" t="s">
        <v>335</v>
      </c>
      <c r="C163" s="177" t="s">
        <v>336</v>
      </c>
      <c r="D163" s="169" t="s">
        <v>178</v>
      </c>
      <c r="E163" s="170">
        <v>283.14094</v>
      </c>
      <c r="F163" s="171">
        <v>0</v>
      </c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1.2E-4</v>
      </c>
      <c r="O163" s="172">
        <f>ROUND(E163*N163,2)</f>
        <v>0.03</v>
      </c>
      <c r="P163" s="172">
        <v>0</v>
      </c>
      <c r="Q163" s="172">
        <f>ROUND(E163*P163,2)</f>
        <v>0</v>
      </c>
      <c r="R163" s="172" t="s">
        <v>329</v>
      </c>
      <c r="S163" s="172" t="s">
        <v>139</v>
      </c>
      <c r="T163" s="173" t="s">
        <v>180</v>
      </c>
      <c r="U163" s="156">
        <v>1E-3</v>
      </c>
      <c r="V163" s="156">
        <f>ROUND(E163*U163,2)</f>
        <v>0.28000000000000003</v>
      </c>
      <c r="W163" s="156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181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66" t="s">
        <v>330</v>
      </c>
      <c r="D164" s="267"/>
      <c r="E164" s="267"/>
      <c r="F164" s="267"/>
      <c r="G164" s="267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183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94" t="s">
        <v>331</v>
      </c>
      <c r="D165" s="181"/>
      <c r="E165" s="182">
        <v>154.45662999999999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185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4" t="s">
        <v>332</v>
      </c>
      <c r="D166" s="181"/>
      <c r="E166" s="182">
        <v>128.68431000000001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185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7">
        <v>39</v>
      </c>
      <c r="B167" s="168" t="s">
        <v>337</v>
      </c>
      <c r="C167" s="177" t="s">
        <v>338</v>
      </c>
      <c r="D167" s="169" t="s">
        <v>178</v>
      </c>
      <c r="E167" s="170">
        <v>283.14094</v>
      </c>
      <c r="F167" s="171">
        <v>0</v>
      </c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329</v>
      </c>
      <c r="S167" s="172" t="s">
        <v>139</v>
      </c>
      <c r="T167" s="173" t="s">
        <v>180</v>
      </c>
      <c r="U167" s="156">
        <v>2.3E-2</v>
      </c>
      <c r="V167" s="156">
        <f>ROUND(E167*U167,2)</f>
        <v>6.51</v>
      </c>
      <c r="W167" s="156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181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66" t="s">
        <v>339</v>
      </c>
      <c r="D168" s="267"/>
      <c r="E168" s="267"/>
      <c r="F168" s="267"/>
      <c r="G168" s="267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183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4" t="s">
        <v>331</v>
      </c>
      <c r="D169" s="181"/>
      <c r="E169" s="182">
        <v>154.45662999999999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185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94" t="s">
        <v>332</v>
      </c>
      <c r="D170" s="181"/>
      <c r="E170" s="182">
        <v>128.68431000000001</v>
      </c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185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67">
        <v>40</v>
      </c>
      <c r="B171" s="168" t="s">
        <v>340</v>
      </c>
      <c r="C171" s="177" t="s">
        <v>341</v>
      </c>
      <c r="D171" s="169" t="s">
        <v>239</v>
      </c>
      <c r="E171" s="170">
        <v>124.1262</v>
      </c>
      <c r="F171" s="171">
        <v>0</v>
      </c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1.6910000000000001E-2</v>
      </c>
      <c r="O171" s="172">
        <f>ROUND(E171*N171,2)</f>
        <v>2.1</v>
      </c>
      <c r="P171" s="172">
        <v>0</v>
      </c>
      <c r="Q171" s="172">
        <f>ROUND(E171*P171,2)</f>
        <v>0</v>
      </c>
      <c r="R171" s="172" t="s">
        <v>329</v>
      </c>
      <c r="S171" s="172" t="s">
        <v>139</v>
      </c>
      <c r="T171" s="173" t="s">
        <v>180</v>
      </c>
      <c r="U171" s="156">
        <v>8.8999999999999996E-2</v>
      </c>
      <c r="V171" s="156">
        <f>ROUND(E171*U171,2)</f>
        <v>11.05</v>
      </c>
      <c r="W171" s="156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181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4" t="s">
        <v>342</v>
      </c>
      <c r="D172" s="181"/>
      <c r="E172" s="182">
        <v>67.663200000000003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185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4" t="s">
        <v>343</v>
      </c>
      <c r="D173" s="181"/>
      <c r="E173" s="182">
        <v>56.463000000000001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185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7">
        <v>41</v>
      </c>
      <c r="B174" s="168" t="s">
        <v>344</v>
      </c>
      <c r="C174" s="177" t="s">
        <v>345</v>
      </c>
      <c r="D174" s="169" t="s">
        <v>239</v>
      </c>
      <c r="E174" s="170">
        <v>124.1262</v>
      </c>
      <c r="F174" s="171">
        <v>0</v>
      </c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2.9999999999999997E-4</v>
      </c>
      <c r="O174" s="172">
        <f>ROUND(E174*N174,2)</f>
        <v>0.04</v>
      </c>
      <c r="P174" s="172">
        <v>0</v>
      </c>
      <c r="Q174" s="172">
        <f>ROUND(E174*P174,2)</f>
        <v>0</v>
      </c>
      <c r="R174" s="172" t="s">
        <v>329</v>
      </c>
      <c r="S174" s="172" t="s">
        <v>139</v>
      </c>
      <c r="T174" s="173" t="s">
        <v>180</v>
      </c>
      <c r="U174" s="156">
        <v>2E-3</v>
      </c>
      <c r="V174" s="156">
        <f>ROUND(E174*U174,2)</f>
        <v>0.25</v>
      </c>
      <c r="W174" s="156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181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4" t="s">
        <v>342</v>
      </c>
      <c r="D175" s="181"/>
      <c r="E175" s="182">
        <v>67.663200000000003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185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94" t="s">
        <v>343</v>
      </c>
      <c r="D176" s="181"/>
      <c r="E176" s="182">
        <v>56.463000000000001</v>
      </c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185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67">
        <v>42</v>
      </c>
      <c r="B177" s="168" t="s">
        <v>346</v>
      </c>
      <c r="C177" s="177" t="s">
        <v>347</v>
      </c>
      <c r="D177" s="169" t="s">
        <v>239</v>
      </c>
      <c r="E177" s="170">
        <v>124.1262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21</v>
      </c>
      <c r="M177" s="172">
        <f>G177*(1+L177/100)</f>
        <v>0</v>
      </c>
      <c r="N177" s="172">
        <v>0</v>
      </c>
      <c r="O177" s="172">
        <f>ROUND(E177*N177,2)</f>
        <v>0</v>
      </c>
      <c r="P177" s="172">
        <v>0</v>
      </c>
      <c r="Q177" s="172">
        <f>ROUND(E177*P177,2)</f>
        <v>0</v>
      </c>
      <c r="R177" s="172" t="s">
        <v>329</v>
      </c>
      <c r="S177" s="172" t="s">
        <v>139</v>
      </c>
      <c r="T177" s="173" t="s">
        <v>180</v>
      </c>
      <c r="U177" s="156">
        <v>8.5000000000000006E-2</v>
      </c>
      <c r="V177" s="156">
        <f>ROUND(E177*U177,2)</f>
        <v>10.55</v>
      </c>
      <c r="W177" s="156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181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94" t="s">
        <v>342</v>
      </c>
      <c r="D178" s="181"/>
      <c r="E178" s="182">
        <v>67.663200000000003</v>
      </c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185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4" t="s">
        <v>343</v>
      </c>
      <c r="D179" s="181"/>
      <c r="E179" s="182">
        <v>56.463000000000001</v>
      </c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185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x14ac:dyDescent="0.2">
      <c r="A180" s="161" t="s">
        <v>134</v>
      </c>
      <c r="B180" s="162" t="s">
        <v>82</v>
      </c>
      <c r="C180" s="176" t="s">
        <v>83</v>
      </c>
      <c r="D180" s="163"/>
      <c r="E180" s="164"/>
      <c r="F180" s="165"/>
      <c r="G180" s="165">
        <f>SUMIF(AG181:AG186,"&lt;&gt;NOR",G181:G186)</f>
        <v>0</v>
      </c>
      <c r="H180" s="165"/>
      <c r="I180" s="165">
        <f>SUM(I181:I186)</f>
        <v>0</v>
      </c>
      <c r="J180" s="165"/>
      <c r="K180" s="165">
        <f>SUM(K181:K186)</f>
        <v>0</v>
      </c>
      <c r="L180" s="165"/>
      <c r="M180" s="165">
        <f>SUM(M181:M186)</f>
        <v>0</v>
      </c>
      <c r="N180" s="165"/>
      <c r="O180" s="165">
        <f>SUM(O181:O186)</f>
        <v>0.03</v>
      </c>
      <c r="P180" s="165"/>
      <c r="Q180" s="165">
        <f>SUM(Q181:Q186)</f>
        <v>0</v>
      </c>
      <c r="R180" s="165"/>
      <c r="S180" s="165"/>
      <c r="T180" s="166"/>
      <c r="U180" s="160"/>
      <c r="V180" s="160">
        <f>SUM(V181:V186)</f>
        <v>61.77</v>
      </c>
      <c r="W180" s="160"/>
      <c r="AG180" t="s">
        <v>135</v>
      </c>
    </row>
    <row r="181" spans="1:60" ht="56.25" outlineLevel="1" x14ac:dyDescent="0.2">
      <c r="A181" s="187">
        <v>43</v>
      </c>
      <c r="B181" s="188" t="s">
        <v>348</v>
      </c>
      <c r="C181" s="198" t="s">
        <v>349</v>
      </c>
      <c r="D181" s="189" t="s">
        <v>239</v>
      </c>
      <c r="E181" s="190">
        <v>200</v>
      </c>
      <c r="F181" s="191">
        <v>0</v>
      </c>
      <c r="G181" s="192">
        <f>ROUND(E181*F181,2)</f>
        <v>0</v>
      </c>
      <c r="H181" s="191"/>
      <c r="I181" s="192">
        <f>ROUND(E181*H181,2)</f>
        <v>0</v>
      </c>
      <c r="J181" s="191"/>
      <c r="K181" s="192">
        <f>ROUND(E181*J181,2)</f>
        <v>0</v>
      </c>
      <c r="L181" s="192">
        <v>21</v>
      </c>
      <c r="M181" s="192">
        <f>G181*(1+L181/100)</f>
        <v>0</v>
      </c>
      <c r="N181" s="192">
        <v>4.0000000000000003E-5</v>
      </c>
      <c r="O181" s="192">
        <f>ROUND(E181*N181,2)</f>
        <v>0.01</v>
      </c>
      <c r="P181" s="192">
        <v>0</v>
      </c>
      <c r="Q181" s="192">
        <f>ROUND(E181*P181,2)</f>
        <v>0</v>
      </c>
      <c r="R181" s="192" t="s">
        <v>219</v>
      </c>
      <c r="S181" s="192" t="s">
        <v>139</v>
      </c>
      <c r="T181" s="193" t="s">
        <v>180</v>
      </c>
      <c r="U181" s="156">
        <v>0.308</v>
      </c>
      <c r="V181" s="156">
        <f>ROUND(E181*U181,2)</f>
        <v>61.6</v>
      </c>
      <c r="W181" s="156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181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7">
        <v>44</v>
      </c>
      <c r="B182" s="168" t="s">
        <v>350</v>
      </c>
      <c r="C182" s="177" t="s">
        <v>351</v>
      </c>
      <c r="D182" s="169" t="s">
        <v>252</v>
      </c>
      <c r="E182" s="170">
        <v>1</v>
      </c>
      <c r="F182" s="171">
        <v>0</v>
      </c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1.0000000000000001E-5</v>
      </c>
      <c r="O182" s="172">
        <f>ROUND(E182*N182,2)</f>
        <v>0</v>
      </c>
      <c r="P182" s="172">
        <v>0</v>
      </c>
      <c r="Q182" s="172">
        <f>ROUND(E182*P182,2)</f>
        <v>0</v>
      </c>
      <c r="R182" s="172" t="s">
        <v>219</v>
      </c>
      <c r="S182" s="172" t="s">
        <v>139</v>
      </c>
      <c r="T182" s="173" t="s">
        <v>180</v>
      </c>
      <c r="U182" s="156">
        <v>0.17</v>
      </c>
      <c r="V182" s="156">
        <f>ROUND(E182*U182,2)</f>
        <v>0.17</v>
      </c>
      <c r="W182" s="156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189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94" t="s">
        <v>352</v>
      </c>
      <c r="D183" s="181"/>
      <c r="E183" s="182">
        <v>1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185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87">
        <v>45</v>
      </c>
      <c r="B184" s="188" t="s">
        <v>353</v>
      </c>
      <c r="C184" s="198" t="s">
        <v>354</v>
      </c>
      <c r="D184" s="189" t="s">
        <v>355</v>
      </c>
      <c r="E184" s="190">
        <v>50</v>
      </c>
      <c r="F184" s="191">
        <v>0</v>
      </c>
      <c r="G184" s="192">
        <f>ROUND(E184*F184,2)</f>
        <v>0</v>
      </c>
      <c r="H184" s="191"/>
      <c r="I184" s="192">
        <f>ROUND(E184*H184,2)</f>
        <v>0</v>
      </c>
      <c r="J184" s="191"/>
      <c r="K184" s="192">
        <f>ROUND(E184*J184,2)</f>
        <v>0</v>
      </c>
      <c r="L184" s="192">
        <v>21</v>
      </c>
      <c r="M184" s="192">
        <f>G184*(1+L184/100)</f>
        <v>0</v>
      </c>
      <c r="N184" s="192">
        <v>0</v>
      </c>
      <c r="O184" s="192">
        <f>ROUND(E184*N184,2)</f>
        <v>0</v>
      </c>
      <c r="P184" s="192">
        <v>0</v>
      </c>
      <c r="Q184" s="192">
        <f>ROUND(E184*P184,2)</f>
        <v>0</v>
      </c>
      <c r="R184" s="192"/>
      <c r="S184" s="192" t="s">
        <v>160</v>
      </c>
      <c r="T184" s="193" t="s">
        <v>356</v>
      </c>
      <c r="U184" s="156">
        <v>0</v>
      </c>
      <c r="V184" s="156">
        <f>ROUND(E184*U184,2)</f>
        <v>0</v>
      </c>
      <c r="W184" s="156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357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67">
        <v>46</v>
      </c>
      <c r="B185" s="168" t="s">
        <v>358</v>
      </c>
      <c r="C185" s="177" t="s">
        <v>359</v>
      </c>
      <c r="D185" s="169" t="s">
        <v>252</v>
      </c>
      <c r="E185" s="170">
        <v>1</v>
      </c>
      <c r="F185" s="171">
        <v>0</v>
      </c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1.55E-2</v>
      </c>
      <c r="O185" s="172">
        <f>ROUND(E185*N185,2)</f>
        <v>0.02</v>
      </c>
      <c r="P185" s="172">
        <v>0</v>
      </c>
      <c r="Q185" s="172">
        <f>ROUND(E185*P185,2)</f>
        <v>0</v>
      </c>
      <c r="R185" s="172" t="s">
        <v>279</v>
      </c>
      <c r="S185" s="172" t="s">
        <v>139</v>
      </c>
      <c r="T185" s="173" t="s">
        <v>180</v>
      </c>
      <c r="U185" s="156">
        <v>0</v>
      </c>
      <c r="V185" s="156">
        <f>ROUND(E185*U185,2)</f>
        <v>0</v>
      </c>
      <c r="W185" s="156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284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94" t="s">
        <v>352</v>
      </c>
      <c r="D186" s="181"/>
      <c r="E186" s="182">
        <v>1</v>
      </c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185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x14ac:dyDescent="0.2">
      <c r="A187" s="161" t="s">
        <v>134</v>
      </c>
      <c r="B187" s="162" t="s">
        <v>84</v>
      </c>
      <c r="C187" s="176" t="s">
        <v>85</v>
      </c>
      <c r="D187" s="163"/>
      <c r="E187" s="164"/>
      <c r="F187" s="165"/>
      <c r="G187" s="165">
        <f>SUMIF(AG188:AG235,"&lt;&gt;NOR",G188:G235)</f>
        <v>0</v>
      </c>
      <c r="H187" s="165"/>
      <c r="I187" s="165">
        <f>SUM(I188:I235)</f>
        <v>0</v>
      </c>
      <c r="J187" s="165"/>
      <c r="K187" s="165">
        <f>SUM(K188:K235)</f>
        <v>0</v>
      </c>
      <c r="L187" s="165"/>
      <c r="M187" s="165">
        <f>SUM(M188:M235)</f>
        <v>0</v>
      </c>
      <c r="N187" s="165"/>
      <c r="O187" s="165">
        <f>SUM(O188:O235)</f>
        <v>0.01</v>
      </c>
      <c r="P187" s="165"/>
      <c r="Q187" s="165">
        <f>SUM(Q188:Q235)</f>
        <v>42.94</v>
      </c>
      <c r="R187" s="165"/>
      <c r="S187" s="165"/>
      <c r="T187" s="166"/>
      <c r="U187" s="160"/>
      <c r="V187" s="160">
        <f>SUM(V188:V235)</f>
        <v>461.35</v>
      </c>
      <c r="W187" s="160"/>
      <c r="AG187" t="s">
        <v>135</v>
      </c>
    </row>
    <row r="188" spans="1:60" outlineLevel="1" x14ac:dyDescent="0.2">
      <c r="A188" s="167">
        <v>47</v>
      </c>
      <c r="B188" s="168" t="s">
        <v>360</v>
      </c>
      <c r="C188" s="177" t="s">
        <v>361</v>
      </c>
      <c r="D188" s="169" t="s">
        <v>178</v>
      </c>
      <c r="E188" s="170">
        <v>8</v>
      </c>
      <c r="F188" s="171">
        <v>0</v>
      </c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72">
        <v>0</v>
      </c>
      <c r="O188" s="172">
        <f>ROUND(E188*N188,2)</f>
        <v>0</v>
      </c>
      <c r="P188" s="172">
        <v>1.8</v>
      </c>
      <c r="Q188" s="172">
        <f>ROUND(E188*P188,2)</f>
        <v>14.4</v>
      </c>
      <c r="R188" s="172" t="s">
        <v>362</v>
      </c>
      <c r="S188" s="172" t="s">
        <v>139</v>
      </c>
      <c r="T188" s="173" t="s">
        <v>180</v>
      </c>
      <c r="U188" s="156">
        <v>1.998</v>
      </c>
      <c r="V188" s="156">
        <f>ROUND(E188*U188,2)</f>
        <v>15.98</v>
      </c>
      <c r="W188" s="156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189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66" t="s">
        <v>363</v>
      </c>
      <c r="D189" s="267"/>
      <c r="E189" s="267"/>
      <c r="F189" s="267"/>
      <c r="G189" s="267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183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4" t="s">
        <v>233</v>
      </c>
      <c r="D190" s="181"/>
      <c r="E190" s="182">
        <v>6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185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4" t="s">
        <v>234</v>
      </c>
      <c r="D191" s="181"/>
      <c r="E191" s="182">
        <v>2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185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7">
        <v>48</v>
      </c>
      <c r="B192" s="168" t="s">
        <v>364</v>
      </c>
      <c r="C192" s="177" t="s">
        <v>365</v>
      </c>
      <c r="D192" s="169" t="s">
        <v>178</v>
      </c>
      <c r="E192" s="170">
        <v>8.0150000000000006</v>
      </c>
      <c r="F192" s="171">
        <v>0</v>
      </c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72">
        <v>0</v>
      </c>
      <c r="O192" s="172">
        <f>ROUND(E192*N192,2)</f>
        <v>0</v>
      </c>
      <c r="P192" s="172">
        <v>2.4</v>
      </c>
      <c r="Q192" s="172">
        <f>ROUND(E192*P192,2)</f>
        <v>19.239999999999998</v>
      </c>
      <c r="R192" s="172" t="s">
        <v>362</v>
      </c>
      <c r="S192" s="172" t="s">
        <v>139</v>
      </c>
      <c r="T192" s="173" t="s">
        <v>180</v>
      </c>
      <c r="U192" s="156">
        <v>13.301</v>
      </c>
      <c r="V192" s="156">
        <f>ROUND(E192*U192,2)</f>
        <v>106.61</v>
      </c>
      <c r="W192" s="156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189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66" t="s">
        <v>366</v>
      </c>
      <c r="D193" s="267"/>
      <c r="E193" s="267"/>
      <c r="F193" s="267"/>
      <c r="G193" s="267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183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4" t="s">
        <v>235</v>
      </c>
      <c r="D194" s="181"/>
      <c r="E194" s="182">
        <v>5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185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94" t="s">
        <v>236</v>
      </c>
      <c r="D195" s="181"/>
      <c r="E195" s="182">
        <v>3.0150000000000001</v>
      </c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185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67">
        <v>49</v>
      </c>
      <c r="B196" s="168" t="s">
        <v>367</v>
      </c>
      <c r="C196" s="177" t="s">
        <v>368</v>
      </c>
      <c r="D196" s="169" t="s">
        <v>239</v>
      </c>
      <c r="E196" s="170">
        <v>27.6</v>
      </c>
      <c r="F196" s="171">
        <v>0</v>
      </c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3.3E-4</v>
      </c>
      <c r="O196" s="172">
        <f>ROUND(E196*N196,2)</f>
        <v>0.01</v>
      </c>
      <c r="P196" s="172">
        <v>2.198E-2</v>
      </c>
      <c r="Q196" s="172">
        <f>ROUND(E196*P196,2)</f>
        <v>0.61</v>
      </c>
      <c r="R196" s="172" t="s">
        <v>362</v>
      </c>
      <c r="S196" s="172" t="s">
        <v>139</v>
      </c>
      <c r="T196" s="173" t="s">
        <v>180</v>
      </c>
      <c r="U196" s="156">
        <v>0.32500000000000001</v>
      </c>
      <c r="V196" s="156">
        <f>ROUND(E196*U196,2)</f>
        <v>8.9700000000000006</v>
      </c>
      <c r="W196" s="156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189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94" t="s">
        <v>258</v>
      </c>
      <c r="D197" s="181"/>
      <c r="E197" s="182">
        <v>27.6</v>
      </c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185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7">
        <v>50</v>
      </c>
      <c r="B198" s="168" t="s">
        <v>369</v>
      </c>
      <c r="C198" s="177" t="s">
        <v>370</v>
      </c>
      <c r="D198" s="169" t="s">
        <v>239</v>
      </c>
      <c r="E198" s="170">
        <v>6</v>
      </c>
      <c r="F198" s="171">
        <v>0</v>
      </c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21</v>
      </c>
      <c r="M198" s="172">
        <f>G198*(1+L198/100)</f>
        <v>0</v>
      </c>
      <c r="N198" s="172">
        <v>3.3E-4</v>
      </c>
      <c r="O198" s="172">
        <f>ROUND(E198*N198,2)</f>
        <v>0</v>
      </c>
      <c r="P198" s="172">
        <v>1.188E-2</v>
      </c>
      <c r="Q198" s="172">
        <f>ROUND(E198*P198,2)</f>
        <v>7.0000000000000007E-2</v>
      </c>
      <c r="R198" s="172" t="s">
        <v>362</v>
      </c>
      <c r="S198" s="172" t="s">
        <v>139</v>
      </c>
      <c r="T198" s="173" t="s">
        <v>180</v>
      </c>
      <c r="U198" s="156">
        <v>0.43</v>
      </c>
      <c r="V198" s="156">
        <f>ROUND(E198*U198,2)</f>
        <v>2.58</v>
      </c>
      <c r="W198" s="156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189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4" t="s">
        <v>264</v>
      </c>
      <c r="D199" s="181"/>
      <c r="E199" s="182">
        <v>6</v>
      </c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185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1" x14ac:dyDescent="0.2">
      <c r="A200" s="167">
        <v>51</v>
      </c>
      <c r="B200" s="168" t="s">
        <v>371</v>
      </c>
      <c r="C200" s="177" t="s">
        <v>372</v>
      </c>
      <c r="D200" s="169" t="s">
        <v>239</v>
      </c>
      <c r="E200" s="170">
        <v>6</v>
      </c>
      <c r="F200" s="171">
        <v>0</v>
      </c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0</v>
      </c>
      <c r="O200" s="172">
        <f>ROUND(E200*N200,2)</f>
        <v>0</v>
      </c>
      <c r="P200" s="172">
        <v>6.3E-3</v>
      </c>
      <c r="Q200" s="172">
        <f>ROUND(E200*P200,2)</f>
        <v>0.04</v>
      </c>
      <c r="R200" s="172" t="s">
        <v>362</v>
      </c>
      <c r="S200" s="172" t="s">
        <v>139</v>
      </c>
      <c r="T200" s="173" t="s">
        <v>180</v>
      </c>
      <c r="U200" s="156">
        <v>6.3E-2</v>
      </c>
      <c r="V200" s="156">
        <f>ROUND(E200*U200,2)</f>
        <v>0.38</v>
      </c>
      <c r="W200" s="156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189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94" t="s">
        <v>264</v>
      </c>
      <c r="D201" s="181"/>
      <c r="E201" s="182">
        <v>6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185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67">
        <v>52</v>
      </c>
      <c r="B202" s="168" t="s">
        <v>373</v>
      </c>
      <c r="C202" s="177" t="s">
        <v>374</v>
      </c>
      <c r="D202" s="169" t="s">
        <v>178</v>
      </c>
      <c r="E202" s="170">
        <v>2.25684</v>
      </c>
      <c r="F202" s="171">
        <v>0</v>
      </c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21</v>
      </c>
      <c r="M202" s="172">
        <f>G202*(1+L202/100)</f>
        <v>0</v>
      </c>
      <c r="N202" s="172">
        <v>0</v>
      </c>
      <c r="O202" s="172">
        <f>ROUND(E202*N202,2)</f>
        <v>0</v>
      </c>
      <c r="P202" s="172">
        <v>2.2000000000000002</v>
      </c>
      <c r="Q202" s="172">
        <f>ROUND(E202*P202,2)</f>
        <v>4.97</v>
      </c>
      <c r="R202" s="172" t="s">
        <v>362</v>
      </c>
      <c r="S202" s="172" t="s">
        <v>139</v>
      </c>
      <c r="T202" s="173" t="s">
        <v>180</v>
      </c>
      <c r="U202" s="156">
        <v>9.07</v>
      </c>
      <c r="V202" s="156">
        <f>ROUND(E202*U202,2)</f>
        <v>20.47</v>
      </c>
      <c r="W202" s="156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189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4" t="s">
        <v>375</v>
      </c>
      <c r="D203" s="181"/>
      <c r="E203" s="182">
        <v>1.23024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185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94" t="s">
        <v>376</v>
      </c>
      <c r="D204" s="181"/>
      <c r="E204" s="182">
        <v>1.0266</v>
      </c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185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67">
        <v>53</v>
      </c>
      <c r="B205" s="168" t="s">
        <v>377</v>
      </c>
      <c r="C205" s="177" t="s">
        <v>378</v>
      </c>
      <c r="D205" s="169" t="s">
        <v>178</v>
      </c>
      <c r="E205" s="170">
        <v>2.25684</v>
      </c>
      <c r="F205" s="171">
        <v>0</v>
      </c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2">
        <f>ROUND(E205*P205,2)</f>
        <v>0</v>
      </c>
      <c r="R205" s="172" t="s">
        <v>362</v>
      </c>
      <c r="S205" s="172" t="s">
        <v>139</v>
      </c>
      <c r="T205" s="173" t="s">
        <v>180</v>
      </c>
      <c r="U205" s="156">
        <v>5.64</v>
      </c>
      <c r="V205" s="156">
        <f>ROUND(E205*U205,2)</f>
        <v>12.73</v>
      </c>
      <c r="W205" s="156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189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94" t="s">
        <v>375</v>
      </c>
      <c r="D206" s="181"/>
      <c r="E206" s="182">
        <v>1.23024</v>
      </c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185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4" t="s">
        <v>376</v>
      </c>
      <c r="D207" s="181"/>
      <c r="E207" s="182">
        <v>1.0266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185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67">
        <v>54</v>
      </c>
      <c r="B208" s="168" t="s">
        <v>379</v>
      </c>
      <c r="C208" s="177" t="s">
        <v>380</v>
      </c>
      <c r="D208" s="169" t="s">
        <v>239</v>
      </c>
      <c r="E208" s="170">
        <v>1.52</v>
      </c>
      <c r="F208" s="171">
        <v>0</v>
      </c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0</v>
      </c>
      <c r="O208" s="172">
        <f>ROUND(E208*N208,2)</f>
        <v>0</v>
      </c>
      <c r="P208" s="172">
        <v>5.5E-2</v>
      </c>
      <c r="Q208" s="172">
        <f>ROUND(E208*P208,2)</f>
        <v>0.08</v>
      </c>
      <c r="R208" s="172" t="s">
        <v>362</v>
      </c>
      <c r="S208" s="172" t="s">
        <v>139</v>
      </c>
      <c r="T208" s="173" t="s">
        <v>180</v>
      </c>
      <c r="U208" s="156">
        <v>0.42499999999999999</v>
      </c>
      <c r="V208" s="156">
        <f>ROUND(E208*U208,2)</f>
        <v>0.65</v>
      </c>
      <c r="W208" s="156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189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54"/>
      <c r="B209" s="155"/>
      <c r="C209" s="266" t="s">
        <v>381</v>
      </c>
      <c r="D209" s="267"/>
      <c r="E209" s="267"/>
      <c r="F209" s="267"/>
      <c r="G209" s="267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183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74" t="str">
        <f>C209</f>
        <v>bez odstupu, po hrubém vybourání otvorů v jakémkoliv zdivu cihelném, včetně pomocného lešení o výšce podlahy do 1900 mm a pro zatížení do 1,5 kPa  (150 kg/m2),</v>
      </c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4" t="s">
        <v>382</v>
      </c>
      <c r="D210" s="181"/>
      <c r="E210" s="182">
        <v>0.8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185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94" t="s">
        <v>383</v>
      </c>
      <c r="D211" s="181"/>
      <c r="E211" s="182">
        <v>0.72</v>
      </c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185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33.75" outlineLevel="1" x14ac:dyDescent="0.2">
      <c r="A212" s="167">
        <v>55</v>
      </c>
      <c r="B212" s="168" t="s">
        <v>384</v>
      </c>
      <c r="C212" s="177" t="s">
        <v>385</v>
      </c>
      <c r="D212" s="169" t="s">
        <v>239</v>
      </c>
      <c r="E212" s="170">
        <v>4.12</v>
      </c>
      <c r="F212" s="171">
        <v>0</v>
      </c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21</v>
      </c>
      <c r="M212" s="172">
        <f>G212*(1+L212/100)</f>
        <v>0</v>
      </c>
      <c r="N212" s="172">
        <v>1.17E-3</v>
      </c>
      <c r="O212" s="172">
        <f>ROUND(E212*N212,2)</f>
        <v>0</v>
      </c>
      <c r="P212" s="172">
        <v>7.5999999999999998E-2</v>
      </c>
      <c r="Q212" s="172">
        <f>ROUND(E212*P212,2)</f>
        <v>0.31</v>
      </c>
      <c r="R212" s="172" t="s">
        <v>362</v>
      </c>
      <c r="S212" s="172" t="s">
        <v>139</v>
      </c>
      <c r="T212" s="173" t="s">
        <v>180</v>
      </c>
      <c r="U212" s="156">
        <v>0.93899999999999995</v>
      </c>
      <c r="V212" s="156">
        <f>ROUND(E212*U212,2)</f>
        <v>3.87</v>
      </c>
      <c r="W212" s="156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181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94" t="s">
        <v>386</v>
      </c>
      <c r="D213" s="181"/>
      <c r="E213" s="182">
        <v>1.6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185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94" t="s">
        <v>387</v>
      </c>
      <c r="D214" s="181"/>
      <c r="E214" s="182">
        <v>1.35</v>
      </c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185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4" t="s">
        <v>388</v>
      </c>
      <c r="D215" s="181"/>
      <c r="E215" s="182">
        <v>1.17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185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67">
        <v>56</v>
      </c>
      <c r="B216" s="168" t="s">
        <v>389</v>
      </c>
      <c r="C216" s="177" t="s">
        <v>390</v>
      </c>
      <c r="D216" s="169" t="s">
        <v>391</v>
      </c>
      <c r="E216" s="170">
        <v>2</v>
      </c>
      <c r="F216" s="171">
        <v>0</v>
      </c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2">
        <v>0</v>
      </c>
      <c r="O216" s="172">
        <f>ROUND(E216*N216,2)</f>
        <v>0</v>
      </c>
      <c r="P216" s="172">
        <v>2.8700000000000002E-3</v>
      </c>
      <c r="Q216" s="172">
        <f>ROUND(E216*P216,2)</f>
        <v>0.01</v>
      </c>
      <c r="R216" s="172" t="s">
        <v>362</v>
      </c>
      <c r="S216" s="172" t="s">
        <v>139</v>
      </c>
      <c r="T216" s="173" t="s">
        <v>180</v>
      </c>
      <c r="U216" s="156">
        <v>3.25</v>
      </c>
      <c r="V216" s="156">
        <f>ROUND(E216*U216,2)</f>
        <v>6.5</v>
      </c>
      <c r="W216" s="156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189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94" t="s">
        <v>392</v>
      </c>
      <c r="D217" s="181"/>
      <c r="E217" s="182">
        <v>2</v>
      </c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185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67">
        <v>57</v>
      </c>
      <c r="B218" s="168" t="s">
        <v>393</v>
      </c>
      <c r="C218" s="177" t="s">
        <v>394</v>
      </c>
      <c r="D218" s="169" t="s">
        <v>252</v>
      </c>
      <c r="E218" s="170">
        <v>8</v>
      </c>
      <c r="F218" s="171">
        <v>0</v>
      </c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4.8999999999999998E-4</v>
      </c>
      <c r="O218" s="172">
        <f>ROUND(E218*N218,2)</f>
        <v>0</v>
      </c>
      <c r="P218" s="172">
        <v>3.1E-2</v>
      </c>
      <c r="Q218" s="172">
        <f>ROUND(E218*P218,2)</f>
        <v>0.25</v>
      </c>
      <c r="R218" s="172" t="s">
        <v>362</v>
      </c>
      <c r="S218" s="172" t="s">
        <v>139</v>
      </c>
      <c r="T218" s="173" t="s">
        <v>180</v>
      </c>
      <c r="U218" s="156">
        <v>0.77200000000000002</v>
      </c>
      <c r="V218" s="156">
        <f>ROUND(E218*U218,2)</f>
        <v>6.18</v>
      </c>
      <c r="W218" s="156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181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94" t="s">
        <v>267</v>
      </c>
      <c r="D219" s="181"/>
      <c r="E219" s="182">
        <v>4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185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4" t="s">
        <v>270</v>
      </c>
      <c r="D220" s="181"/>
      <c r="E220" s="182">
        <v>4</v>
      </c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185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33.75" outlineLevel="1" x14ac:dyDescent="0.2">
      <c r="A221" s="167">
        <v>58</v>
      </c>
      <c r="B221" s="168" t="s">
        <v>395</v>
      </c>
      <c r="C221" s="177" t="s">
        <v>396</v>
      </c>
      <c r="D221" s="169" t="s">
        <v>391</v>
      </c>
      <c r="E221" s="170">
        <v>1.5</v>
      </c>
      <c r="F221" s="171">
        <v>0</v>
      </c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0</v>
      </c>
      <c r="O221" s="172">
        <f>ROUND(E221*N221,2)</f>
        <v>0</v>
      </c>
      <c r="P221" s="172">
        <v>4.2000000000000003E-2</v>
      </c>
      <c r="Q221" s="172">
        <f>ROUND(E221*P221,2)</f>
        <v>0.06</v>
      </c>
      <c r="R221" s="172" t="s">
        <v>362</v>
      </c>
      <c r="S221" s="172" t="s">
        <v>139</v>
      </c>
      <c r="T221" s="173" t="s">
        <v>180</v>
      </c>
      <c r="U221" s="156">
        <v>0.71499999999999997</v>
      </c>
      <c r="V221" s="156">
        <f>ROUND(E221*U221,2)</f>
        <v>1.07</v>
      </c>
      <c r="W221" s="156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181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94" t="s">
        <v>397</v>
      </c>
      <c r="D222" s="181"/>
      <c r="E222" s="182">
        <v>1.5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185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67">
        <v>59</v>
      </c>
      <c r="B223" s="168" t="s">
        <v>398</v>
      </c>
      <c r="C223" s="177" t="s">
        <v>399</v>
      </c>
      <c r="D223" s="169" t="s">
        <v>239</v>
      </c>
      <c r="E223" s="170">
        <v>63</v>
      </c>
      <c r="F223" s="171">
        <v>0</v>
      </c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2">
        <v>0</v>
      </c>
      <c r="O223" s="172">
        <f>ROUND(E223*N223,2)</f>
        <v>0</v>
      </c>
      <c r="P223" s="172">
        <v>4.5999999999999999E-2</v>
      </c>
      <c r="Q223" s="172">
        <f>ROUND(E223*P223,2)</f>
        <v>2.9</v>
      </c>
      <c r="R223" s="172" t="s">
        <v>362</v>
      </c>
      <c r="S223" s="172" t="s">
        <v>139</v>
      </c>
      <c r="T223" s="173" t="s">
        <v>180</v>
      </c>
      <c r="U223" s="156">
        <v>0.26</v>
      </c>
      <c r="V223" s="156">
        <f>ROUND(E223*U223,2)</f>
        <v>16.38</v>
      </c>
      <c r="W223" s="156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181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54"/>
      <c r="B224" s="155"/>
      <c r="C224" s="264" t="s">
        <v>400</v>
      </c>
      <c r="D224" s="265"/>
      <c r="E224" s="265"/>
      <c r="F224" s="265"/>
      <c r="G224" s="265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142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74" t="str">
        <f>C224</f>
        <v>Z01 - V každém patře v místě nástupu bude provedeno taktéž otlučení starých omítek a aplikace omítek nových včetně nátěru omyvatelnou barvou (špaleta + 200 mm na každou stranu dveří)  Plocha úprav 5 m2/patro.</v>
      </c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54"/>
      <c r="B225" s="155"/>
      <c r="C225" s="268" t="s">
        <v>401</v>
      </c>
      <c r="D225" s="269"/>
      <c r="E225" s="269"/>
      <c r="F225" s="269"/>
      <c r="G225" s="269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142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74" t="str">
        <f>C225</f>
        <v>Z02 - V každém patře v místě nástupu bude provedeno otlučení starých omítek a aplikace omítek nových včetně nátěru omyvatelnou barvou (špaleta + 200 mm na každou stranu dveří). Plocha úprav 5,5 m2/patro.</v>
      </c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4" t="s">
        <v>301</v>
      </c>
      <c r="D226" s="181"/>
      <c r="E226" s="182">
        <v>30</v>
      </c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185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94" t="s">
        <v>302</v>
      </c>
      <c r="D227" s="181"/>
      <c r="E227" s="182">
        <v>33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185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87">
        <v>60</v>
      </c>
      <c r="B228" s="188" t="s">
        <v>402</v>
      </c>
      <c r="C228" s="198" t="s">
        <v>403</v>
      </c>
      <c r="D228" s="189" t="s">
        <v>225</v>
      </c>
      <c r="E228" s="190">
        <v>42.928240000000002</v>
      </c>
      <c r="F228" s="191">
        <v>0</v>
      </c>
      <c r="G228" s="192">
        <f t="shared" ref="G228:G235" si="0">ROUND(E228*F228,2)</f>
        <v>0</v>
      </c>
      <c r="H228" s="191"/>
      <c r="I228" s="192">
        <f t="shared" ref="I228:I235" si="1">ROUND(E228*H228,2)</f>
        <v>0</v>
      </c>
      <c r="J228" s="191"/>
      <c r="K228" s="192">
        <f t="shared" ref="K228:K235" si="2">ROUND(E228*J228,2)</f>
        <v>0</v>
      </c>
      <c r="L228" s="192">
        <v>21</v>
      </c>
      <c r="M228" s="192">
        <f t="shared" ref="M228:M235" si="3">G228*(1+L228/100)</f>
        <v>0</v>
      </c>
      <c r="N228" s="192">
        <v>0</v>
      </c>
      <c r="O228" s="192">
        <f t="shared" ref="O228:O235" si="4">ROUND(E228*N228,2)</f>
        <v>0</v>
      </c>
      <c r="P228" s="192">
        <v>0</v>
      </c>
      <c r="Q228" s="192">
        <f t="shared" ref="Q228:Q235" si="5">ROUND(E228*P228,2)</f>
        <v>0</v>
      </c>
      <c r="R228" s="192" t="s">
        <v>362</v>
      </c>
      <c r="S228" s="192" t="s">
        <v>139</v>
      </c>
      <c r="T228" s="193" t="s">
        <v>180</v>
      </c>
      <c r="U228" s="156">
        <v>0.93300000000000005</v>
      </c>
      <c r="V228" s="156">
        <f t="shared" ref="V228:V235" si="6">ROUND(E228*U228,2)</f>
        <v>40.049999999999997</v>
      </c>
      <c r="W228" s="156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404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87">
        <v>61</v>
      </c>
      <c r="B229" s="188" t="s">
        <v>405</v>
      </c>
      <c r="C229" s="198" t="s">
        <v>406</v>
      </c>
      <c r="D229" s="189" t="s">
        <v>225</v>
      </c>
      <c r="E229" s="190">
        <v>171.71294</v>
      </c>
      <c r="F229" s="191">
        <v>0</v>
      </c>
      <c r="G229" s="192">
        <f t="shared" si="0"/>
        <v>0</v>
      </c>
      <c r="H229" s="191"/>
      <c r="I229" s="192">
        <f t="shared" si="1"/>
        <v>0</v>
      </c>
      <c r="J229" s="191"/>
      <c r="K229" s="192">
        <f t="shared" si="2"/>
        <v>0</v>
      </c>
      <c r="L229" s="192">
        <v>21</v>
      </c>
      <c r="M229" s="192">
        <f t="shared" si="3"/>
        <v>0</v>
      </c>
      <c r="N229" s="192">
        <v>0</v>
      </c>
      <c r="O229" s="192">
        <f t="shared" si="4"/>
        <v>0</v>
      </c>
      <c r="P229" s="192">
        <v>0</v>
      </c>
      <c r="Q229" s="192">
        <f t="shared" si="5"/>
        <v>0</v>
      </c>
      <c r="R229" s="192" t="s">
        <v>362</v>
      </c>
      <c r="S229" s="192" t="s">
        <v>139</v>
      </c>
      <c r="T229" s="193" t="s">
        <v>180</v>
      </c>
      <c r="U229" s="156">
        <v>0.65300000000000002</v>
      </c>
      <c r="V229" s="156">
        <f t="shared" si="6"/>
        <v>112.13</v>
      </c>
      <c r="W229" s="156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404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87">
        <v>62</v>
      </c>
      <c r="B230" s="188" t="s">
        <v>407</v>
      </c>
      <c r="C230" s="198" t="s">
        <v>408</v>
      </c>
      <c r="D230" s="189" t="s">
        <v>225</v>
      </c>
      <c r="E230" s="190">
        <v>42.928240000000002</v>
      </c>
      <c r="F230" s="191">
        <v>0</v>
      </c>
      <c r="G230" s="192">
        <f t="shared" si="0"/>
        <v>0</v>
      </c>
      <c r="H230" s="191"/>
      <c r="I230" s="192">
        <f t="shared" si="1"/>
        <v>0</v>
      </c>
      <c r="J230" s="191"/>
      <c r="K230" s="192">
        <f t="shared" si="2"/>
        <v>0</v>
      </c>
      <c r="L230" s="192">
        <v>21</v>
      </c>
      <c r="M230" s="192">
        <f t="shared" si="3"/>
        <v>0</v>
      </c>
      <c r="N230" s="192">
        <v>0</v>
      </c>
      <c r="O230" s="192">
        <f t="shared" si="4"/>
        <v>0</v>
      </c>
      <c r="P230" s="192">
        <v>0</v>
      </c>
      <c r="Q230" s="192">
        <f t="shared" si="5"/>
        <v>0</v>
      </c>
      <c r="R230" s="192" t="s">
        <v>362</v>
      </c>
      <c r="S230" s="192" t="s">
        <v>139</v>
      </c>
      <c r="T230" s="193" t="s">
        <v>180</v>
      </c>
      <c r="U230" s="156">
        <v>0.49</v>
      </c>
      <c r="V230" s="156">
        <f t="shared" si="6"/>
        <v>21.03</v>
      </c>
      <c r="W230" s="156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404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87">
        <v>63</v>
      </c>
      <c r="B231" s="188" t="s">
        <v>409</v>
      </c>
      <c r="C231" s="198" t="s">
        <v>410</v>
      </c>
      <c r="D231" s="189" t="s">
        <v>225</v>
      </c>
      <c r="E231" s="190">
        <v>1073.2058999999999</v>
      </c>
      <c r="F231" s="191">
        <v>0</v>
      </c>
      <c r="G231" s="192">
        <f t="shared" si="0"/>
        <v>0</v>
      </c>
      <c r="H231" s="191"/>
      <c r="I231" s="192">
        <f t="shared" si="1"/>
        <v>0</v>
      </c>
      <c r="J231" s="191"/>
      <c r="K231" s="192">
        <f t="shared" si="2"/>
        <v>0</v>
      </c>
      <c r="L231" s="192">
        <v>21</v>
      </c>
      <c r="M231" s="192">
        <f t="shared" si="3"/>
        <v>0</v>
      </c>
      <c r="N231" s="192">
        <v>0</v>
      </c>
      <c r="O231" s="192">
        <f t="shared" si="4"/>
        <v>0</v>
      </c>
      <c r="P231" s="192">
        <v>0</v>
      </c>
      <c r="Q231" s="192">
        <f t="shared" si="5"/>
        <v>0</v>
      </c>
      <c r="R231" s="192" t="s">
        <v>362</v>
      </c>
      <c r="S231" s="192" t="s">
        <v>139</v>
      </c>
      <c r="T231" s="193" t="s">
        <v>180</v>
      </c>
      <c r="U231" s="156">
        <v>0</v>
      </c>
      <c r="V231" s="156">
        <f t="shared" si="6"/>
        <v>0</v>
      </c>
      <c r="W231" s="156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404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87">
        <v>64</v>
      </c>
      <c r="B232" s="188" t="s">
        <v>411</v>
      </c>
      <c r="C232" s="198" t="s">
        <v>412</v>
      </c>
      <c r="D232" s="189" t="s">
        <v>225</v>
      </c>
      <c r="E232" s="190">
        <v>42.928240000000002</v>
      </c>
      <c r="F232" s="191">
        <v>0</v>
      </c>
      <c r="G232" s="192">
        <f t="shared" si="0"/>
        <v>0</v>
      </c>
      <c r="H232" s="191"/>
      <c r="I232" s="192">
        <f t="shared" si="1"/>
        <v>0</v>
      </c>
      <c r="J232" s="191"/>
      <c r="K232" s="192">
        <f t="shared" si="2"/>
        <v>0</v>
      </c>
      <c r="L232" s="192">
        <v>21</v>
      </c>
      <c r="M232" s="192">
        <f t="shared" si="3"/>
        <v>0</v>
      </c>
      <c r="N232" s="192">
        <v>0</v>
      </c>
      <c r="O232" s="192">
        <f t="shared" si="4"/>
        <v>0</v>
      </c>
      <c r="P232" s="192">
        <v>0</v>
      </c>
      <c r="Q232" s="192">
        <f t="shared" si="5"/>
        <v>0</v>
      </c>
      <c r="R232" s="192" t="s">
        <v>362</v>
      </c>
      <c r="S232" s="192" t="s">
        <v>139</v>
      </c>
      <c r="T232" s="193" t="s">
        <v>180</v>
      </c>
      <c r="U232" s="156">
        <v>0.94199999999999995</v>
      </c>
      <c r="V232" s="156">
        <f t="shared" si="6"/>
        <v>40.44</v>
      </c>
      <c r="W232" s="156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404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87">
        <v>65</v>
      </c>
      <c r="B233" s="188" t="s">
        <v>413</v>
      </c>
      <c r="C233" s="198" t="s">
        <v>414</v>
      </c>
      <c r="D233" s="189" t="s">
        <v>225</v>
      </c>
      <c r="E233" s="190">
        <v>429.28235999999998</v>
      </c>
      <c r="F233" s="191">
        <v>0</v>
      </c>
      <c r="G233" s="192">
        <f t="shared" si="0"/>
        <v>0</v>
      </c>
      <c r="H233" s="191"/>
      <c r="I233" s="192">
        <f t="shared" si="1"/>
        <v>0</v>
      </c>
      <c r="J233" s="191"/>
      <c r="K233" s="192">
        <f t="shared" si="2"/>
        <v>0</v>
      </c>
      <c r="L233" s="192">
        <v>21</v>
      </c>
      <c r="M233" s="192">
        <f t="shared" si="3"/>
        <v>0</v>
      </c>
      <c r="N233" s="192">
        <v>0</v>
      </c>
      <c r="O233" s="192">
        <f t="shared" si="4"/>
        <v>0</v>
      </c>
      <c r="P233" s="192">
        <v>0</v>
      </c>
      <c r="Q233" s="192">
        <f t="shared" si="5"/>
        <v>0</v>
      </c>
      <c r="R233" s="192" t="s">
        <v>362</v>
      </c>
      <c r="S233" s="192" t="s">
        <v>139</v>
      </c>
      <c r="T233" s="193" t="s">
        <v>180</v>
      </c>
      <c r="U233" s="156">
        <v>0.105</v>
      </c>
      <c r="V233" s="156">
        <f t="shared" si="6"/>
        <v>45.07</v>
      </c>
      <c r="W233" s="156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404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87">
        <v>66</v>
      </c>
      <c r="B234" s="188" t="s">
        <v>415</v>
      </c>
      <c r="C234" s="198" t="s">
        <v>416</v>
      </c>
      <c r="D234" s="189" t="s">
        <v>225</v>
      </c>
      <c r="E234" s="190">
        <v>42.928240000000002</v>
      </c>
      <c r="F234" s="191">
        <v>0</v>
      </c>
      <c r="G234" s="192">
        <f t="shared" si="0"/>
        <v>0</v>
      </c>
      <c r="H234" s="191"/>
      <c r="I234" s="192">
        <f t="shared" si="1"/>
        <v>0</v>
      </c>
      <c r="J234" s="191"/>
      <c r="K234" s="192">
        <f t="shared" si="2"/>
        <v>0</v>
      </c>
      <c r="L234" s="192">
        <v>21</v>
      </c>
      <c r="M234" s="192">
        <f t="shared" si="3"/>
        <v>0</v>
      </c>
      <c r="N234" s="192">
        <v>0</v>
      </c>
      <c r="O234" s="192">
        <f t="shared" si="4"/>
        <v>0</v>
      </c>
      <c r="P234" s="192">
        <v>0</v>
      </c>
      <c r="Q234" s="192">
        <f t="shared" si="5"/>
        <v>0</v>
      </c>
      <c r="R234" s="192" t="s">
        <v>362</v>
      </c>
      <c r="S234" s="192" t="s">
        <v>139</v>
      </c>
      <c r="T234" s="193" t="s">
        <v>180</v>
      </c>
      <c r="U234" s="156">
        <v>0</v>
      </c>
      <c r="V234" s="156">
        <f t="shared" si="6"/>
        <v>0</v>
      </c>
      <c r="W234" s="156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404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87">
        <v>67</v>
      </c>
      <c r="B235" s="188" t="s">
        <v>417</v>
      </c>
      <c r="C235" s="198" t="s">
        <v>418</v>
      </c>
      <c r="D235" s="189" t="s">
        <v>225</v>
      </c>
      <c r="E235" s="190">
        <v>42.928240000000002</v>
      </c>
      <c r="F235" s="191">
        <v>0</v>
      </c>
      <c r="G235" s="192">
        <f t="shared" si="0"/>
        <v>0</v>
      </c>
      <c r="H235" s="191"/>
      <c r="I235" s="192">
        <f t="shared" si="1"/>
        <v>0</v>
      </c>
      <c r="J235" s="191"/>
      <c r="K235" s="192">
        <f t="shared" si="2"/>
        <v>0</v>
      </c>
      <c r="L235" s="192">
        <v>21</v>
      </c>
      <c r="M235" s="192">
        <f t="shared" si="3"/>
        <v>0</v>
      </c>
      <c r="N235" s="192">
        <v>0</v>
      </c>
      <c r="O235" s="192">
        <f t="shared" si="4"/>
        <v>0</v>
      </c>
      <c r="P235" s="192">
        <v>0</v>
      </c>
      <c r="Q235" s="192">
        <f t="shared" si="5"/>
        <v>0</v>
      </c>
      <c r="R235" s="192"/>
      <c r="S235" s="192" t="s">
        <v>139</v>
      </c>
      <c r="T235" s="193" t="s">
        <v>180</v>
      </c>
      <c r="U235" s="156">
        <v>6.0000000000000001E-3</v>
      </c>
      <c r="V235" s="156">
        <f t="shared" si="6"/>
        <v>0.26</v>
      </c>
      <c r="W235" s="156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404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">
      <c r="A236" s="161" t="s">
        <v>134</v>
      </c>
      <c r="B236" s="162" t="s">
        <v>86</v>
      </c>
      <c r="C236" s="176" t="s">
        <v>87</v>
      </c>
      <c r="D236" s="163"/>
      <c r="E236" s="164"/>
      <c r="F236" s="165"/>
      <c r="G236" s="165">
        <f>SUMIF(AG237:AG238,"&lt;&gt;NOR",G237:G238)</f>
        <v>0</v>
      </c>
      <c r="H236" s="165"/>
      <c r="I236" s="165">
        <f>SUM(I237:I238)</f>
        <v>0</v>
      </c>
      <c r="J236" s="165"/>
      <c r="K236" s="165">
        <f>SUM(K237:K238)</f>
        <v>0</v>
      </c>
      <c r="L236" s="165"/>
      <c r="M236" s="165">
        <f>SUM(M237:M238)</f>
        <v>0</v>
      </c>
      <c r="N236" s="165"/>
      <c r="O236" s="165">
        <f>SUM(O237:O238)</f>
        <v>0</v>
      </c>
      <c r="P236" s="165"/>
      <c r="Q236" s="165">
        <f>SUM(Q237:Q238)</f>
        <v>0</v>
      </c>
      <c r="R236" s="165"/>
      <c r="S236" s="165"/>
      <c r="T236" s="166"/>
      <c r="U236" s="160"/>
      <c r="V236" s="160">
        <f>SUM(V237:V238)</f>
        <v>163.15</v>
      </c>
      <c r="W236" s="160"/>
      <c r="AG236" t="s">
        <v>135</v>
      </c>
    </row>
    <row r="237" spans="1:60" ht="33.75" outlineLevel="1" x14ac:dyDescent="0.2">
      <c r="A237" s="167">
        <v>68</v>
      </c>
      <c r="B237" s="168" t="s">
        <v>419</v>
      </c>
      <c r="C237" s="177" t="s">
        <v>420</v>
      </c>
      <c r="D237" s="169" t="s">
        <v>225</v>
      </c>
      <c r="E237" s="170">
        <v>63.310119999999998</v>
      </c>
      <c r="F237" s="171">
        <v>0</v>
      </c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2">
        <v>0</v>
      </c>
      <c r="O237" s="172">
        <f>ROUND(E237*N237,2)</f>
        <v>0</v>
      </c>
      <c r="P237" s="172">
        <v>0</v>
      </c>
      <c r="Q237" s="172">
        <f>ROUND(E237*P237,2)</f>
        <v>0</v>
      </c>
      <c r="R237" s="172" t="s">
        <v>231</v>
      </c>
      <c r="S237" s="172" t="s">
        <v>139</v>
      </c>
      <c r="T237" s="173" t="s">
        <v>180</v>
      </c>
      <c r="U237" s="156">
        <v>2.577</v>
      </c>
      <c r="V237" s="156">
        <f>ROUND(E237*U237,2)</f>
        <v>163.15</v>
      </c>
      <c r="W237" s="156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421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66" t="s">
        <v>422</v>
      </c>
      <c r="D238" s="267"/>
      <c r="E238" s="267"/>
      <c r="F238" s="267"/>
      <c r="G238" s="267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183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x14ac:dyDescent="0.2">
      <c r="A239" s="161" t="s">
        <v>134</v>
      </c>
      <c r="B239" s="162" t="s">
        <v>88</v>
      </c>
      <c r="C239" s="176" t="s">
        <v>89</v>
      </c>
      <c r="D239" s="163"/>
      <c r="E239" s="164"/>
      <c r="F239" s="165"/>
      <c r="G239" s="165">
        <f>SUMIF(AG240:AG253,"&lt;&gt;NOR",G240:G253)</f>
        <v>0</v>
      </c>
      <c r="H239" s="165"/>
      <c r="I239" s="165">
        <f>SUM(I240:I253)</f>
        <v>0</v>
      </c>
      <c r="J239" s="165"/>
      <c r="K239" s="165">
        <f>SUM(K240:K253)</f>
        <v>0</v>
      </c>
      <c r="L239" s="165"/>
      <c r="M239" s="165">
        <f>SUM(M240:M253)</f>
        <v>0</v>
      </c>
      <c r="N239" s="165"/>
      <c r="O239" s="165">
        <f>SUM(O240:O253)</f>
        <v>0.10999999999999999</v>
      </c>
      <c r="P239" s="165"/>
      <c r="Q239" s="165">
        <f>SUM(Q240:Q253)</f>
        <v>0</v>
      </c>
      <c r="R239" s="165"/>
      <c r="S239" s="165"/>
      <c r="T239" s="166"/>
      <c r="U239" s="160"/>
      <c r="V239" s="160">
        <f>SUM(V240:V253)</f>
        <v>14.84</v>
      </c>
      <c r="W239" s="160"/>
      <c r="AG239" t="s">
        <v>135</v>
      </c>
    </row>
    <row r="240" spans="1:60" outlineLevel="1" x14ac:dyDescent="0.2">
      <c r="A240" s="167">
        <v>69</v>
      </c>
      <c r="B240" s="168" t="s">
        <v>423</v>
      </c>
      <c r="C240" s="177" t="s">
        <v>424</v>
      </c>
      <c r="D240" s="169" t="s">
        <v>239</v>
      </c>
      <c r="E240" s="170">
        <v>25</v>
      </c>
      <c r="F240" s="171">
        <v>0</v>
      </c>
      <c r="G240" s="172">
        <f>ROUND(E240*F240,2)</f>
        <v>0</v>
      </c>
      <c r="H240" s="171"/>
      <c r="I240" s="172">
        <f>ROUND(E240*H240,2)</f>
        <v>0</v>
      </c>
      <c r="J240" s="171"/>
      <c r="K240" s="172">
        <f>ROUND(E240*J240,2)</f>
        <v>0</v>
      </c>
      <c r="L240" s="172">
        <v>21</v>
      </c>
      <c r="M240" s="172">
        <f>G240*(1+L240/100)</f>
        <v>0</v>
      </c>
      <c r="N240" s="172">
        <v>2.1000000000000001E-4</v>
      </c>
      <c r="O240" s="172">
        <f>ROUND(E240*N240,2)</f>
        <v>0.01</v>
      </c>
      <c r="P240" s="172">
        <v>0</v>
      </c>
      <c r="Q240" s="172">
        <f>ROUND(E240*P240,2)</f>
        <v>0</v>
      </c>
      <c r="R240" s="172" t="s">
        <v>425</v>
      </c>
      <c r="S240" s="172" t="s">
        <v>139</v>
      </c>
      <c r="T240" s="173" t="s">
        <v>180</v>
      </c>
      <c r="U240" s="156">
        <v>9.5000000000000001E-2</v>
      </c>
      <c r="V240" s="156">
        <f>ROUND(E240*U240,2)</f>
        <v>2.38</v>
      </c>
      <c r="W240" s="156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426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4" t="s">
        <v>427</v>
      </c>
      <c r="D241" s="181"/>
      <c r="E241" s="182">
        <v>13</v>
      </c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185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4" t="s">
        <v>428</v>
      </c>
      <c r="D242" s="181"/>
      <c r="E242" s="182">
        <v>12</v>
      </c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185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67">
        <v>70</v>
      </c>
      <c r="B243" s="168" t="s">
        <v>429</v>
      </c>
      <c r="C243" s="177" t="s">
        <v>430</v>
      </c>
      <c r="D243" s="169" t="s">
        <v>239</v>
      </c>
      <c r="E243" s="170">
        <v>25</v>
      </c>
      <c r="F243" s="171">
        <v>0</v>
      </c>
      <c r="G243" s="172">
        <f>ROUND(E243*F243,2)</f>
        <v>0</v>
      </c>
      <c r="H243" s="171"/>
      <c r="I243" s="172">
        <f>ROUND(E243*H243,2)</f>
        <v>0</v>
      </c>
      <c r="J243" s="171"/>
      <c r="K243" s="172">
        <f>ROUND(E243*J243,2)</f>
        <v>0</v>
      </c>
      <c r="L243" s="172">
        <v>21</v>
      </c>
      <c r="M243" s="172">
        <f>G243*(1+L243/100)</f>
        <v>0</v>
      </c>
      <c r="N243" s="172">
        <v>3.3999999999999998E-3</v>
      </c>
      <c r="O243" s="172">
        <f>ROUND(E243*N243,2)</f>
        <v>0.09</v>
      </c>
      <c r="P243" s="172">
        <v>0</v>
      </c>
      <c r="Q243" s="172">
        <f>ROUND(E243*P243,2)</f>
        <v>0</v>
      </c>
      <c r="R243" s="172" t="s">
        <v>425</v>
      </c>
      <c r="S243" s="172" t="s">
        <v>139</v>
      </c>
      <c r="T243" s="173" t="s">
        <v>180</v>
      </c>
      <c r="U243" s="156">
        <v>0.38500000000000001</v>
      </c>
      <c r="V243" s="156">
        <f>ROUND(E243*U243,2)</f>
        <v>9.6300000000000008</v>
      </c>
      <c r="W243" s="156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426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4" t="s">
        <v>427</v>
      </c>
      <c r="D244" s="181"/>
      <c r="E244" s="182">
        <v>13</v>
      </c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185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94" t="s">
        <v>428</v>
      </c>
      <c r="D245" s="181"/>
      <c r="E245" s="182">
        <v>12</v>
      </c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185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67">
        <v>71</v>
      </c>
      <c r="B246" s="168" t="s">
        <v>431</v>
      </c>
      <c r="C246" s="177" t="s">
        <v>432</v>
      </c>
      <c r="D246" s="169" t="s">
        <v>391</v>
      </c>
      <c r="E246" s="170">
        <v>19.32</v>
      </c>
      <c r="F246" s="171">
        <v>0</v>
      </c>
      <c r="G246" s="172">
        <f>ROUND(E246*F246,2)</f>
        <v>0</v>
      </c>
      <c r="H246" s="171"/>
      <c r="I246" s="172">
        <f>ROUND(E246*H246,2)</f>
        <v>0</v>
      </c>
      <c r="J246" s="171"/>
      <c r="K246" s="172">
        <f>ROUND(E246*J246,2)</f>
        <v>0</v>
      </c>
      <c r="L246" s="172">
        <v>21</v>
      </c>
      <c r="M246" s="172">
        <f>G246*(1+L246/100)</f>
        <v>0</v>
      </c>
      <c r="N246" s="172">
        <v>2.9E-4</v>
      </c>
      <c r="O246" s="172">
        <f>ROUND(E246*N246,2)</f>
        <v>0.01</v>
      </c>
      <c r="P246" s="172">
        <v>0</v>
      </c>
      <c r="Q246" s="172">
        <f>ROUND(E246*P246,2)</f>
        <v>0</v>
      </c>
      <c r="R246" s="172" t="s">
        <v>425</v>
      </c>
      <c r="S246" s="172" t="s">
        <v>139</v>
      </c>
      <c r="T246" s="173" t="s">
        <v>180</v>
      </c>
      <c r="U246" s="156">
        <v>0.11</v>
      </c>
      <c r="V246" s="156">
        <f>ROUND(E246*U246,2)</f>
        <v>2.13</v>
      </c>
      <c r="W246" s="156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426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94" t="s">
        <v>433</v>
      </c>
      <c r="D247" s="181"/>
      <c r="E247" s="182">
        <v>9.94</v>
      </c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185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94" t="s">
        <v>434</v>
      </c>
      <c r="D248" s="181"/>
      <c r="E248" s="182">
        <v>9.3800000000000008</v>
      </c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185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67">
        <v>72</v>
      </c>
      <c r="B249" s="168" t="s">
        <v>435</v>
      </c>
      <c r="C249" s="177" t="s">
        <v>436</v>
      </c>
      <c r="D249" s="169" t="s">
        <v>252</v>
      </c>
      <c r="E249" s="170">
        <v>8</v>
      </c>
      <c r="F249" s="171">
        <v>0</v>
      </c>
      <c r="G249" s="172">
        <f>ROUND(E249*F249,2)</f>
        <v>0</v>
      </c>
      <c r="H249" s="171"/>
      <c r="I249" s="172">
        <f>ROUND(E249*H249,2)</f>
        <v>0</v>
      </c>
      <c r="J249" s="171"/>
      <c r="K249" s="172">
        <f>ROUND(E249*J249,2)</f>
        <v>0</v>
      </c>
      <c r="L249" s="172">
        <v>21</v>
      </c>
      <c r="M249" s="172">
        <f>G249*(1+L249/100)</f>
        <v>0</v>
      </c>
      <c r="N249" s="172">
        <v>1.1E-4</v>
      </c>
      <c r="O249" s="172">
        <f>ROUND(E249*N249,2)</f>
        <v>0</v>
      </c>
      <c r="P249" s="172">
        <v>0</v>
      </c>
      <c r="Q249" s="172">
        <f>ROUND(E249*P249,2)</f>
        <v>0</v>
      </c>
      <c r="R249" s="172" t="s">
        <v>425</v>
      </c>
      <c r="S249" s="172" t="s">
        <v>139</v>
      </c>
      <c r="T249" s="173" t="s">
        <v>180</v>
      </c>
      <c r="U249" s="156">
        <v>6.7000000000000004E-2</v>
      </c>
      <c r="V249" s="156">
        <f>ROUND(E249*U249,2)</f>
        <v>0.54</v>
      </c>
      <c r="W249" s="156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426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94" t="s">
        <v>437</v>
      </c>
      <c r="D250" s="181"/>
      <c r="E250" s="182">
        <v>4</v>
      </c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185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94" t="s">
        <v>438</v>
      </c>
      <c r="D251" s="181"/>
      <c r="E251" s="182">
        <v>4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185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67">
        <v>73</v>
      </c>
      <c r="B252" s="168" t="s">
        <v>439</v>
      </c>
      <c r="C252" s="177" t="s">
        <v>440</v>
      </c>
      <c r="D252" s="169" t="s">
        <v>225</v>
      </c>
      <c r="E252" s="170">
        <v>9.6729999999999997E-2</v>
      </c>
      <c r="F252" s="171">
        <v>0</v>
      </c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2">
        <v>0</v>
      </c>
      <c r="O252" s="172">
        <f>ROUND(E252*N252,2)</f>
        <v>0</v>
      </c>
      <c r="P252" s="172">
        <v>0</v>
      </c>
      <c r="Q252" s="172">
        <f>ROUND(E252*P252,2)</f>
        <v>0</v>
      </c>
      <c r="R252" s="172" t="s">
        <v>425</v>
      </c>
      <c r="S252" s="172" t="s">
        <v>139</v>
      </c>
      <c r="T252" s="173" t="s">
        <v>180</v>
      </c>
      <c r="U252" s="156">
        <v>1.637</v>
      </c>
      <c r="V252" s="156">
        <f>ROUND(E252*U252,2)</f>
        <v>0.16</v>
      </c>
      <c r="W252" s="156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421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66" t="s">
        <v>441</v>
      </c>
      <c r="D253" s="267"/>
      <c r="E253" s="267"/>
      <c r="F253" s="267"/>
      <c r="G253" s="267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183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1" t="s">
        <v>134</v>
      </c>
      <c r="B254" s="162" t="s">
        <v>90</v>
      </c>
      <c r="C254" s="176" t="s">
        <v>91</v>
      </c>
      <c r="D254" s="163"/>
      <c r="E254" s="164"/>
      <c r="F254" s="165"/>
      <c r="G254" s="165">
        <f>SUMIF(AG255:AG260,"&lt;&gt;NOR",G255:G260)</f>
        <v>0</v>
      </c>
      <c r="H254" s="165"/>
      <c r="I254" s="165">
        <f>SUM(I255:I260)</f>
        <v>0</v>
      </c>
      <c r="J254" s="165"/>
      <c r="K254" s="165">
        <f>SUM(K255:K260)</f>
        <v>0</v>
      </c>
      <c r="L254" s="165"/>
      <c r="M254" s="165">
        <f>SUM(M255:M260)</f>
        <v>0</v>
      </c>
      <c r="N254" s="165"/>
      <c r="O254" s="165">
        <f>SUM(O255:O260)</f>
        <v>0</v>
      </c>
      <c r="P254" s="165"/>
      <c r="Q254" s="165">
        <f>SUM(Q255:Q260)</f>
        <v>0</v>
      </c>
      <c r="R254" s="165"/>
      <c r="S254" s="165"/>
      <c r="T254" s="166"/>
      <c r="U254" s="160"/>
      <c r="V254" s="160">
        <f>SUM(V255:V260)</f>
        <v>3.88</v>
      </c>
      <c r="W254" s="160"/>
      <c r="AG254" t="s">
        <v>135</v>
      </c>
    </row>
    <row r="255" spans="1:60" ht="22.5" outlineLevel="1" x14ac:dyDescent="0.2">
      <c r="A255" s="167">
        <v>74</v>
      </c>
      <c r="B255" s="168" t="s">
        <v>442</v>
      </c>
      <c r="C255" s="177" t="s">
        <v>443</v>
      </c>
      <c r="D255" s="169" t="s">
        <v>239</v>
      </c>
      <c r="E255" s="170">
        <v>21.5</v>
      </c>
      <c r="F255" s="171">
        <v>0</v>
      </c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21</v>
      </c>
      <c r="M255" s="172">
        <f>G255*(1+L255/100)</f>
        <v>0</v>
      </c>
      <c r="N255" s="172">
        <v>1.9000000000000001E-4</v>
      </c>
      <c r="O255" s="172">
        <f>ROUND(E255*N255,2)</f>
        <v>0</v>
      </c>
      <c r="P255" s="172">
        <v>0</v>
      </c>
      <c r="Q255" s="172">
        <f>ROUND(E255*P255,2)</f>
        <v>0</v>
      </c>
      <c r="R255" s="172" t="s">
        <v>444</v>
      </c>
      <c r="S255" s="172" t="s">
        <v>139</v>
      </c>
      <c r="T255" s="173" t="s">
        <v>180</v>
      </c>
      <c r="U255" s="156">
        <v>0.18</v>
      </c>
      <c r="V255" s="156">
        <f>ROUND(E255*U255,2)</f>
        <v>3.87</v>
      </c>
      <c r="W255" s="156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189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94" t="s">
        <v>262</v>
      </c>
      <c r="D256" s="181"/>
      <c r="E256" s="182">
        <v>6.5</v>
      </c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185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94" t="s">
        <v>263</v>
      </c>
      <c r="D257" s="181"/>
      <c r="E257" s="182">
        <v>9</v>
      </c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185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4" t="s">
        <v>264</v>
      </c>
      <c r="D258" s="181"/>
      <c r="E258" s="182">
        <v>6</v>
      </c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185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67">
        <v>75</v>
      </c>
      <c r="B259" s="168" t="s">
        <v>445</v>
      </c>
      <c r="C259" s="177" t="s">
        <v>446</v>
      </c>
      <c r="D259" s="169" t="s">
        <v>225</v>
      </c>
      <c r="E259" s="170">
        <v>4.0800000000000003E-3</v>
      </c>
      <c r="F259" s="171">
        <v>0</v>
      </c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21</v>
      </c>
      <c r="M259" s="172">
        <f>G259*(1+L259/100)</f>
        <v>0</v>
      </c>
      <c r="N259" s="172">
        <v>0</v>
      </c>
      <c r="O259" s="172">
        <f>ROUND(E259*N259,2)</f>
        <v>0</v>
      </c>
      <c r="P259" s="172">
        <v>0</v>
      </c>
      <c r="Q259" s="172">
        <f>ROUND(E259*P259,2)</f>
        <v>0</v>
      </c>
      <c r="R259" s="172" t="s">
        <v>444</v>
      </c>
      <c r="S259" s="172" t="s">
        <v>139</v>
      </c>
      <c r="T259" s="173" t="s">
        <v>180</v>
      </c>
      <c r="U259" s="156">
        <v>1.966</v>
      </c>
      <c r="V259" s="156">
        <f>ROUND(E259*U259,2)</f>
        <v>0.01</v>
      </c>
      <c r="W259" s="156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421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66" t="s">
        <v>447</v>
      </c>
      <c r="D260" s="267"/>
      <c r="E260" s="267"/>
      <c r="F260" s="267"/>
      <c r="G260" s="267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183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161" t="s">
        <v>134</v>
      </c>
      <c r="B261" s="162" t="s">
        <v>92</v>
      </c>
      <c r="C261" s="176" t="s">
        <v>93</v>
      </c>
      <c r="D261" s="163"/>
      <c r="E261" s="164"/>
      <c r="F261" s="165"/>
      <c r="G261" s="165">
        <f>SUMIF(AG262:AG289,"&lt;&gt;NOR",G262:G289)</f>
        <v>0</v>
      </c>
      <c r="H261" s="165"/>
      <c r="I261" s="165">
        <f>SUM(I262:I289)</f>
        <v>0</v>
      </c>
      <c r="J261" s="165"/>
      <c r="K261" s="165">
        <f>SUM(K262:K289)</f>
        <v>0</v>
      </c>
      <c r="L261" s="165"/>
      <c r="M261" s="165">
        <f>SUM(M262:M289)</f>
        <v>0</v>
      </c>
      <c r="N261" s="165"/>
      <c r="O261" s="165">
        <f>SUM(O262:O289)</f>
        <v>0.22</v>
      </c>
      <c r="P261" s="165"/>
      <c r="Q261" s="165">
        <f>SUM(Q262:Q289)</f>
        <v>0.78</v>
      </c>
      <c r="R261" s="165"/>
      <c r="S261" s="165"/>
      <c r="T261" s="166"/>
      <c r="U261" s="160"/>
      <c r="V261" s="160">
        <f>SUM(V262:V289)</f>
        <v>19.069999999999997</v>
      </c>
      <c r="W261" s="160"/>
      <c r="AG261" t="s">
        <v>135</v>
      </c>
    </row>
    <row r="262" spans="1:60" outlineLevel="1" x14ac:dyDescent="0.2">
      <c r="A262" s="167">
        <v>76</v>
      </c>
      <c r="B262" s="168" t="s">
        <v>448</v>
      </c>
      <c r="C262" s="177" t="s">
        <v>449</v>
      </c>
      <c r="D262" s="169" t="s">
        <v>450</v>
      </c>
      <c r="E262" s="170">
        <v>16</v>
      </c>
      <c r="F262" s="171">
        <v>0</v>
      </c>
      <c r="G262" s="172">
        <f>ROUND(E262*F262,2)</f>
        <v>0</v>
      </c>
      <c r="H262" s="171"/>
      <c r="I262" s="172">
        <f>ROUND(E262*H262,2)</f>
        <v>0</v>
      </c>
      <c r="J262" s="171"/>
      <c r="K262" s="172">
        <f>ROUND(E262*J262,2)</f>
        <v>0</v>
      </c>
      <c r="L262" s="172">
        <v>21</v>
      </c>
      <c r="M262" s="172">
        <f>G262*(1+L262/100)</f>
        <v>0</v>
      </c>
      <c r="N262" s="172">
        <v>2.0000000000000001E-4</v>
      </c>
      <c r="O262" s="172">
        <f>ROUND(E262*N262,2)</f>
        <v>0</v>
      </c>
      <c r="P262" s="172">
        <v>0</v>
      </c>
      <c r="Q262" s="172">
        <f>ROUND(E262*P262,2)</f>
        <v>0</v>
      </c>
      <c r="R262" s="172"/>
      <c r="S262" s="172" t="s">
        <v>160</v>
      </c>
      <c r="T262" s="173" t="s">
        <v>139</v>
      </c>
      <c r="U262" s="156">
        <v>0.20280000000000001</v>
      </c>
      <c r="V262" s="156">
        <f>ROUND(E262*U262,2)</f>
        <v>3.24</v>
      </c>
      <c r="W262" s="156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189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94" t="s">
        <v>451</v>
      </c>
      <c r="D263" s="181"/>
      <c r="E263" s="182">
        <v>16</v>
      </c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185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7">
        <v>77</v>
      </c>
      <c r="B264" s="168" t="s">
        <v>452</v>
      </c>
      <c r="C264" s="177" t="s">
        <v>453</v>
      </c>
      <c r="D264" s="169" t="s">
        <v>239</v>
      </c>
      <c r="E264" s="170">
        <v>16</v>
      </c>
      <c r="F264" s="171">
        <v>0</v>
      </c>
      <c r="G264" s="172">
        <f>ROUND(E264*F264,2)</f>
        <v>0</v>
      </c>
      <c r="H264" s="171"/>
      <c r="I264" s="172">
        <f>ROUND(E264*H264,2)</f>
        <v>0</v>
      </c>
      <c r="J264" s="171"/>
      <c r="K264" s="172">
        <f>ROUND(E264*J264,2)</f>
        <v>0</v>
      </c>
      <c r="L264" s="172">
        <v>21</v>
      </c>
      <c r="M264" s="172">
        <f>G264*(1+L264/100)</f>
        <v>0</v>
      </c>
      <c r="N264" s="172">
        <v>1.6000000000000001E-4</v>
      </c>
      <c r="O264" s="172">
        <f>ROUND(E264*N264,2)</f>
        <v>0</v>
      </c>
      <c r="P264" s="172">
        <v>2.1999999999999999E-2</v>
      </c>
      <c r="Q264" s="172">
        <f>ROUND(E264*P264,2)</f>
        <v>0.35</v>
      </c>
      <c r="R264" s="172" t="s">
        <v>454</v>
      </c>
      <c r="S264" s="172" t="s">
        <v>139</v>
      </c>
      <c r="T264" s="173" t="s">
        <v>180</v>
      </c>
      <c r="U264" s="156">
        <v>0.114</v>
      </c>
      <c r="V264" s="156">
        <f>ROUND(E264*U264,2)</f>
        <v>1.82</v>
      </c>
      <c r="W264" s="156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189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94" t="s">
        <v>451</v>
      </c>
      <c r="D265" s="181"/>
      <c r="E265" s="182">
        <v>16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185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33.75" outlineLevel="1" x14ac:dyDescent="0.2">
      <c r="A266" s="167">
        <v>78</v>
      </c>
      <c r="B266" s="168" t="s">
        <v>455</v>
      </c>
      <c r="C266" s="177" t="s">
        <v>456</v>
      </c>
      <c r="D266" s="169" t="s">
        <v>391</v>
      </c>
      <c r="E266" s="170">
        <v>3.4</v>
      </c>
      <c r="F266" s="171">
        <v>0</v>
      </c>
      <c r="G266" s="172">
        <f>ROUND(E266*F266,2)</f>
        <v>0</v>
      </c>
      <c r="H266" s="171"/>
      <c r="I266" s="172">
        <f>ROUND(E266*H266,2)</f>
        <v>0</v>
      </c>
      <c r="J266" s="171"/>
      <c r="K266" s="172">
        <f>ROUND(E266*J266,2)</f>
        <v>0</v>
      </c>
      <c r="L266" s="172">
        <v>21</v>
      </c>
      <c r="M266" s="172">
        <f>G266*(1+L266/100)</f>
        <v>0</v>
      </c>
      <c r="N266" s="172">
        <v>1.6000000000000001E-4</v>
      </c>
      <c r="O266" s="172">
        <f>ROUND(E266*N266,2)</f>
        <v>0</v>
      </c>
      <c r="P266" s="172">
        <v>1.2319999999999999E-2</v>
      </c>
      <c r="Q266" s="172">
        <f>ROUND(E266*P266,2)</f>
        <v>0.04</v>
      </c>
      <c r="R266" s="172" t="s">
        <v>454</v>
      </c>
      <c r="S266" s="172" t="s">
        <v>139</v>
      </c>
      <c r="T266" s="173" t="s">
        <v>180</v>
      </c>
      <c r="U266" s="156">
        <v>0.27779999999999999</v>
      </c>
      <c r="V266" s="156">
        <f>ROUND(E266*U266,2)</f>
        <v>0.94</v>
      </c>
      <c r="W266" s="156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189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94" t="s">
        <v>457</v>
      </c>
      <c r="D267" s="181"/>
      <c r="E267" s="182">
        <v>3.4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185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33.75" outlineLevel="1" x14ac:dyDescent="0.2">
      <c r="A268" s="167">
        <v>79</v>
      </c>
      <c r="B268" s="168" t="s">
        <v>458</v>
      </c>
      <c r="C268" s="177" t="s">
        <v>459</v>
      </c>
      <c r="D268" s="169" t="s">
        <v>391</v>
      </c>
      <c r="E268" s="170">
        <v>3.4</v>
      </c>
      <c r="F268" s="171">
        <v>0</v>
      </c>
      <c r="G268" s="172">
        <f>ROUND(E268*F268,2)</f>
        <v>0</v>
      </c>
      <c r="H268" s="171"/>
      <c r="I268" s="172">
        <f>ROUND(E268*H268,2)</f>
        <v>0</v>
      </c>
      <c r="J268" s="171"/>
      <c r="K268" s="172">
        <f>ROUND(E268*J268,2)</f>
        <v>0</v>
      </c>
      <c r="L268" s="172">
        <v>21</v>
      </c>
      <c r="M268" s="172">
        <f>G268*(1+L268/100)</f>
        <v>0</v>
      </c>
      <c r="N268" s="172">
        <v>1.025E-2</v>
      </c>
      <c r="O268" s="172">
        <f>ROUND(E268*N268,2)</f>
        <v>0.03</v>
      </c>
      <c r="P268" s="172">
        <v>0</v>
      </c>
      <c r="Q268" s="172">
        <f>ROUND(E268*P268,2)</f>
        <v>0</v>
      </c>
      <c r="R268" s="172" t="s">
        <v>454</v>
      </c>
      <c r="S268" s="172" t="s">
        <v>139</v>
      </c>
      <c r="T268" s="173" t="s">
        <v>180</v>
      </c>
      <c r="U268" s="156">
        <v>0.41599999999999998</v>
      </c>
      <c r="V268" s="156">
        <f>ROUND(E268*U268,2)</f>
        <v>1.41</v>
      </c>
      <c r="W268" s="156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189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94" t="s">
        <v>457</v>
      </c>
      <c r="D269" s="181"/>
      <c r="E269" s="182">
        <v>3.4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185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7">
        <v>80</v>
      </c>
      <c r="B270" s="168" t="s">
        <v>460</v>
      </c>
      <c r="C270" s="177" t="s">
        <v>461</v>
      </c>
      <c r="D270" s="169" t="s">
        <v>178</v>
      </c>
      <c r="E270" s="170">
        <v>5.7119999999999997E-2</v>
      </c>
      <c r="F270" s="171">
        <v>0</v>
      </c>
      <c r="G270" s="172">
        <f>ROUND(E270*F270,2)</f>
        <v>0</v>
      </c>
      <c r="H270" s="171"/>
      <c r="I270" s="172">
        <f>ROUND(E270*H270,2)</f>
        <v>0</v>
      </c>
      <c r="J270" s="171"/>
      <c r="K270" s="172">
        <f>ROUND(E270*J270,2)</f>
        <v>0</v>
      </c>
      <c r="L270" s="172">
        <v>21</v>
      </c>
      <c r="M270" s="172">
        <f>G270*(1+L270/100)</f>
        <v>0</v>
      </c>
      <c r="N270" s="172">
        <v>2.3570000000000001E-2</v>
      </c>
      <c r="O270" s="172">
        <f>ROUND(E270*N270,2)</f>
        <v>0</v>
      </c>
      <c r="P270" s="172">
        <v>0</v>
      </c>
      <c r="Q270" s="172">
        <f>ROUND(E270*P270,2)</f>
        <v>0</v>
      </c>
      <c r="R270" s="172" t="s">
        <v>454</v>
      </c>
      <c r="S270" s="172" t="s">
        <v>139</v>
      </c>
      <c r="T270" s="173" t="s">
        <v>180</v>
      </c>
      <c r="U270" s="156">
        <v>0</v>
      </c>
      <c r="V270" s="156">
        <f>ROUND(E270*U270,2)</f>
        <v>0</v>
      </c>
      <c r="W270" s="156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426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94" t="s">
        <v>462</v>
      </c>
      <c r="D271" s="181"/>
      <c r="E271" s="182">
        <v>5.7119999999999997E-2</v>
      </c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185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7">
        <v>81</v>
      </c>
      <c r="B272" s="168" t="s">
        <v>463</v>
      </c>
      <c r="C272" s="177" t="s">
        <v>464</v>
      </c>
      <c r="D272" s="169" t="s">
        <v>239</v>
      </c>
      <c r="E272" s="170">
        <v>1.8</v>
      </c>
      <c r="F272" s="171">
        <v>0</v>
      </c>
      <c r="G272" s="172">
        <f>ROUND(E272*F272,2)</f>
        <v>0</v>
      </c>
      <c r="H272" s="171"/>
      <c r="I272" s="172">
        <f>ROUND(E272*H272,2)</f>
        <v>0</v>
      </c>
      <c r="J272" s="171"/>
      <c r="K272" s="172">
        <f>ROUND(E272*J272,2)</f>
        <v>0</v>
      </c>
      <c r="L272" s="172">
        <v>21</v>
      </c>
      <c r="M272" s="172">
        <f>G272*(1+L272/100)</f>
        <v>0</v>
      </c>
      <c r="N272" s="172">
        <v>0</v>
      </c>
      <c r="O272" s="172">
        <f>ROUND(E272*N272,2)</f>
        <v>0</v>
      </c>
      <c r="P272" s="172">
        <v>0</v>
      </c>
      <c r="Q272" s="172">
        <f>ROUND(E272*P272,2)</f>
        <v>0</v>
      </c>
      <c r="R272" s="172" t="s">
        <v>454</v>
      </c>
      <c r="S272" s="172" t="s">
        <v>139</v>
      </c>
      <c r="T272" s="173" t="s">
        <v>180</v>
      </c>
      <c r="U272" s="156">
        <v>9.6000000000000002E-2</v>
      </c>
      <c r="V272" s="156">
        <f>ROUND(E272*U272,2)</f>
        <v>0.17</v>
      </c>
      <c r="W272" s="156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189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94" t="s">
        <v>465</v>
      </c>
      <c r="D273" s="181"/>
      <c r="E273" s="182">
        <v>1.8</v>
      </c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185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67">
        <v>82</v>
      </c>
      <c r="B274" s="168" t="s">
        <v>466</v>
      </c>
      <c r="C274" s="177" t="s">
        <v>467</v>
      </c>
      <c r="D274" s="169" t="s">
        <v>239</v>
      </c>
      <c r="E274" s="170">
        <v>16</v>
      </c>
      <c r="F274" s="171">
        <v>0</v>
      </c>
      <c r="G274" s="172">
        <f>ROUND(E274*F274,2)</f>
        <v>0</v>
      </c>
      <c r="H274" s="171"/>
      <c r="I274" s="172">
        <f>ROUND(E274*H274,2)</f>
        <v>0</v>
      </c>
      <c r="J274" s="171"/>
      <c r="K274" s="172">
        <f>ROUND(E274*J274,2)</f>
        <v>0</v>
      </c>
      <c r="L274" s="172">
        <v>21</v>
      </c>
      <c r="M274" s="172">
        <f>G274*(1+L274/100)</f>
        <v>0</v>
      </c>
      <c r="N274" s="172">
        <v>1.159E-2</v>
      </c>
      <c r="O274" s="172">
        <f>ROUND(E274*N274,2)</f>
        <v>0.19</v>
      </c>
      <c r="P274" s="172">
        <v>0</v>
      </c>
      <c r="Q274" s="172">
        <f>ROUND(E274*P274,2)</f>
        <v>0</v>
      </c>
      <c r="R274" s="172" t="s">
        <v>468</v>
      </c>
      <c r="S274" s="172" t="s">
        <v>139</v>
      </c>
      <c r="T274" s="173" t="s">
        <v>180</v>
      </c>
      <c r="U274" s="156">
        <v>0.313</v>
      </c>
      <c r="V274" s="156">
        <f>ROUND(E274*U274,2)</f>
        <v>5.01</v>
      </c>
      <c r="W274" s="156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189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66" t="s">
        <v>469</v>
      </c>
      <c r="D275" s="267"/>
      <c r="E275" s="267"/>
      <c r="F275" s="267"/>
      <c r="G275" s="267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183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94" t="s">
        <v>451</v>
      </c>
      <c r="D276" s="181"/>
      <c r="E276" s="182">
        <v>16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185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67">
        <v>83</v>
      </c>
      <c r="B277" s="168" t="s">
        <v>470</v>
      </c>
      <c r="C277" s="177" t="s">
        <v>471</v>
      </c>
      <c r="D277" s="169" t="s">
        <v>239</v>
      </c>
      <c r="E277" s="170">
        <v>16</v>
      </c>
      <c r="F277" s="171">
        <v>0</v>
      </c>
      <c r="G277" s="172">
        <f>ROUND(E277*F277,2)</f>
        <v>0</v>
      </c>
      <c r="H277" s="171"/>
      <c r="I277" s="172">
        <f>ROUND(E277*H277,2)</f>
        <v>0</v>
      </c>
      <c r="J277" s="171"/>
      <c r="K277" s="172">
        <f>ROUND(E277*J277,2)</f>
        <v>0</v>
      </c>
      <c r="L277" s="172">
        <v>21</v>
      </c>
      <c r="M277" s="172">
        <f>G277*(1+L277/100)</f>
        <v>0</v>
      </c>
      <c r="N277" s="172">
        <v>0</v>
      </c>
      <c r="O277" s="172">
        <f>ROUND(E277*N277,2)</f>
        <v>0</v>
      </c>
      <c r="P277" s="172">
        <v>2.4649999999999998E-2</v>
      </c>
      <c r="Q277" s="172">
        <f>ROUND(E277*P277,2)</f>
        <v>0.39</v>
      </c>
      <c r="R277" s="172" t="s">
        <v>472</v>
      </c>
      <c r="S277" s="172" t="s">
        <v>139</v>
      </c>
      <c r="T277" s="173" t="s">
        <v>180</v>
      </c>
      <c r="U277" s="156">
        <v>0.21</v>
      </c>
      <c r="V277" s="156">
        <f>ROUND(E277*U277,2)</f>
        <v>3.36</v>
      </c>
      <c r="W277" s="156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189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94" t="s">
        <v>451</v>
      </c>
      <c r="D278" s="181"/>
      <c r="E278" s="182">
        <v>16</v>
      </c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185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67">
        <v>84</v>
      </c>
      <c r="B279" s="168" t="s">
        <v>473</v>
      </c>
      <c r="C279" s="177" t="s">
        <v>474</v>
      </c>
      <c r="D279" s="169" t="s">
        <v>475</v>
      </c>
      <c r="E279" s="170">
        <v>1</v>
      </c>
      <c r="F279" s="171">
        <v>0</v>
      </c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21</v>
      </c>
      <c r="M279" s="172">
        <f>G279*(1+L279/100)</f>
        <v>0</v>
      </c>
      <c r="N279" s="172">
        <v>0</v>
      </c>
      <c r="O279" s="172">
        <f>ROUND(E279*N279,2)</f>
        <v>0</v>
      </c>
      <c r="P279" s="172">
        <v>0</v>
      </c>
      <c r="Q279" s="172">
        <f>ROUND(E279*P279,2)</f>
        <v>0</v>
      </c>
      <c r="R279" s="172"/>
      <c r="S279" s="172" t="s">
        <v>160</v>
      </c>
      <c r="T279" s="173" t="s">
        <v>140</v>
      </c>
      <c r="U279" s="156">
        <v>0</v>
      </c>
      <c r="V279" s="156">
        <f>ROUND(E279*U279,2)</f>
        <v>0</v>
      </c>
      <c r="W279" s="156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189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94" t="s">
        <v>318</v>
      </c>
      <c r="D280" s="181"/>
      <c r="E280" s="182">
        <v>1</v>
      </c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185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7">
        <v>85</v>
      </c>
      <c r="B281" s="168" t="s">
        <v>476</v>
      </c>
      <c r="C281" s="177" t="s">
        <v>477</v>
      </c>
      <c r="D281" s="169" t="s">
        <v>225</v>
      </c>
      <c r="E281" s="170">
        <v>0.22794</v>
      </c>
      <c r="F281" s="171">
        <v>0</v>
      </c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21</v>
      </c>
      <c r="M281" s="172">
        <f>G281*(1+L281/100)</f>
        <v>0</v>
      </c>
      <c r="N281" s="172">
        <v>0</v>
      </c>
      <c r="O281" s="172">
        <f>ROUND(E281*N281,2)</f>
        <v>0</v>
      </c>
      <c r="P281" s="172">
        <v>0</v>
      </c>
      <c r="Q281" s="172">
        <f>ROUND(E281*P281,2)</f>
        <v>0</v>
      </c>
      <c r="R281" s="172" t="s">
        <v>454</v>
      </c>
      <c r="S281" s="172" t="s">
        <v>139</v>
      </c>
      <c r="T281" s="173" t="s">
        <v>180</v>
      </c>
      <c r="U281" s="156">
        <v>1.863</v>
      </c>
      <c r="V281" s="156">
        <f>ROUND(E281*U281,2)</f>
        <v>0.42</v>
      </c>
      <c r="W281" s="156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421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66" t="s">
        <v>447</v>
      </c>
      <c r="D282" s="267"/>
      <c r="E282" s="267"/>
      <c r="F282" s="267"/>
      <c r="G282" s="267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183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87">
        <v>86</v>
      </c>
      <c r="B283" s="188" t="s">
        <v>402</v>
      </c>
      <c r="C283" s="198" t="s">
        <v>403</v>
      </c>
      <c r="D283" s="189" t="s">
        <v>225</v>
      </c>
      <c r="E283" s="190">
        <v>0.78829000000000005</v>
      </c>
      <c r="F283" s="191">
        <v>0</v>
      </c>
      <c r="G283" s="192">
        <f t="shared" ref="G283:G289" si="7">ROUND(E283*F283,2)</f>
        <v>0</v>
      </c>
      <c r="H283" s="191"/>
      <c r="I283" s="192">
        <f t="shared" ref="I283:I289" si="8">ROUND(E283*H283,2)</f>
        <v>0</v>
      </c>
      <c r="J283" s="191"/>
      <c r="K283" s="192">
        <f t="shared" ref="K283:K289" si="9">ROUND(E283*J283,2)</f>
        <v>0</v>
      </c>
      <c r="L283" s="192">
        <v>21</v>
      </c>
      <c r="M283" s="192">
        <f t="shared" ref="M283:M289" si="10">G283*(1+L283/100)</f>
        <v>0</v>
      </c>
      <c r="N283" s="192">
        <v>0</v>
      </c>
      <c r="O283" s="192">
        <f t="shared" ref="O283:O289" si="11">ROUND(E283*N283,2)</f>
        <v>0</v>
      </c>
      <c r="P283" s="192">
        <v>0</v>
      </c>
      <c r="Q283" s="192">
        <f t="shared" ref="Q283:Q289" si="12">ROUND(E283*P283,2)</f>
        <v>0</v>
      </c>
      <c r="R283" s="192" t="s">
        <v>362</v>
      </c>
      <c r="S283" s="192" t="s">
        <v>139</v>
      </c>
      <c r="T283" s="193" t="s">
        <v>180</v>
      </c>
      <c r="U283" s="156">
        <v>0.93300000000000005</v>
      </c>
      <c r="V283" s="156">
        <f t="shared" ref="V283:V289" si="13">ROUND(E283*U283,2)</f>
        <v>0.74</v>
      </c>
      <c r="W283" s="156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404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87">
        <v>87</v>
      </c>
      <c r="B284" s="188" t="s">
        <v>407</v>
      </c>
      <c r="C284" s="198" t="s">
        <v>408</v>
      </c>
      <c r="D284" s="189" t="s">
        <v>225</v>
      </c>
      <c r="E284" s="190">
        <v>0.78829000000000005</v>
      </c>
      <c r="F284" s="191">
        <v>0</v>
      </c>
      <c r="G284" s="192">
        <f t="shared" si="7"/>
        <v>0</v>
      </c>
      <c r="H284" s="191"/>
      <c r="I284" s="192">
        <f t="shared" si="8"/>
        <v>0</v>
      </c>
      <c r="J284" s="191"/>
      <c r="K284" s="192">
        <f t="shared" si="9"/>
        <v>0</v>
      </c>
      <c r="L284" s="192">
        <v>21</v>
      </c>
      <c r="M284" s="192">
        <f t="shared" si="10"/>
        <v>0</v>
      </c>
      <c r="N284" s="192">
        <v>0</v>
      </c>
      <c r="O284" s="192">
        <f t="shared" si="11"/>
        <v>0</v>
      </c>
      <c r="P284" s="192">
        <v>0</v>
      </c>
      <c r="Q284" s="192">
        <f t="shared" si="12"/>
        <v>0</v>
      </c>
      <c r="R284" s="192" t="s">
        <v>362</v>
      </c>
      <c r="S284" s="192" t="s">
        <v>139</v>
      </c>
      <c r="T284" s="193" t="s">
        <v>180</v>
      </c>
      <c r="U284" s="156">
        <v>0.49</v>
      </c>
      <c r="V284" s="156">
        <f t="shared" si="13"/>
        <v>0.39</v>
      </c>
      <c r="W284" s="156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404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87">
        <v>88</v>
      </c>
      <c r="B285" s="188" t="s">
        <v>409</v>
      </c>
      <c r="C285" s="198" t="s">
        <v>410</v>
      </c>
      <c r="D285" s="189" t="s">
        <v>225</v>
      </c>
      <c r="E285" s="190">
        <v>19.7072</v>
      </c>
      <c r="F285" s="191">
        <v>0</v>
      </c>
      <c r="G285" s="192">
        <f t="shared" si="7"/>
        <v>0</v>
      </c>
      <c r="H285" s="191"/>
      <c r="I285" s="192">
        <f t="shared" si="8"/>
        <v>0</v>
      </c>
      <c r="J285" s="191"/>
      <c r="K285" s="192">
        <f t="shared" si="9"/>
        <v>0</v>
      </c>
      <c r="L285" s="192">
        <v>21</v>
      </c>
      <c r="M285" s="192">
        <f t="shared" si="10"/>
        <v>0</v>
      </c>
      <c r="N285" s="192">
        <v>0</v>
      </c>
      <c r="O285" s="192">
        <f t="shared" si="11"/>
        <v>0</v>
      </c>
      <c r="P285" s="192">
        <v>0</v>
      </c>
      <c r="Q285" s="192">
        <f t="shared" si="12"/>
        <v>0</v>
      </c>
      <c r="R285" s="192" t="s">
        <v>362</v>
      </c>
      <c r="S285" s="192" t="s">
        <v>139</v>
      </c>
      <c r="T285" s="193" t="s">
        <v>180</v>
      </c>
      <c r="U285" s="156">
        <v>0</v>
      </c>
      <c r="V285" s="156">
        <f t="shared" si="13"/>
        <v>0</v>
      </c>
      <c r="W285" s="156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404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87">
        <v>89</v>
      </c>
      <c r="B286" s="188" t="s">
        <v>411</v>
      </c>
      <c r="C286" s="198" t="s">
        <v>412</v>
      </c>
      <c r="D286" s="189" t="s">
        <v>225</v>
      </c>
      <c r="E286" s="190">
        <v>0.78829000000000005</v>
      </c>
      <c r="F286" s="191">
        <v>0</v>
      </c>
      <c r="G286" s="192">
        <f t="shared" si="7"/>
        <v>0</v>
      </c>
      <c r="H286" s="191"/>
      <c r="I286" s="192">
        <f t="shared" si="8"/>
        <v>0</v>
      </c>
      <c r="J286" s="191"/>
      <c r="K286" s="192">
        <f t="shared" si="9"/>
        <v>0</v>
      </c>
      <c r="L286" s="192">
        <v>21</v>
      </c>
      <c r="M286" s="192">
        <f t="shared" si="10"/>
        <v>0</v>
      </c>
      <c r="N286" s="192">
        <v>0</v>
      </c>
      <c r="O286" s="192">
        <f t="shared" si="11"/>
        <v>0</v>
      </c>
      <c r="P286" s="192">
        <v>0</v>
      </c>
      <c r="Q286" s="192">
        <f t="shared" si="12"/>
        <v>0</v>
      </c>
      <c r="R286" s="192" t="s">
        <v>362</v>
      </c>
      <c r="S286" s="192" t="s">
        <v>139</v>
      </c>
      <c r="T286" s="193" t="s">
        <v>180</v>
      </c>
      <c r="U286" s="156">
        <v>0.94199999999999995</v>
      </c>
      <c r="V286" s="156">
        <f t="shared" si="13"/>
        <v>0.74</v>
      </c>
      <c r="W286" s="156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404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1" x14ac:dyDescent="0.2">
      <c r="A287" s="187">
        <v>90</v>
      </c>
      <c r="B287" s="188" t="s">
        <v>413</v>
      </c>
      <c r="C287" s="198" t="s">
        <v>414</v>
      </c>
      <c r="D287" s="189" t="s">
        <v>225</v>
      </c>
      <c r="E287" s="190">
        <v>7.8828800000000001</v>
      </c>
      <c r="F287" s="191">
        <v>0</v>
      </c>
      <c r="G287" s="192">
        <f t="shared" si="7"/>
        <v>0</v>
      </c>
      <c r="H287" s="191"/>
      <c r="I287" s="192">
        <f t="shared" si="8"/>
        <v>0</v>
      </c>
      <c r="J287" s="191"/>
      <c r="K287" s="192">
        <f t="shared" si="9"/>
        <v>0</v>
      </c>
      <c r="L287" s="192">
        <v>21</v>
      </c>
      <c r="M287" s="192">
        <f t="shared" si="10"/>
        <v>0</v>
      </c>
      <c r="N287" s="192">
        <v>0</v>
      </c>
      <c r="O287" s="192">
        <f t="shared" si="11"/>
        <v>0</v>
      </c>
      <c r="P287" s="192">
        <v>0</v>
      </c>
      <c r="Q287" s="192">
        <f t="shared" si="12"/>
        <v>0</v>
      </c>
      <c r="R287" s="192" t="s">
        <v>362</v>
      </c>
      <c r="S287" s="192" t="s">
        <v>139</v>
      </c>
      <c r="T287" s="193" t="s">
        <v>180</v>
      </c>
      <c r="U287" s="156">
        <v>0.105</v>
      </c>
      <c r="V287" s="156">
        <f t="shared" si="13"/>
        <v>0.83</v>
      </c>
      <c r="W287" s="156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404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87">
        <v>91</v>
      </c>
      <c r="B288" s="188" t="s">
        <v>478</v>
      </c>
      <c r="C288" s="198" t="s">
        <v>479</v>
      </c>
      <c r="D288" s="189" t="s">
        <v>225</v>
      </c>
      <c r="E288" s="190">
        <v>0.78829000000000005</v>
      </c>
      <c r="F288" s="191">
        <v>0</v>
      </c>
      <c r="G288" s="192">
        <f t="shared" si="7"/>
        <v>0</v>
      </c>
      <c r="H288" s="191"/>
      <c r="I288" s="192">
        <f t="shared" si="8"/>
        <v>0</v>
      </c>
      <c r="J288" s="191"/>
      <c r="K288" s="192">
        <f t="shared" si="9"/>
        <v>0</v>
      </c>
      <c r="L288" s="192">
        <v>21</v>
      </c>
      <c r="M288" s="192">
        <f t="shared" si="10"/>
        <v>0</v>
      </c>
      <c r="N288" s="192">
        <v>0</v>
      </c>
      <c r="O288" s="192">
        <f t="shared" si="11"/>
        <v>0</v>
      </c>
      <c r="P288" s="192">
        <v>0</v>
      </c>
      <c r="Q288" s="192">
        <f t="shared" si="12"/>
        <v>0</v>
      </c>
      <c r="R288" s="192" t="s">
        <v>362</v>
      </c>
      <c r="S288" s="192" t="s">
        <v>139</v>
      </c>
      <c r="T288" s="193" t="s">
        <v>180</v>
      </c>
      <c r="U288" s="156">
        <v>0</v>
      </c>
      <c r="V288" s="156">
        <f t="shared" si="13"/>
        <v>0</v>
      </c>
      <c r="W288" s="156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404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87">
        <v>92</v>
      </c>
      <c r="B289" s="188" t="s">
        <v>417</v>
      </c>
      <c r="C289" s="198" t="s">
        <v>418</v>
      </c>
      <c r="D289" s="189" t="s">
        <v>225</v>
      </c>
      <c r="E289" s="190">
        <v>0.78829000000000005</v>
      </c>
      <c r="F289" s="191">
        <v>0</v>
      </c>
      <c r="G289" s="192">
        <f t="shared" si="7"/>
        <v>0</v>
      </c>
      <c r="H289" s="191"/>
      <c r="I289" s="192">
        <f t="shared" si="8"/>
        <v>0</v>
      </c>
      <c r="J289" s="191"/>
      <c r="K289" s="192">
        <f t="shared" si="9"/>
        <v>0</v>
      </c>
      <c r="L289" s="192">
        <v>21</v>
      </c>
      <c r="M289" s="192">
        <f t="shared" si="10"/>
        <v>0</v>
      </c>
      <c r="N289" s="192">
        <v>0</v>
      </c>
      <c r="O289" s="192">
        <f t="shared" si="11"/>
        <v>0</v>
      </c>
      <c r="P289" s="192">
        <v>0</v>
      </c>
      <c r="Q289" s="192">
        <f t="shared" si="12"/>
        <v>0</v>
      </c>
      <c r="R289" s="192"/>
      <c r="S289" s="192" t="s">
        <v>139</v>
      </c>
      <c r="T289" s="193" t="s">
        <v>180</v>
      </c>
      <c r="U289" s="156">
        <v>6.0000000000000001E-3</v>
      </c>
      <c r="V289" s="156">
        <f t="shared" si="13"/>
        <v>0</v>
      </c>
      <c r="W289" s="156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404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x14ac:dyDescent="0.2">
      <c r="A290" s="161" t="s">
        <v>134</v>
      </c>
      <c r="B290" s="162" t="s">
        <v>94</v>
      </c>
      <c r="C290" s="176" t="s">
        <v>95</v>
      </c>
      <c r="D290" s="163"/>
      <c r="E290" s="164"/>
      <c r="F290" s="165"/>
      <c r="G290" s="165">
        <f>SUMIF(AG291:AG321,"&lt;&gt;NOR",G291:G321)</f>
        <v>0</v>
      </c>
      <c r="H290" s="165"/>
      <c r="I290" s="165">
        <f>SUM(I291:I321)</f>
        <v>0</v>
      </c>
      <c r="J290" s="165"/>
      <c r="K290" s="165">
        <f>SUM(K291:K321)</f>
        <v>0</v>
      </c>
      <c r="L290" s="165"/>
      <c r="M290" s="165">
        <f>SUM(M291:M321)</f>
        <v>0</v>
      </c>
      <c r="N290" s="165"/>
      <c r="O290" s="165">
        <f>SUM(O291:O321)</f>
        <v>0.12</v>
      </c>
      <c r="P290" s="165"/>
      <c r="Q290" s="165">
        <f>SUM(Q291:Q321)</f>
        <v>0</v>
      </c>
      <c r="R290" s="165"/>
      <c r="S290" s="165"/>
      <c r="T290" s="166"/>
      <c r="U290" s="160"/>
      <c r="V290" s="160">
        <f>SUM(V291:V321)</f>
        <v>9.5499999999999989</v>
      </c>
      <c r="W290" s="160"/>
      <c r="AG290" t="s">
        <v>135</v>
      </c>
    </row>
    <row r="291" spans="1:60" ht="22.5" outlineLevel="1" x14ac:dyDescent="0.2">
      <c r="A291" s="167">
        <v>93</v>
      </c>
      <c r="B291" s="168" t="s">
        <v>480</v>
      </c>
      <c r="C291" s="177" t="s">
        <v>481</v>
      </c>
      <c r="D291" s="169" t="s">
        <v>252</v>
      </c>
      <c r="E291" s="170">
        <v>1</v>
      </c>
      <c r="F291" s="171">
        <v>0</v>
      </c>
      <c r="G291" s="172">
        <f>ROUND(E291*F291,2)</f>
        <v>0</v>
      </c>
      <c r="H291" s="171"/>
      <c r="I291" s="172">
        <f>ROUND(E291*H291,2)</f>
        <v>0</v>
      </c>
      <c r="J291" s="171"/>
      <c r="K291" s="172">
        <f>ROUND(E291*J291,2)</f>
        <v>0</v>
      </c>
      <c r="L291" s="172">
        <v>21</v>
      </c>
      <c r="M291" s="172">
        <f>G291*(1+L291/100)</f>
        <v>0</v>
      </c>
      <c r="N291" s="172">
        <v>0</v>
      </c>
      <c r="O291" s="172">
        <f>ROUND(E291*N291,2)</f>
        <v>0</v>
      </c>
      <c r="P291" s="172">
        <v>0</v>
      </c>
      <c r="Q291" s="172">
        <f>ROUND(E291*P291,2)</f>
        <v>0</v>
      </c>
      <c r="R291" s="172" t="s">
        <v>472</v>
      </c>
      <c r="S291" s="172" t="s">
        <v>139</v>
      </c>
      <c r="T291" s="173" t="s">
        <v>180</v>
      </c>
      <c r="U291" s="156">
        <v>1.5</v>
      </c>
      <c r="V291" s="156">
        <f>ROUND(E291*U291,2)</f>
        <v>1.5</v>
      </c>
      <c r="W291" s="156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189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94" t="s">
        <v>313</v>
      </c>
      <c r="D292" s="181"/>
      <c r="E292" s="182">
        <v>1</v>
      </c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185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67">
        <v>94</v>
      </c>
      <c r="B293" s="168" t="s">
        <v>482</v>
      </c>
      <c r="C293" s="177" t="s">
        <v>483</v>
      </c>
      <c r="D293" s="169" t="s">
        <v>252</v>
      </c>
      <c r="E293" s="170">
        <v>3</v>
      </c>
      <c r="F293" s="171">
        <v>0</v>
      </c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21</v>
      </c>
      <c r="M293" s="172">
        <f>G293*(1+L293/100)</f>
        <v>0</v>
      </c>
      <c r="N293" s="172">
        <v>0</v>
      </c>
      <c r="O293" s="172">
        <f>ROUND(E293*N293,2)</f>
        <v>0</v>
      </c>
      <c r="P293" s="172">
        <v>0</v>
      </c>
      <c r="Q293" s="172">
        <f>ROUND(E293*P293,2)</f>
        <v>0</v>
      </c>
      <c r="R293" s="172" t="s">
        <v>472</v>
      </c>
      <c r="S293" s="172" t="s">
        <v>139</v>
      </c>
      <c r="T293" s="173" t="s">
        <v>180</v>
      </c>
      <c r="U293" s="156">
        <v>1.56</v>
      </c>
      <c r="V293" s="156">
        <f>ROUND(E293*U293,2)</f>
        <v>4.68</v>
      </c>
      <c r="W293" s="156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189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94" t="s">
        <v>484</v>
      </c>
      <c r="D294" s="181"/>
      <c r="E294" s="182">
        <v>1</v>
      </c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185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4" t="s">
        <v>254</v>
      </c>
      <c r="D295" s="181"/>
      <c r="E295" s="182">
        <v>1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185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94" t="s">
        <v>314</v>
      </c>
      <c r="D296" s="181"/>
      <c r="E296" s="182">
        <v>1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185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7">
        <v>95</v>
      </c>
      <c r="B297" s="168" t="s">
        <v>485</v>
      </c>
      <c r="C297" s="177" t="s">
        <v>486</v>
      </c>
      <c r="D297" s="169" t="s">
        <v>252</v>
      </c>
      <c r="E297" s="170">
        <v>4</v>
      </c>
      <c r="F297" s="171">
        <v>0</v>
      </c>
      <c r="G297" s="172">
        <f>ROUND(E297*F297,2)</f>
        <v>0</v>
      </c>
      <c r="H297" s="171"/>
      <c r="I297" s="172">
        <f>ROUND(E297*H297,2)</f>
        <v>0</v>
      </c>
      <c r="J297" s="171"/>
      <c r="K297" s="172">
        <f>ROUND(E297*J297,2)</f>
        <v>0</v>
      </c>
      <c r="L297" s="172">
        <v>21</v>
      </c>
      <c r="M297" s="172">
        <f>G297*(1+L297/100)</f>
        <v>0</v>
      </c>
      <c r="N297" s="172">
        <v>0</v>
      </c>
      <c r="O297" s="172">
        <f>ROUND(E297*N297,2)</f>
        <v>0</v>
      </c>
      <c r="P297" s="172">
        <v>0</v>
      </c>
      <c r="Q297" s="172">
        <f>ROUND(E297*P297,2)</f>
        <v>0</v>
      </c>
      <c r="R297" s="172" t="s">
        <v>472</v>
      </c>
      <c r="S297" s="172" t="s">
        <v>139</v>
      </c>
      <c r="T297" s="173" t="s">
        <v>180</v>
      </c>
      <c r="U297" s="156">
        <v>0.77500000000000002</v>
      </c>
      <c r="V297" s="156">
        <f>ROUND(E297*U297,2)</f>
        <v>3.1</v>
      </c>
      <c r="W297" s="156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426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94" t="s">
        <v>313</v>
      </c>
      <c r="D298" s="181"/>
      <c r="E298" s="182">
        <v>1</v>
      </c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185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94" t="s">
        <v>484</v>
      </c>
      <c r="D299" s="181"/>
      <c r="E299" s="182">
        <v>1</v>
      </c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185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94" t="s">
        <v>254</v>
      </c>
      <c r="D300" s="181"/>
      <c r="E300" s="182">
        <v>1</v>
      </c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185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94" t="s">
        <v>314</v>
      </c>
      <c r="D301" s="181"/>
      <c r="E301" s="182">
        <v>1</v>
      </c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185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2.5" outlineLevel="1" x14ac:dyDescent="0.2">
      <c r="A302" s="167">
        <v>96</v>
      </c>
      <c r="B302" s="168" t="s">
        <v>487</v>
      </c>
      <c r="C302" s="177" t="s">
        <v>488</v>
      </c>
      <c r="D302" s="169" t="s">
        <v>252</v>
      </c>
      <c r="E302" s="170">
        <v>4</v>
      </c>
      <c r="F302" s="171">
        <v>0</v>
      </c>
      <c r="G302" s="172">
        <f>ROUND(E302*F302,2)</f>
        <v>0</v>
      </c>
      <c r="H302" s="171"/>
      <c r="I302" s="172">
        <f>ROUND(E302*H302,2)</f>
        <v>0</v>
      </c>
      <c r="J302" s="171"/>
      <c r="K302" s="172">
        <f>ROUND(E302*J302,2)</f>
        <v>0</v>
      </c>
      <c r="L302" s="172">
        <v>21</v>
      </c>
      <c r="M302" s="172">
        <f>G302*(1+L302/100)</f>
        <v>0</v>
      </c>
      <c r="N302" s="172">
        <v>7.5000000000000002E-4</v>
      </c>
      <c r="O302" s="172">
        <f>ROUND(E302*N302,2)</f>
        <v>0</v>
      </c>
      <c r="P302" s="172">
        <v>0</v>
      </c>
      <c r="Q302" s="172">
        <f>ROUND(E302*P302,2)</f>
        <v>0</v>
      </c>
      <c r="R302" s="172" t="s">
        <v>279</v>
      </c>
      <c r="S302" s="172" t="s">
        <v>139</v>
      </c>
      <c r="T302" s="173" t="s">
        <v>180</v>
      </c>
      <c r="U302" s="156">
        <v>0</v>
      </c>
      <c r="V302" s="156">
        <f>ROUND(E302*U302,2)</f>
        <v>0</v>
      </c>
      <c r="W302" s="156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284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94" t="s">
        <v>313</v>
      </c>
      <c r="D303" s="181"/>
      <c r="E303" s="182">
        <v>1</v>
      </c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185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94" t="s">
        <v>484</v>
      </c>
      <c r="D304" s="181"/>
      <c r="E304" s="182">
        <v>1</v>
      </c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185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94" t="s">
        <v>254</v>
      </c>
      <c r="D305" s="181"/>
      <c r="E305" s="182">
        <v>1</v>
      </c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185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94" t="s">
        <v>314</v>
      </c>
      <c r="D306" s="181"/>
      <c r="E306" s="182">
        <v>1</v>
      </c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185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1" x14ac:dyDescent="0.2">
      <c r="A307" s="167">
        <v>97</v>
      </c>
      <c r="B307" s="168" t="s">
        <v>489</v>
      </c>
      <c r="C307" s="177" t="s">
        <v>490</v>
      </c>
      <c r="D307" s="169" t="s">
        <v>252</v>
      </c>
      <c r="E307" s="170">
        <v>4</v>
      </c>
      <c r="F307" s="171">
        <v>0</v>
      </c>
      <c r="G307" s="172">
        <f>ROUND(E307*F307,2)</f>
        <v>0</v>
      </c>
      <c r="H307" s="171"/>
      <c r="I307" s="172">
        <f>ROUND(E307*H307,2)</f>
        <v>0</v>
      </c>
      <c r="J307" s="171"/>
      <c r="K307" s="172">
        <f>ROUND(E307*J307,2)</f>
        <v>0</v>
      </c>
      <c r="L307" s="172">
        <v>21</v>
      </c>
      <c r="M307" s="172">
        <f>G307*(1+L307/100)</f>
        <v>0</v>
      </c>
      <c r="N307" s="172">
        <v>4.4999999999999999E-4</v>
      </c>
      <c r="O307" s="172">
        <f>ROUND(E307*N307,2)</f>
        <v>0</v>
      </c>
      <c r="P307" s="172">
        <v>0</v>
      </c>
      <c r="Q307" s="172">
        <f>ROUND(E307*P307,2)</f>
        <v>0</v>
      </c>
      <c r="R307" s="172" t="s">
        <v>279</v>
      </c>
      <c r="S307" s="172" t="s">
        <v>139</v>
      </c>
      <c r="T307" s="173" t="s">
        <v>180</v>
      </c>
      <c r="U307" s="156">
        <v>0</v>
      </c>
      <c r="V307" s="156">
        <f>ROUND(E307*U307,2)</f>
        <v>0</v>
      </c>
      <c r="W307" s="156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284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94" t="s">
        <v>313</v>
      </c>
      <c r="D308" s="181"/>
      <c r="E308" s="182">
        <v>1</v>
      </c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185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94" t="s">
        <v>484</v>
      </c>
      <c r="D309" s="181"/>
      <c r="E309" s="182">
        <v>1</v>
      </c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185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94" t="s">
        <v>254</v>
      </c>
      <c r="D310" s="181"/>
      <c r="E310" s="182">
        <v>1</v>
      </c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185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94" t="s">
        <v>314</v>
      </c>
      <c r="D311" s="181"/>
      <c r="E311" s="182">
        <v>1</v>
      </c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185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2.5" outlineLevel="1" x14ac:dyDescent="0.2">
      <c r="A312" s="167">
        <v>98</v>
      </c>
      <c r="B312" s="168" t="s">
        <v>491</v>
      </c>
      <c r="C312" s="177" t="s">
        <v>492</v>
      </c>
      <c r="D312" s="169" t="s">
        <v>252</v>
      </c>
      <c r="E312" s="170">
        <v>1</v>
      </c>
      <c r="F312" s="171">
        <v>0</v>
      </c>
      <c r="G312" s="172">
        <f>ROUND(E312*F312,2)</f>
        <v>0</v>
      </c>
      <c r="H312" s="171"/>
      <c r="I312" s="172">
        <f>ROUND(E312*H312,2)</f>
        <v>0</v>
      </c>
      <c r="J312" s="171"/>
      <c r="K312" s="172">
        <f>ROUND(E312*J312,2)</f>
        <v>0</v>
      </c>
      <c r="L312" s="172">
        <v>21</v>
      </c>
      <c r="M312" s="172">
        <f>G312*(1+L312/100)</f>
        <v>0</v>
      </c>
      <c r="N312" s="172">
        <v>2.5000000000000001E-2</v>
      </c>
      <c r="O312" s="172">
        <f>ROUND(E312*N312,2)</f>
        <v>0.03</v>
      </c>
      <c r="P312" s="172">
        <v>0</v>
      </c>
      <c r="Q312" s="172">
        <f>ROUND(E312*P312,2)</f>
        <v>0</v>
      </c>
      <c r="R312" s="172" t="s">
        <v>279</v>
      </c>
      <c r="S312" s="172" t="s">
        <v>139</v>
      </c>
      <c r="T312" s="173" t="s">
        <v>180</v>
      </c>
      <c r="U312" s="156">
        <v>0</v>
      </c>
      <c r="V312" s="156">
        <f>ROUND(E312*U312,2)</f>
        <v>0</v>
      </c>
      <c r="W312" s="156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284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94" t="s">
        <v>484</v>
      </c>
      <c r="D313" s="181"/>
      <c r="E313" s="182">
        <v>1</v>
      </c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185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67">
        <v>99</v>
      </c>
      <c r="B314" s="168" t="s">
        <v>493</v>
      </c>
      <c r="C314" s="177" t="s">
        <v>494</v>
      </c>
      <c r="D314" s="169" t="s">
        <v>252</v>
      </c>
      <c r="E314" s="170">
        <v>1</v>
      </c>
      <c r="F314" s="171">
        <v>0</v>
      </c>
      <c r="G314" s="172">
        <f>ROUND(E314*F314,2)</f>
        <v>0</v>
      </c>
      <c r="H314" s="171"/>
      <c r="I314" s="172">
        <f>ROUND(E314*H314,2)</f>
        <v>0</v>
      </c>
      <c r="J314" s="171"/>
      <c r="K314" s="172">
        <f>ROUND(E314*J314,2)</f>
        <v>0</v>
      </c>
      <c r="L314" s="172">
        <v>21</v>
      </c>
      <c r="M314" s="172">
        <f>G314*(1+L314/100)</f>
        <v>0</v>
      </c>
      <c r="N314" s="172">
        <v>2.7E-2</v>
      </c>
      <c r="O314" s="172">
        <f>ROUND(E314*N314,2)</f>
        <v>0.03</v>
      </c>
      <c r="P314" s="172">
        <v>0</v>
      </c>
      <c r="Q314" s="172">
        <f>ROUND(E314*P314,2)</f>
        <v>0</v>
      </c>
      <c r="R314" s="172" t="s">
        <v>279</v>
      </c>
      <c r="S314" s="172" t="s">
        <v>139</v>
      </c>
      <c r="T314" s="173" t="s">
        <v>180</v>
      </c>
      <c r="U314" s="156">
        <v>0</v>
      </c>
      <c r="V314" s="156">
        <f>ROUND(E314*U314,2)</f>
        <v>0</v>
      </c>
      <c r="W314" s="156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284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94" t="s">
        <v>313</v>
      </c>
      <c r="D315" s="181"/>
      <c r="E315" s="182">
        <v>1</v>
      </c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185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67">
        <v>100</v>
      </c>
      <c r="B316" s="168" t="s">
        <v>495</v>
      </c>
      <c r="C316" s="177" t="s">
        <v>496</v>
      </c>
      <c r="D316" s="169" t="s">
        <v>252</v>
      </c>
      <c r="E316" s="170">
        <v>1</v>
      </c>
      <c r="F316" s="171">
        <v>0</v>
      </c>
      <c r="G316" s="172">
        <f>ROUND(E316*F316,2)</f>
        <v>0</v>
      </c>
      <c r="H316" s="171"/>
      <c r="I316" s="172">
        <f>ROUND(E316*H316,2)</f>
        <v>0</v>
      </c>
      <c r="J316" s="171"/>
      <c r="K316" s="172">
        <f>ROUND(E316*J316,2)</f>
        <v>0</v>
      </c>
      <c r="L316" s="172">
        <v>21</v>
      </c>
      <c r="M316" s="172">
        <f>G316*(1+L316/100)</f>
        <v>0</v>
      </c>
      <c r="N316" s="172">
        <v>2.7E-2</v>
      </c>
      <c r="O316" s="172">
        <f>ROUND(E316*N316,2)</f>
        <v>0.03</v>
      </c>
      <c r="P316" s="172">
        <v>0</v>
      </c>
      <c r="Q316" s="172">
        <f>ROUND(E316*P316,2)</f>
        <v>0</v>
      </c>
      <c r="R316" s="172"/>
      <c r="S316" s="172" t="s">
        <v>160</v>
      </c>
      <c r="T316" s="173" t="s">
        <v>140</v>
      </c>
      <c r="U316" s="156">
        <v>0</v>
      </c>
      <c r="V316" s="156">
        <f>ROUND(E316*U316,2)</f>
        <v>0</v>
      </c>
      <c r="W316" s="156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497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94" t="s">
        <v>314</v>
      </c>
      <c r="D317" s="181"/>
      <c r="E317" s="182">
        <v>1</v>
      </c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185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67">
        <v>101</v>
      </c>
      <c r="B318" s="168" t="s">
        <v>498</v>
      </c>
      <c r="C318" s="177" t="s">
        <v>499</v>
      </c>
      <c r="D318" s="169" t="s">
        <v>252</v>
      </c>
      <c r="E318" s="170">
        <v>1</v>
      </c>
      <c r="F318" s="171">
        <v>0</v>
      </c>
      <c r="G318" s="172">
        <f>ROUND(E318*F318,2)</f>
        <v>0</v>
      </c>
      <c r="H318" s="171"/>
      <c r="I318" s="172">
        <f>ROUND(E318*H318,2)</f>
        <v>0</v>
      </c>
      <c r="J318" s="171"/>
      <c r="K318" s="172">
        <f>ROUND(E318*J318,2)</f>
        <v>0</v>
      </c>
      <c r="L318" s="172">
        <v>21</v>
      </c>
      <c r="M318" s="172">
        <f>G318*(1+L318/100)</f>
        <v>0</v>
      </c>
      <c r="N318" s="172">
        <v>2.7E-2</v>
      </c>
      <c r="O318" s="172">
        <f>ROUND(E318*N318,2)</f>
        <v>0.03</v>
      </c>
      <c r="P318" s="172">
        <v>0</v>
      </c>
      <c r="Q318" s="172">
        <f>ROUND(E318*P318,2)</f>
        <v>0</v>
      </c>
      <c r="R318" s="172"/>
      <c r="S318" s="172" t="s">
        <v>160</v>
      </c>
      <c r="T318" s="173" t="s">
        <v>139</v>
      </c>
      <c r="U318" s="156">
        <v>0</v>
      </c>
      <c r="V318" s="156">
        <f>ROUND(E318*U318,2)</f>
        <v>0</v>
      </c>
      <c r="W318" s="156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497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94" t="s">
        <v>254</v>
      </c>
      <c r="D319" s="181"/>
      <c r="E319" s="182">
        <v>1</v>
      </c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185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67">
        <v>102</v>
      </c>
      <c r="B320" s="168" t="s">
        <v>500</v>
      </c>
      <c r="C320" s="177" t="s">
        <v>501</v>
      </c>
      <c r="D320" s="169" t="s">
        <v>225</v>
      </c>
      <c r="E320" s="170">
        <v>0.1108</v>
      </c>
      <c r="F320" s="171">
        <v>0</v>
      </c>
      <c r="G320" s="172">
        <f>ROUND(E320*F320,2)</f>
        <v>0</v>
      </c>
      <c r="H320" s="171"/>
      <c r="I320" s="172">
        <f>ROUND(E320*H320,2)</f>
        <v>0</v>
      </c>
      <c r="J320" s="171"/>
      <c r="K320" s="172">
        <f>ROUND(E320*J320,2)</f>
        <v>0</v>
      </c>
      <c r="L320" s="172">
        <v>21</v>
      </c>
      <c r="M320" s="172">
        <f>G320*(1+L320/100)</f>
        <v>0</v>
      </c>
      <c r="N320" s="172">
        <v>0</v>
      </c>
      <c r="O320" s="172">
        <f>ROUND(E320*N320,2)</f>
        <v>0</v>
      </c>
      <c r="P320" s="172">
        <v>0</v>
      </c>
      <c r="Q320" s="172">
        <f>ROUND(E320*P320,2)</f>
        <v>0</v>
      </c>
      <c r="R320" s="172" t="s">
        <v>472</v>
      </c>
      <c r="S320" s="172" t="s">
        <v>139</v>
      </c>
      <c r="T320" s="173" t="s">
        <v>180</v>
      </c>
      <c r="U320" s="156">
        <v>2.4470000000000001</v>
      </c>
      <c r="V320" s="156">
        <f>ROUND(E320*U320,2)</f>
        <v>0.27</v>
      </c>
      <c r="W320" s="156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421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266" t="s">
        <v>447</v>
      </c>
      <c r="D321" s="267"/>
      <c r="E321" s="267"/>
      <c r="F321" s="267"/>
      <c r="G321" s="267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183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x14ac:dyDescent="0.2">
      <c r="A322" s="161" t="s">
        <v>134</v>
      </c>
      <c r="B322" s="162" t="s">
        <v>96</v>
      </c>
      <c r="C322" s="176" t="s">
        <v>97</v>
      </c>
      <c r="D322" s="163"/>
      <c r="E322" s="164"/>
      <c r="F322" s="165"/>
      <c r="G322" s="165">
        <f>SUMIF(AG323:AG336,"&lt;&gt;NOR",G323:G336)</f>
        <v>0</v>
      </c>
      <c r="H322" s="165"/>
      <c r="I322" s="165">
        <f>SUM(I323:I336)</f>
        <v>0</v>
      </c>
      <c r="J322" s="165"/>
      <c r="K322" s="165">
        <f>SUM(K323:K336)</f>
        <v>0</v>
      </c>
      <c r="L322" s="165"/>
      <c r="M322" s="165">
        <f>SUM(M323:M336)</f>
        <v>0</v>
      </c>
      <c r="N322" s="165"/>
      <c r="O322" s="165">
        <f>SUM(O323:O336)</f>
        <v>0.6</v>
      </c>
      <c r="P322" s="165"/>
      <c r="Q322" s="165">
        <f>SUM(Q323:Q336)</f>
        <v>0.48</v>
      </c>
      <c r="R322" s="165"/>
      <c r="S322" s="165"/>
      <c r="T322" s="166"/>
      <c r="U322" s="160"/>
      <c r="V322" s="160">
        <f>SUM(V323:V336)</f>
        <v>98.96</v>
      </c>
      <c r="W322" s="160"/>
      <c r="AG322" t="s">
        <v>135</v>
      </c>
    </row>
    <row r="323" spans="1:60" outlineLevel="1" x14ac:dyDescent="0.2">
      <c r="A323" s="167">
        <v>103</v>
      </c>
      <c r="B323" s="168" t="s">
        <v>502</v>
      </c>
      <c r="C323" s="177" t="s">
        <v>503</v>
      </c>
      <c r="D323" s="169" t="s">
        <v>239</v>
      </c>
      <c r="E323" s="170">
        <v>95</v>
      </c>
      <c r="F323" s="171">
        <v>0</v>
      </c>
      <c r="G323" s="172">
        <f>ROUND(E323*F323,2)</f>
        <v>0</v>
      </c>
      <c r="H323" s="171"/>
      <c r="I323" s="172">
        <f>ROUND(E323*H323,2)</f>
        <v>0</v>
      </c>
      <c r="J323" s="171"/>
      <c r="K323" s="172">
        <f>ROUND(E323*J323,2)</f>
        <v>0</v>
      </c>
      <c r="L323" s="172">
        <v>21</v>
      </c>
      <c r="M323" s="172">
        <f>G323*(1+L323/100)</f>
        <v>0</v>
      </c>
      <c r="N323" s="172">
        <v>4.1000000000000003E-3</v>
      </c>
      <c r="O323" s="172">
        <f>ROUND(E323*N323,2)</f>
        <v>0.39</v>
      </c>
      <c r="P323" s="172">
        <v>0</v>
      </c>
      <c r="Q323" s="172">
        <f>ROUND(E323*P323,2)</f>
        <v>0</v>
      </c>
      <c r="R323" s="172"/>
      <c r="S323" s="172" t="s">
        <v>160</v>
      </c>
      <c r="T323" s="173" t="s">
        <v>139</v>
      </c>
      <c r="U323" s="156">
        <v>0.42</v>
      </c>
      <c r="V323" s="156">
        <f>ROUND(E323*U323,2)</f>
        <v>39.9</v>
      </c>
      <c r="W323" s="156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189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94" t="s">
        <v>504</v>
      </c>
      <c r="D324" s="181"/>
      <c r="E324" s="182">
        <v>95</v>
      </c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185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67">
        <v>104</v>
      </c>
      <c r="B325" s="168" t="s">
        <v>505</v>
      </c>
      <c r="C325" s="177" t="s">
        <v>506</v>
      </c>
      <c r="D325" s="169" t="s">
        <v>239</v>
      </c>
      <c r="E325" s="170">
        <v>95</v>
      </c>
      <c r="F325" s="171">
        <v>0</v>
      </c>
      <c r="G325" s="172">
        <f>ROUND(E325*F325,2)</f>
        <v>0</v>
      </c>
      <c r="H325" s="171"/>
      <c r="I325" s="172">
        <f>ROUND(E325*H325,2)</f>
        <v>0</v>
      </c>
      <c r="J325" s="171"/>
      <c r="K325" s="172">
        <f>ROUND(E325*J325,2)</f>
        <v>0</v>
      </c>
      <c r="L325" s="172">
        <v>21</v>
      </c>
      <c r="M325" s="172">
        <f>G325*(1+L325/100)</f>
        <v>0</v>
      </c>
      <c r="N325" s="172">
        <v>0</v>
      </c>
      <c r="O325" s="172">
        <f>ROUND(E325*N325,2)</f>
        <v>0</v>
      </c>
      <c r="P325" s="172">
        <v>5.0000000000000001E-3</v>
      </c>
      <c r="Q325" s="172">
        <f>ROUND(E325*P325,2)</f>
        <v>0.48</v>
      </c>
      <c r="R325" s="172" t="s">
        <v>507</v>
      </c>
      <c r="S325" s="172" t="s">
        <v>139</v>
      </c>
      <c r="T325" s="173" t="s">
        <v>180</v>
      </c>
      <c r="U325" s="156">
        <v>0.51</v>
      </c>
      <c r="V325" s="156">
        <f>ROUND(E325*U325,2)</f>
        <v>48.45</v>
      </c>
      <c r="W325" s="156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189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94" t="s">
        <v>504</v>
      </c>
      <c r="D326" s="181"/>
      <c r="E326" s="182">
        <v>95</v>
      </c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185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67">
        <v>105</v>
      </c>
      <c r="B327" s="168" t="s">
        <v>508</v>
      </c>
      <c r="C327" s="177" t="s">
        <v>509</v>
      </c>
      <c r="D327" s="169" t="s">
        <v>510</v>
      </c>
      <c r="E327" s="170">
        <v>88</v>
      </c>
      <c r="F327" s="171">
        <v>0</v>
      </c>
      <c r="G327" s="172">
        <f>ROUND(E327*F327,2)</f>
        <v>0</v>
      </c>
      <c r="H327" s="171"/>
      <c r="I327" s="172">
        <f>ROUND(E327*H327,2)</f>
        <v>0</v>
      </c>
      <c r="J327" s="171"/>
      <c r="K327" s="172">
        <f>ROUND(E327*J327,2)</f>
        <v>0</v>
      </c>
      <c r="L327" s="172">
        <v>21</v>
      </c>
      <c r="M327" s="172">
        <f>G327*(1+L327/100)</f>
        <v>0</v>
      </c>
      <c r="N327" s="172">
        <v>5.0000000000000002E-5</v>
      </c>
      <c r="O327" s="172">
        <f>ROUND(E327*N327,2)</f>
        <v>0</v>
      </c>
      <c r="P327" s="172">
        <v>0</v>
      </c>
      <c r="Q327" s="172">
        <f>ROUND(E327*P327,2)</f>
        <v>0</v>
      </c>
      <c r="R327" s="172" t="s">
        <v>507</v>
      </c>
      <c r="S327" s="172" t="s">
        <v>139</v>
      </c>
      <c r="T327" s="173" t="s">
        <v>180</v>
      </c>
      <c r="U327" s="156">
        <v>0.1</v>
      </c>
      <c r="V327" s="156">
        <f>ROUND(E327*U327,2)</f>
        <v>8.8000000000000007</v>
      </c>
      <c r="W327" s="156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189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94" t="s">
        <v>511</v>
      </c>
      <c r="D328" s="181"/>
      <c r="E328" s="182">
        <v>88</v>
      </c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185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67">
        <v>106</v>
      </c>
      <c r="B329" s="168" t="s">
        <v>512</v>
      </c>
      <c r="C329" s="177" t="s">
        <v>513</v>
      </c>
      <c r="D329" s="169" t="s">
        <v>475</v>
      </c>
      <c r="E329" s="170">
        <v>1</v>
      </c>
      <c r="F329" s="171">
        <v>0</v>
      </c>
      <c r="G329" s="172">
        <f>ROUND(E329*F329,2)</f>
        <v>0</v>
      </c>
      <c r="H329" s="171"/>
      <c r="I329" s="172">
        <f>ROUND(E329*H329,2)</f>
        <v>0</v>
      </c>
      <c r="J329" s="171"/>
      <c r="K329" s="172">
        <f>ROUND(E329*J329,2)</f>
        <v>0</v>
      </c>
      <c r="L329" s="172">
        <v>21</v>
      </c>
      <c r="M329" s="172">
        <f>G329*(1+L329/100)</f>
        <v>0</v>
      </c>
      <c r="N329" s="172">
        <v>0.1</v>
      </c>
      <c r="O329" s="172">
        <f>ROUND(E329*N329,2)</f>
        <v>0.1</v>
      </c>
      <c r="P329" s="172">
        <v>0</v>
      </c>
      <c r="Q329" s="172">
        <f>ROUND(E329*P329,2)</f>
        <v>0</v>
      </c>
      <c r="R329" s="172"/>
      <c r="S329" s="172" t="s">
        <v>160</v>
      </c>
      <c r="T329" s="173" t="s">
        <v>140</v>
      </c>
      <c r="U329" s="156">
        <v>0</v>
      </c>
      <c r="V329" s="156">
        <f>ROUND(E329*U329,2)</f>
        <v>0</v>
      </c>
      <c r="W329" s="156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181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64" t="s">
        <v>514</v>
      </c>
      <c r="D330" s="265"/>
      <c r="E330" s="265"/>
      <c r="F330" s="265"/>
      <c r="G330" s="265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142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94" t="s">
        <v>515</v>
      </c>
      <c r="D331" s="181"/>
      <c r="E331" s="182">
        <v>1</v>
      </c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185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67">
        <v>107</v>
      </c>
      <c r="B332" s="168" t="s">
        <v>516</v>
      </c>
      <c r="C332" s="177" t="s">
        <v>517</v>
      </c>
      <c r="D332" s="169" t="s">
        <v>518</v>
      </c>
      <c r="E332" s="170">
        <v>9.5039999999999999E-2</v>
      </c>
      <c r="F332" s="171">
        <v>0</v>
      </c>
      <c r="G332" s="172">
        <f>ROUND(E332*F332,2)</f>
        <v>0</v>
      </c>
      <c r="H332" s="171"/>
      <c r="I332" s="172">
        <f>ROUND(E332*H332,2)</f>
        <v>0</v>
      </c>
      <c r="J332" s="171"/>
      <c r="K332" s="172">
        <f>ROUND(E332*J332,2)</f>
        <v>0</v>
      </c>
      <c r="L332" s="172">
        <v>21</v>
      </c>
      <c r="M332" s="172">
        <f>G332*(1+L332/100)</f>
        <v>0</v>
      </c>
      <c r="N332" s="172">
        <v>1</v>
      </c>
      <c r="O332" s="172">
        <f>ROUND(E332*N332,2)</f>
        <v>0.1</v>
      </c>
      <c r="P332" s="172">
        <v>0</v>
      </c>
      <c r="Q332" s="172">
        <f>ROUND(E332*P332,2)</f>
        <v>0</v>
      </c>
      <c r="R332" s="172" t="s">
        <v>279</v>
      </c>
      <c r="S332" s="172" t="s">
        <v>139</v>
      </c>
      <c r="T332" s="173" t="s">
        <v>180</v>
      </c>
      <c r="U332" s="156">
        <v>0</v>
      </c>
      <c r="V332" s="156">
        <f>ROUND(E332*U332,2)</f>
        <v>0</v>
      </c>
      <c r="W332" s="156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497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94" t="s">
        <v>519</v>
      </c>
      <c r="D333" s="181"/>
      <c r="E333" s="182">
        <v>9.5039999999999999E-2</v>
      </c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185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87">
        <v>108</v>
      </c>
      <c r="B334" s="188" t="s">
        <v>520</v>
      </c>
      <c r="C334" s="198" t="s">
        <v>521</v>
      </c>
      <c r="D334" s="189" t="s">
        <v>510</v>
      </c>
      <c r="E334" s="190">
        <v>10</v>
      </c>
      <c r="F334" s="191">
        <v>0</v>
      </c>
      <c r="G334" s="192">
        <f>ROUND(E334*F334,2)</f>
        <v>0</v>
      </c>
      <c r="H334" s="191"/>
      <c r="I334" s="192">
        <f>ROUND(E334*H334,2)</f>
        <v>0</v>
      </c>
      <c r="J334" s="191"/>
      <c r="K334" s="192">
        <f>ROUND(E334*J334,2)</f>
        <v>0</v>
      </c>
      <c r="L334" s="192">
        <v>21</v>
      </c>
      <c r="M334" s="192">
        <f>G334*(1+L334/100)</f>
        <v>0</v>
      </c>
      <c r="N334" s="192">
        <v>1E-3</v>
      </c>
      <c r="O334" s="192">
        <f>ROUND(E334*N334,2)</f>
        <v>0.01</v>
      </c>
      <c r="P334" s="192">
        <v>0</v>
      </c>
      <c r="Q334" s="192">
        <f>ROUND(E334*P334,2)</f>
        <v>0</v>
      </c>
      <c r="R334" s="192" t="s">
        <v>279</v>
      </c>
      <c r="S334" s="192" t="s">
        <v>139</v>
      </c>
      <c r="T334" s="193" t="s">
        <v>180</v>
      </c>
      <c r="U334" s="156">
        <v>0</v>
      </c>
      <c r="V334" s="156">
        <f>ROUND(E334*U334,2)</f>
        <v>0</v>
      </c>
      <c r="W334" s="156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497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67">
        <v>109</v>
      </c>
      <c r="B335" s="168" t="s">
        <v>522</v>
      </c>
      <c r="C335" s="177" t="s">
        <v>523</v>
      </c>
      <c r="D335" s="169" t="s">
        <v>225</v>
      </c>
      <c r="E335" s="170">
        <v>0.59894000000000003</v>
      </c>
      <c r="F335" s="171">
        <v>0</v>
      </c>
      <c r="G335" s="172">
        <f>ROUND(E335*F335,2)</f>
        <v>0</v>
      </c>
      <c r="H335" s="171"/>
      <c r="I335" s="172">
        <f>ROUND(E335*H335,2)</f>
        <v>0</v>
      </c>
      <c r="J335" s="171"/>
      <c r="K335" s="172">
        <f>ROUND(E335*J335,2)</f>
        <v>0</v>
      </c>
      <c r="L335" s="172">
        <v>21</v>
      </c>
      <c r="M335" s="172">
        <f>G335*(1+L335/100)</f>
        <v>0</v>
      </c>
      <c r="N335" s="172">
        <v>0</v>
      </c>
      <c r="O335" s="172">
        <f>ROUND(E335*N335,2)</f>
        <v>0</v>
      </c>
      <c r="P335" s="172">
        <v>0</v>
      </c>
      <c r="Q335" s="172">
        <f>ROUND(E335*P335,2)</f>
        <v>0</v>
      </c>
      <c r="R335" s="172" t="s">
        <v>507</v>
      </c>
      <c r="S335" s="172" t="s">
        <v>139</v>
      </c>
      <c r="T335" s="173" t="s">
        <v>180</v>
      </c>
      <c r="U335" s="156">
        <v>3.016</v>
      </c>
      <c r="V335" s="156">
        <f>ROUND(E335*U335,2)</f>
        <v>1.81</v>
      </c>
      <c r="W335" s="156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421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66" t="s">
        <v>447</v>
      </c>
      <c r="D336" s="267"/>
      <c r="E336" s="267"/>
      <c r="F336" s="267"/>
      <c r="G336" s="267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183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x14ac:dyDescent="0.2">
      <c r="A337" s="161" t="s">
        <v>134</v>
      </c>
      <c r="B337" s="162" t="s">
        <v>98</v>
      </c>
      <c r="C337" s="176" t="s">
        <v>99</v>
      </c>
      <c r="D337" s="163"/>
      <c r="E337" s="164"/>
      <c r="F337" s="165"/>
      <c r="G337" s="165">
        <f>SUMIF(AG338:AG345,"&lt;&gt;NOR",G338:G345)</f>
        <v>0</v>
      </c>
      <c r="H337" s="165"/>
      <c r="I337" s="165">
        <f>SUM(I338:I345)</f>
        <v>0</v>
      </c>
      <c r="J337" s="165"/>
      <c r="K337" s="165">
        <f>SUM(K338:K345)</f>
        <v>0</v>
      </c>
      <c r="L337" s="165"/>
      <c r="M337" s="165">
        <f>SUM(M338:M345)</f>
        <v>0</v>
      </c>
      <c r="N337" s="165"/>
      <c r="O337" s="165">
        <f>SUM(O338:O345)</f>
        <v>0</v>
      </c>
      <c r="P337" s="165"/>
      <c r="Q337" s="165">
        <f>SUM(Q338:Q345)</f>
        <v>0</v>
      </c>
      <c r="R337" s="165"/>
      <c r="S337" s="165"/>
      <c r="T337" s="166"/>
      <c r="U337" s="160"/>
      <c r="V337" s="160">
        <f>SUM(V338:V345)</f>
        <v>1.53</v>
      </c>
      <c r="W337" s="160"/>
      <c r="AG337" t="s">
        <v>135</v>
      </c>
    </row>
    <row r="338" spans="1:60" outlineLevel="1" x14ac:dyDescent="0.2">
      <c r="A338" s="167">
        <v>110</v>
      </c>
      <c r="B338" s="168" t="s">
        <v>524</v>
      </c>
      <c r="C338" s="177" t="s">
        <v>525</v>
      </c>
      <c r="D338" s="169" t="s">
        <v>239</v>
      </c>
      <c r="E338" s="170">
        <v>4.0949999999999998</v>
      </c>
      <c r="F338" s="171">
        <v>0</v>
      </c>
      <c r="G338" s="172">
        <f>ROUND(E338*F338,2)</f>
        <v>0</v>
      </c>
      <c r="H338" s="171"/>
      <c r="I338" s="172">
        <f>ROUND(E338*H338,2)</f>
        <v>0</v>
      </c>
      <c r="J338" s="171"/>
      <c r="K338" s="172">
        <f>ROUND(E338*J338,2)</f>
        <v>0</v>
      </c>
      <c r="L338" s="172">
        <v>21</v>
      </c>
      <c r="M338" s="172">
        <f>G338*(1+L338/100)</f>
        <v>0</v>
      </c>
      <c r="N338" s="172">
        <v>2.7999999999999998E-4</v>
      </c>
      <c r="O338" s="172">
        <f>ROUND(E338*N338,2)</f>
        <v>0</v>
      </c>
      <c r="P338" s="172">
        <v>0</v>
      </c>
      <c r="Q338" s="172">
        <f>ROUND(E338*P338,2)</f>
        <v>0</v>
      </c>
      <c r="R338" s="172" t="s">
        <v>526</v>
      </c>
      <c r="S338" s="172" t="s">
        <v>139</v>
      </c>
      <c r="T338" s="173" t="s">
        <v>180</v>
      </c>
      <c r="U338" s="156">
        <v>0.307</v>
      </c>
      <c r="V338" s="156">
        <f>ROUND(E338*U338,2)</f>
        <v>1.26</v>
      </c>
      <c r="W338" s="156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189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94" t="s">
        <v>527</v>
      </c>
      <c r="D339" s="181"/>
      <c r="E339" s="182">
        <v>1.0289999999999999</v>
      </c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185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94" t="s">
        <v>528</v>
      </c>
      <c r="D340" s="181"/>
      <c r="E340" s="182">
        <v>1.008</v>
      </c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185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94" t="s">
        <v>529</v>
      </c>
      <c r="D341" s="181"/>
      <c r="E341" s="182">
        <v>1.0289999999999999</v>
      </c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185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94" t="s">
        <v>530</v>
      </c>
      <c r="D342" s="181"/>
      <c r="E342" s="182">
        <v>1.0289999999999999</v>
      </c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185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ht="22.5" outlineLevel="1" x14ac:dyDescent="0.2">
      <c r="A343" s="167">
        <v>111</v>
      </c>
      <c r="B343" s="168" t="s">
        <v>531</v>
      </c>
      <c r="C343" s="177" t="s">
        <v>532</v>
      </c>
      <c r="D343" s="169" t="s">
        <v>239</v>
      </c>
      <c r="E343" s="170">
        <v>1.768</v>
      </c>
      <c r="F343" s="171">
        <v>0</v>
      </c>
      <c r="G343" s="172">
        <f>ROUND(E343*F343,2)</f>
        <v>0</v>
      </c>
      <c r="H343" s="171"/>
      <c r="I343" s="172">
        <f>ROUND(E343*H343,2)</f>
        <v>0</v>
      </c>
      <c r="J343" s="171"/>
      <c r="K343" s="172">
        <f>ROUND(E343*J343,2)</f>
        <v>0</v>
      </c>
      <c r="L343" s="172">
        <v>21</v>
      </c>
      <c r="M343" s="172">
        <f>G343*(1+L343/100)</f>
        <v>0</v>
      </c>
      <c r="N343" s="172">
        <v>1.4999999999999999E-4</v>
      </c>
      <c r="O343" s="172">
        <f>ROUND(E343*N343,2)</f>
        <v>0</v>
      </c>
      <c r="P343" s="172">
        <v>0</v>
      </c>
      <c r="Q343" s="172">
        <f>ROUND(E343*P343,2)</f>
        <v>0</v>
      </c>
      <c r="R343" s="172" t="s">
        <v>526</v>
      </c>
      <c r="S343" s="172" t="s">
        <v>533</v>
      </c>
      <c r="T343" s="173" t="s">
        <v>533</v>
      </c>
      <c r="U343" s="156">
        <v>0.15</v>
      </c>
      <c r="V343" s="156">
        <f>ROUND(E343*U343,2)</f>
        <v>0.27</v>
      </c>
      <c r="W343" s="156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426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66" t="s">
        <v>534</v>
      </c>
      <c r="D344" s="267"/>
      <c r="E344" s="267"/>
      <c r="F344" s="267"/>
      <c r="G344" s="267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183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94" t="s">
        <v>535</v>
      </c>
      <c r="D345" s="181"/>
      <c r="E345" s="182">
        <v>1.768</v>
      </c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185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x14ac:dyDescent="0.2">
      <c r="A346" s="161" t="s">
        <v>134</v>
      </c>
      <c r="B346" s="162" t="s">
        <v>100</v>
      </c>
      <c r="C346" s="176" t="s">
        <v>101</v>
      </c>
      <c r="D346" s="163"/>
      <c r="E346" s="164"/>
      <c r="F346" s="165"/>
      <c r="G346" s="165">
        <f>SUMIF(AG347:AG368,"&lt;&gt;NOR",G347:G368)</f>
        <v>0</v>
      </c>
      <c r="H346" s="165"/>
      <c r="I346" s="165">
        <f>SUM(I347:I368)</f>
        <v>0</v>
      </c>
      <c r="J346" s="165"/>
      <c r="K346" s="165">
        <f>SUM(K347:K368)</f>
        <v>0</v>
      </c>
      <c r="L346" s="165"/>
      <c r="M346" s="165">
        <f>SUM(M347:M368)</f>
        <v>0</v>
      </c>
      <c r="N346" s="165"/>
      <c r="O346" s="165">
        <f>SUM(O347:O368)</f>
        <v>0.23</v>
      </c>
      <c r="P346" s="165"/>
      <c r="Q346" s="165">
        <f>SUM(Q347:Q368)</f>
        <v>0</v>
      </c>
      <c r="R346" s="165"/>
      <c r="S346" s="165"/>
      <c r="T346" s="166"/>
      <c r="U346" s="160"/>
      <c r="V346" s="160">
        <f>SUM(V347:V368)</f>
        <v>111.7</v>
      </c>
      <c r="W346" s="160"/>
      <c r="AG346" t="s">
        <v>135</v>
      </c>
    </row>
    <row r="347" spans="1:60" outlineLevel="1" x14ac:dyDescent="0.2">
      <c r="A347" s="167">
        <v>112</v>
      </c>
      <c r="B347" s="168" t="s">
        <v>536</v>
      </c>
      <c r="C347" s="177" t="s">
        <v>537</v>
      </c>
      <c r="D347" s="169" t="s">
        <v>239</v>
      </c>
      <c r="E347" s="170">
        <v>552.35</v>
      </c>
      <c r="F347" s="171">
        <v>0</v>
      </c>
      <c r="G347" s="172">
        <f>ROUND(E347*F347,2)</f>
        <v>0</v>
      </c>
      <c r="H347" s="171"/>
      <c r="I347" s="172">
        <f>ROUND(E347*H347,2)</f>
        <v>0</v>
      </c>
      <c r="J347" s="171"/>
      <c r="K347" s="172">
        <f>ROUND(E347*J347,2)</f>
        <v>0</v>
      </c>
      <c r="L347" s="172">
        <v>21</v>
      </c>
      <c r="M347" s="172">
        <f>G347*(1+L347/100)</f>
        <v>0</v>
      </c>
      <c r="N347" s="172">
        <v>8.0000000000000007E-5</v>
      </c>
      <c r="O347" s="172">
        <f>ROUND(E347*N347,2)</f>
        <v>0.04</v>
      </c>
      <c r="P347" s="172">
        <v>0</v>
      </c>
      <c r="Q347" s="172">
        <f>ROUND(E347*P347,2)</f>
        <v>0</v>
      </c>
      <c r="R347" s="172" t="s">
        <v>538</v>
      </c>
      <c r="S347" s="172" t="s">
        <v>139</v>
      </c>
      <c r="T347" s="173" t="s">
        <v>180</v>
      </c>
      <c r="U347" s="156">
        <v>3.2480000000000002E-2</v>
      </c>
      <c r="V347" s="156">
        <f>ROUND(E347*U347,2)</f>
        <v>17.940000000000001</v>
      </c>
      <c r="W347" s="156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426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94" t="s">
        <v>301</v>
      </c>
      <c r="D348" s="181"/>
      <c r="E348" s="182">
        <v>30</v>
      </c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185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94" t="s">
        <v>302</v>
      </c>
      <c r="D349" s="181"/>
      <c r="E349" s="182">
        <v>33</v>
      </c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185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94" t="s">
        <v>292</v>
      </c>
      <c r="D350" s="181"/>
      <c r="E350" s="182">
        <v>220</v>
      </c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185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94" t="s">
        <v>293</v>
      </c>
      <c r="D351" s="181"/>
      <c r="E351" s="182">
        <v>202</v>
      </c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185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94" t="s">
        <v>294</v>
      </c>
      <c r="D352" s="181"/>
      <c r="E352" s="182">
        <v>25</v>
      </c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185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4" t="s">
        <v>295</v>
      </c>
      <c r="D353" s="181"/>
      <c r="E353" s="182">
        <v>28</v>
      </c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185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94" t="s">
        <v>241</v>
      </c>
      <c r="D354" s="181"/>
      <c r="E354" s="182">
        <v>4.97</v>
      </c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185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94" t="s">
        <v>242</v>
      </c>
      <c r="D355" s="181"/>
      <c r="E355" s="182">
        <v>9.3800000000000008</v>
      </c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185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67">
        <v>113</v>
      </c>
      <c r="B356" s="168" t="s">
        <v>539</v>
      </c>
      <c r="C356" s="177" t="s">
        <v>540</v>
      </c>
      <c r="D356" s="169" t="s">
        <v>239</v>
      </c>
      <c r="E356" s="170">
        <v>3</v>
      </c>
      <c r="F356" s="171">
        <v>0</v>
      </c>
      <c r="G356" s="172">
        <f>ROUND(E356*F356,2)</f>
        <v>0</v>
      </c>
      <c r="H356" s="171"/>
      <c r="I356" s="172">
        <f>ROUND(E356*H356,2)</f>
        <v>0</v>
      </c>
      <c r="J356" s="171"/>
      <c r="K356" s="172">
        <f>ROUND(E356*J356,2)</f>
        <v>0</v>
      </c>
      <c r="L356" s="172">
        <v>21</v>
      </c>
      <c r="M356" s="172">
        <f>G356*(1+L356/100)</f>
        <v>0</v>
      </c>
      <c r="N356" s="172">
        <v>1E-4</v>
      </c>
      <c r="O356" s="172">
        <f>ROUND(E356*N356,2)</f>
        <v>0</v>
      </c>
      <c r="P356" s="172">
        <v>0</v>
      </c>
      <c r="Q356" s="172">
        <f>ROUND(E356*P356,2)</f>
        <v>0</v>
      </c>
      <c r="R356" s="172" t="s">
        <v>538</v>
      </c>
      <c r="S356" s="172" t="s">
        <v>139</v>
      </c>
      <c r="T356" s="173" t="s">
        <v>180</v>
      </c>
      <c r="U356" s="156">
        <v>3.2480000000000002E-2</v>
      </c>
      <c r="V356" s="156">
        <f>ROUND(E356*U356,2)</f>
        <v>0.1</v>
      </c>
      <c r="W356" s="156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426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94" t="s">
        <v>303</v>
      </c>
      <c r="D357" s="181"/>
      <c r="E357" s="182">
        <v>3</v>
      </c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185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67">
        <v>114</v>
      </c>
      <c r="B358" s="168" t="s">
        <v>541</v>
      </c>
      <c r="C358" s="177" t="s">
        <v>542</v>
      </c>
      <c r="D358" s="169" t="s">
        <v>239</v>
      </c>
      <c r="E358" s="170">
        <v>552.35</v>
      </c>
      <c r="F358" s="171">
        <v>0</v>
      </c>
      <c r="G358" s="172">
        <f>ROUND(E358*F358,2)</f>
        <v>0</v>
      </c>
      <c r="H358" s="171"/>
      <c r="I358" s="172">
        <f>ROUND(E358*H358,2)</f>
        <v>0</v>
      </c>
      <c r="J358" s="171"/>
      <c r="K358" s="172">
        <f>ROUND(E358*J358,2)</f>
        <v>0</v>
      </c>
      <c r="L358" s="172">
        <v>21</v>
      </c>
      <c r="M358" s="172">
        <f>G358*(1+L358/100)</f>
        <v>0</v>
      </c>
      <c r="N358" s="172">
        <v>3.5E-4</v>
      </c>
      <c r="O358" s="172">
        <f>ROUND(E358*N358,2)</f>
        <v>0.19</v>
      </c>
      <c r="P358" s="172">
        <v>0</v>
      </c>
      <c r="Q358" s="172">
        <f>ROUND(E358*P358,2)</f>
        <v>0</v>
      </c>
      <c r="R358" s="172" t="s">
        <v>538</v>
      </c>
      <c r="S358" s="172" t="s">
        <v>139</v>
      </c>
      <c r="T358" s="173" t="s">
        <v>180</v>
      </c>
      <c r="U358" s="156">
        <v>0.16897000000000001</v>
      </c>
      <c r="V358" s="156">
        <f>ROUND(E358*U358,2)</f>
        <v>93.33</v>
      </c>
      <c r="W358" s="156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426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94" t="s">
        <v>301</v>
      </c>
      <c r="D359" s="181"/>
      <c r="E359" s="182">
        <v>30</v>
      </c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185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94" t="s">
        <v>302</v>
      </c>
      <c r="D360" s="181"/>
      <c r="E360" s="182">
        <v>33</v>
      </c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185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94" t="s">
        <v>292</v>
      </c>
      <c r="D361" s="181"/>
      <c r="E361" s="182">
        <v>220</v>
      </c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185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94" t="s">
        <v>293</v>
      </c>
      <c r="D362" s="181"/>
      <c r="E362" s="182">
        <v>202</v>
      </c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185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94" t="s">
        <v>294</v>
      </c>
      <c r="D363" s="181"/>
      <c r="E363" s="182">
        <v>25</v>
      </c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185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94" t="s">
        <v>295</v>
      </c>
      <c r="D364" s="181"/>
      <c r="E364" s="182">
        <v>28</v>
      </c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185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94" t="s">
        <v>241</v>
      </c>
      <c r="D365" s="181"/>
      <c r="E365" s="182">
        <v>4.97</v>
      </c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185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94" t="s">
        <v>242</v>
      </c>
      <c r="D366" s="181"/>
      <c r="E366" s="182">
        <v>9.3800000000000008</v>
      </c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185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67">
        <v>115</v>
      </c>
      <c r="B367" s="168" t="s">
        <v>543</v>
      </c>
      <c r="C367" s="177" t="s">
        <v>544</v>
      </c>
      <c r="D367" s="169" t="s">
        <v>239</v>
      </c>
      <c r="E367" s="170">
        <v>3</v>
      </c>
      <c r="F367" s="171">
        <v>0</v>
      </c>
      <c r="G367" s="172">
        <f>ROUND(E367*F367,2)</f>
        <v>0</v>
      </c>
      <c r="H367" s="171"/>
      <c r="I367" s="172">
        <f>ROUND(E367*H367,2)</f>
        <v>0</v>
      </c>
      <c r="J367" s="171"/>
      <c r="K367" s="172">
        <f>ROUND(E367*J367,2)</f>
        <v>0</v>
      </c>
      <c r="L367" s="172">
        <v>21</v>
      </c>
      <c r="M367" s="172">
        <f>G367*(1+L367/100)</f>
        <v>0</v>
      </c>
      <c r="N367" s="172">
        <v>3.1E-4</v>
      </c>
      <c r="O367" s="172">
        <f>ROUND(E367*N367,2)</f>
        <v>0</v>
      </c>
      <c r="P367" s="172">
        <v>0</v>
      </c>
      <c r="Q367" s="172">
        <f>ROUND(E367*P367,2)</f>
        <v>0</v>
      </c>
      <c r="R367" s="172" t="s">
        <v>538</v>
      </c>
      <c r="S367" s="172" t="s">
        <v>139</v>
      </c>
      <c r="T367" s="173" t="s">
        <v>180</v>
      </c>
      <c r="U367" s="156">
        <v>0.10902000000000001</v>
      </c>
      <c r="V367" s="156">
        <f>ROUND(E367*U367,2)</f>
        <v>0.33</v>
      </c>
      <c r="W367" s="156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426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94" t="s">
        <v>303</v>
      </c>
      <c r="D368" s="181"/>
      <c r="E368" s="182">
        <v>3</v>
      </c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185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x14ac:dyDescent="0.2">
      <c r="A369" s="161" t="s">
        <v>134</v>
      </c>
      <c r="B369" s="162" t="s">
        <v>102</v>
      </c>
      <c r="C369" s="176" t="s">
        <v>103</v>
      </c>
      <c r="D369" s="163"/>
      <c r="E369" s="164"/>
      <c r="F369" s="165"/>
      <c r="G369" s="165">
        <f>SUMIF(AG370:AG422,"&lt;&gt;NOR",G370:G422)</f>
        <v>0</v>
      </c>
      <c r="H369" s="165"/>
      <c r="I369" s="165">
        <f>SUM(I370:I422)</f>
        <v>0</v>
      </c>
      <c r="J369" s="165"/>
      <c r="K369" s="165">
        <f>SUM(K370:K422)</f>
        <v>0</v>
      </c>
      <c r="L369" s="165"/>
      <c r="M369" s="165">
        <f>SUM(M370:M422)</f>
        <v>0</v>
      </c>
      <c r="N369" s="165"/>
      <c r="O369" s="165">
        <f>SUM(O370:O422)</f>
        <v>0</v>
      </c>
      <c r="P369" s="165"/>
      <c r="Q369" s="165">
        <f>SUM(Q370:Q422)</f>
        <v>0</v>
      </c>
      <c r="R369" s="165"/>
      <c r="S369" s="165"/>
      <c r="T369" s="166"/>
      <c r="U369" s="160"/>
      <c r="V369" s="160">
        <f>SUM(V370:V422)</f>
        <v>40.659999999999997</v>
      </c>
      <c r="W369" s="160"/>
      <c r="AG369" t="s">
        <v>135</v>
      </c>
    </row>
    <row r="370" spans="1:60" ht="22.5" outlineLevel="1" x14ac:dyDescent="0.2">
      <c r="A370" s="167">
        <v>116</v>
      </c>
      <c r="B370" s="168" t="s">
        <v>545</v>
      </c>
      <c r="C370" s="177" t="s">
        <v>546</v>
      </c>
      <c r="D370" s="169" t="s">
        <v>391</v>
      </c>
      <c r="E370" s="170">
        <v>100</v>
      </c>
      <c r="F370" s="171">
        <v>0</v>
      </c>
      <c r="G370" s="172">
        <f>ROUND(E370*F370,2)</f>
        <v>0</v>
      </c>
      <c r="H370" s="171"/>
      <c r="I370" s="172">
        <f>ROUND(E370*H370,2)</f>
        <v>0</v>
      </c>
      <c r="J370" s="171"/>
      <c r="K370" s="172">
        <f>ROUND(E370*J370,2)</f>
        <v>0</v>
      </c>
      <c r="L370" s="172">
        <v>21</v>
      </c>
      <c r="M370" s="172">
        <f>G370*(1+L370/100)</f>
        <v>0</v>
      </c>
      <c r="N370" s="172">
        <v>0</v>
      </c>
      <c r="O370" s="172">
        <f>ROUND(E370*N370,2)</f>
        <v>0</v>
      </c>
      <c r="P370" s="172">
        <v>0</v>
      </c>
      <c r="Q370" s="172">
        <f>ROUND(E370*P370,2)</f>
        <v>0</v>
      </c>
      <c r="R370" s="172" t="s">
        <v>102</v>
      </c>
      <c r="S370" s="172" t="s">
        <v>139</v>
      </c>
      <c r="T370" s="173" t="s">
        <v>180</v>
      </c>
      <c r="U370" s="156">
        <v>0.17083000000000001</v>
      </c>
      <c r="V370" s="156">
        <f>ROUND(E370*U370,2)</f>
        <v>17.079999999999998</v>
      </c>
      <c r="W370" s="156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547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264" t="s">
        <v>548</v>
      </c>
      <c r="D371" s="265"/>
      <c r="E371" s="265"/>
      <c r="F371" s="265"/>
      <c r="G371" s="265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142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ht="22.5" outlineLevel="1" x14ac:dyDescent="0.2">
      <c r="A372" s="167">
        <v>117</v>
      </c>
      <c r="B372" s="168" t="s">
        <v>549</v>
      </c>
      <c r="C372" s="177" t="s">
        <v>550</v>
      </c>
      <c r="D372" s="169" t="s">
        <v>252</v>
      </c>
      <c r="E372" s="170">
        <v>6</v>
      </c>
      <c r="F372" s="171">
        <v>0</v>
      </c>
      <c r="G372" s="172">
        <f>ROUND(E372*F372,2)</f>
        <v>0</v>
      </c>
      <c r="H372" s="171"/>
      <c r="I372" s="172">
        <f>ROUND(E372*H372,2)</f>
        <v>0</v>
      </c>
      <c r="J372" s="171"/>
      <c r="K372" s="172">
        <f>ROUND(E372*J372,2)</f>
        <v>0</v>
      </c>
      <c r="L372" s="172">
        <v>21</v>
      </c>
      <c r="M372" s="172">
        <f>G372*(1+L372/100)</f>
        <v>0</v>
      </c>
      <c r="N372" s="172">
        <v>0</v>
      </c>
      <c r="O372" s="172">
        <f>ROUND(E372*N372,2)</f>
        <v>0</v>
      </c>
      <c r="P372" s="172">
        <v>0</v>
      </c>
      <c r="Q372" s="172">
        <f>ROUND(E372*P372,2)</f>
        <v>0</v>
      </c>
      <c r="R372" s="172" t="s">
        <v>102</v>
      </c>
      <c r="S372" s="172" t="s">
        <v>139</v>
      </c>
      <c r="T372" s="173" t="s">
        <v>180</v>
      </c>
      <c r="U372" s="156">
        <v>0.67500000000000004</v>
      </c>
      <c r="V372" s="156">
        <f>ROUND(E372*U372,2)</f>
        <v>4.05</v>
      </c>
      <c r="W372" s="156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547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264" t="s">
        <v>548</v>
      </c>
      <c r="D373" s="265"/>
      <c r="E373" s="265"/>
      <c r="F373" s="265"/>
      <c r="G373" s="265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142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22.5" outlineLevel="1" x14ac:dyDescent="0.2">
      <c r="A374" s="167">
        <v>118</v>
      </c>
      <c r="B374" s="168" t="s">
        <v>551</v>
      </c>
      <c r="C374" s="177" t="s">
        <v>552</v>
      </c>
      <c r="D374" s="169" t="s">
        <v>252</v>
      </c>
      <c r="E374" s="170">
        <v>15</v>
      </c>
      <c r="F374" s="171">
        <v>0</v>
      </c>
      <c r="G374" s="172">
        <f>ROUND(E374*F374,2)</f>
        <v>0</v>
      </c>
      <c r="H374" s="171"/>
      <c r="I374" s="172">
        <f>ROUND(E374*H374,2)</f>
        <v>0</v>
      </c>
      <c r="J374" s="171"/>
      <c r="K374" s="172">
        <f>ROUND(E374*J374,2)</f>
        <v>0</v>
      </c>
      <c r="L374" s="172">
        <v>21</v>
      </c>
      <c r="M374" s="172">
        <f>G374*(1+L374/100)</f>
        <v>0</v>
      </c>
      <c r="N374" s="172">
        <v>0</v>
      </c>
      <c r="O374" s="172">
        <f>ROUND(E374*N374,2)</f>
        <v>0</v>
      </c>
      <c r="P374" s="172">
        <v>0</v>
      </c>
      <c r="Q374" s="172">
        <f>ROUND(E374*P374,2)</f>
        <v>0</v>
      </c>
      <c r="R374" s="172" t="s">
        <v>102</v>
      </c>
      <c r="S374" s="172" t="s">
        <v>139</v>
      </c>
      <c r="T374" s="173" t="s">
        <v>180</v>
      </c>
      <c r="U374" s="156">
        <v>5.0500000000000003E-2</v>
      </c>
      <c r="V374" s="156">
        <f>ROUND(E374*U374,2)</f>
        <v>0.76</v>
      </c>
      <c r="W374" s="156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547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264" t="s">
        <v>548</v>
      </c>
      <c r="D375" s="265"/>
      <c r="E375" s="265"/>
      <c r="F375" s="265"/>
      <c r="G375" s="265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142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2.5" outlineLevel="1" x14ac:dyDescent="0.2">
      <c r="A376" s="167">
        <v>119</v>
      </c>
      <c r="B376" s="168" t="s">
        <v>553</v>
      </c>
      <c r="C376" s="177" t="s">
        <v>554</v>
      </c>
      <c r="D376" s="169" t="s">
        <v>252</v>
      </c>
      <c r="E376" s="170">
        <v>20</v>
      </c>
      <c r="F376" s="171">
        <v>0</v>
      </c>
      <c r="G376" s="172">
        <f>ROUND(E376*F376,2)</f>
        <v>0</v>
      </c>
      <c r="H376" s="171"/>
      <c r="I376" s="172">
        <f>ROUND(E376*H376,2)</f>
        <v>0</v>
      </c>
      <c r="J376" s="171"/>
      <c r="K376" s="172">
        <f>ROUND(E376*J376,2)</f>
        <v>0</v>
      </c>
      <c r="L376" s="172">
        <v>21</v>
      </c>
      <c r="M376" s="172">
        <f>G376*(1+L376/100)</f>
        <v>0</v>
      </c>
      <c r="N376" s="172">
        <v>0</v>
      </c>
      <c r="O376" s="172">
        <f>ROUND(E376*N376,2)</f>
        <v>0</v>
      </c>
      <c r="P376" s="172">
        <v>0</v>
      </c>
      <c r="Q376" s="172">
        <f>ROUND(E376*P376,2)</f>
        <v>0</v>
      </c>
      <c r="R376" s="172" t="s">
        <v>102</v>
      </c>
      <c r="S376" s="172" t="s">
        <v>139</v>
      </c>
      <c r="T376" s="173" t="s">
        <v>180</v>
      </c>
      <c r="U376" s="156">
        <v>0.05</v>
      </c>
      <c r="V376" s="156">
        <f>ROUND(E376*U376,2)</f>
        <v>1</v>
      </c>
      <c r="W376" s="156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547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264" t="s">
        <v>548</v>
      </c>
      <c r="D377" s="265"/>
      <c r="E377" s="265"/>
      <c r="F377" s="265"/>
      <c r="G377" s="265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142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2.5" outlineLevel="1" x14ac:dyDescent="0.2">
      <c r="A378" s="167">
        <v>120</v>
      </c>
      <c r="B378" s="168" t="s">
        <v>555</v>
      </c>
      <c r="C378" s="177" t="s">
        <v>556</v>
      </c>
      <c r="D378" s="169" t="s">
        <v>252</v>
      </c>
      <c r="E378" s="170">
        <v>2</v>
      </c>
      <c r="F378" s="171">
        <v>0</v>
      </c>
      <c r="G378" s="172">
        <f>ROUND(E378*F378,2)</f>
        <v>0</v>
      </c>
      <c r="H378" s="171"/>
      <c r="I378" s="172">
        <f>ROUND(E378*H378,2)</f>
        <v>0</v>
      </c>
      <c r="J378" s="171"/>
      <c r="K378" s="172">
        <f>ROUND(E378*J378,2)</f>
        <v>0</v>
      </c>
      <c r="L378" s="172">
        <v>21</v>
      </c>
      <c r="M378" s="172">
        <f>G378*(1+L378/100)</f>
        <v>0</v>
      </c>
      <c r="N378" s="172">
        <v>0</v>
      </c>
      <c r="O378" s="172">
        <f>ROUND(E378*N378,2)</f>
        <v>0</v>
      </c>
      <c r="P378" s="172">
        <v>0</v>
      </c>
      <c r="Q378" s="172">
        <f>ROUND(E378*P378,2)</f>
        <v>0</v>
      </c>
      <c r="R378" s="172" t="s">
        <v>102</v>
      </c>
      <c r="S378" s="172" t="s">
        <v>139</v>
      </c>
      <c r="T378" s="173" t="s">
        <v>180</v>
      </c>
      <c r="U378" s="156">
        <v>0.30567</v>
      </c>
      <c r="V378" s="156">
        <f>ROUND(E378*U378,2)</f>
        <v>0.61</v>
      </c>
      <c r="W378" s="156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547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264" t="s">
        <v>548</v>
      </c>
      <c r="D379" s="265"/>
      <c r="E379" s="265"/>
      <c r="F379" s="265"/>
      <c r="G379" s="265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142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22.5" outlineLevel="1" x14ac:dyDescent="0.2">
      <c r="A380" s="167">
        <v>121</v>
      </c>
      <c r="B380" s="168" t="s">
        <v>557</v>
      </c>
      <c r="C380" s="177" t="s">
        <v>558</v>
      </c>
      <c r="D380" s="169" t="s">
        <v>252</v>
      </c>
      <c r="E380" s="170">
        <v>4</v>
      </c>
      <c r="F380" s="171">
        <v>0</v>
      </c>
      <c r="G380" s="172">
        <f>ROUND(E380*F380,2)</f>
        <v>0</v>
      </c>
      <c r="H380" s="171"/>
      <c r="I380" s="172">
        <f>ROUND(E380*H380,2)</f>
        <v>0</v>
      </c>
      <c r="J380" s="171"/>
      <c r="K380" s="172">
        <f>ROUND(E380*J380,2)</f>
        <v>0</v>
      </c>
      <c r="L380" s="172">
        <v>21</v>
      </c>
      <c r="M380" s="172">
        <f>G380*(1+L380/100)</f>
        <v>0</v>
      </c>
      <c r="N380" s="172">
        <v>0</v>
      </c>
      <c r="O380" s="172">
        <f>ROUND(E380*N380,2)</f>
        <v>0</v>
      </c>
      <c r="P380" s="172">
        <v>0</v>
      </c>
      <c r="Q380" s="172">
        <f>ROUND(E380*P380,2)</f>
        <v>0</v>
      </c>
      <c r="R380" s="172" t="s">
        <v>102</v>
      </c>
      <c r="S380" s="172" t="s">
        <v>139</v>
      </c>
      <c r="T380" s="173" t="s">
        <v>180</v>
      </c>
      <c r="U380" s="156">
        <v>0.32667000000000002</v>
      </c>
      <c r="V380" s="156">
        <f>ROUND(E380*U380,2)</f>
        <v>1.31</v>
      </c>
      <c r="W380" s="156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547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264" t="s">
        <v>548</v>
      </c>
      <c r="D381" s="265"/>
      <c r="E381" s="265"/>
      <c r="F381" s="265"/>
      <c r="G381" s="265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142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67">
        <v>122</v>
      </c>
      <c r="B382" s="168" t="s">
        <v>559</v>
      </c>
      <c r="C382" s="177" t="s">
        <v>560</v>
      </c>
      <c r="D382" s="169" t="s">
        <v>252</v>
      </c>
      <c r="E382" s="170">
        <v>2</v>
      </c>
      <c r="F382" s="171">
        <v>0</v>
      </c>
      <c r="G382" s="172">
        <f>ROUND(E382*F382,2)</f>
        <v>0</v>
      </c>
      <c r="H382" s="171"/>
      <c r="I382" s="172">
        <f>ROUND(E382*H382,2)</f>
        <v>0</v>
      </c>
      <c r="J382" s="171"/>
      <c r="K382" s="172">
        <f>ROUND(E382*J382,2)</f>
        <v>0</v>
      </c>
      <c r="L382" s="172">
        <v>21</v>
      </c>
      <c r="M382" s="172">
        <f>G382*(1+L382/100)</f>
        <v>0</v>
      </c>
      <c r="N382" s="172">
        <v>0</v>
      </c>
      <c r="O382" s="172">
        <f>ROUND(E382*N382,2)</f>
        <v>0</v>
      </c>
      <c r="P382" s="172">
        <v>0</v>
      </c>
      <c r="Q382" s="172">
        <f>ROUND(E382*P382,2)</f>
        <v>0</v>
      </c>
      <c r="R382" s="172" t="s">
        <v>102</v>
      </c>
      <c r="S382" s="172" t="s">
        <v>139</v>
      </c>
      <c r="T382" s="173" t="s">
        <v>180</v>
      </c>
      <c r="U382" s="156">
        <v>0.42599999999999999</v>
      </c>
      <c r="V382" s="156">
        <f>ROUND(E382*U382,2)</f>
        <v>0.85</v>
      </c>
      <c r="W382" s="156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547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264" t="s">
        <v>548</v>
      </c>
      <c r="D383" s="265"/>
      <c r="E383" s="265"/>
      <c r="F383" s="265"/>
      <c r="G383" s="265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142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67">
        <v>123</v>
      </c>
      <c r="B384" s="168" t="s">
        <v>561</v>
      </c>
      <c r="C384" s="177" t="s">
        <v>562</v>
      </c>
      <c r="D384" s="169" t="s">
        <v>563</v>
      </c>
      <c r="E384" s="170">
        <v>8</v>
      </c>
      <c r="F384" s="171">
        <v>0</v>
      </c>
      <c r="G384" s="172">
        <f>ROUND(E384*F384,2)</f>
        <v>0</v>
      </c>
      <c r="H384" s="171"/>
      <c r="I384" s="172">
        <f>ROUND(E384*H384,2)</f>
        <v>0</v>
      </c>
      <c r="J384" s="171"/>
      <c r="K384" s="172">
        <f>ROUND(E384*J384,2)</f>
        <v>0</v>
      </c>
      <c r="L384" s="172">
        <v>21</v>
      </c>
      <c r="M384" s="172">
        <f>G384*(1+L384/100)</f>
        <v>0</v>
      </c>
      <c r="N384" s="172">
        <v>0</v>
      </c>
      <c r="O384" s="172">
        <f>ROUND(E384*N384,2)</f>
        <v>0</v>
      </c>
      <c r="P384" s="172">
        <v>0</v>
      </c>
      <c r="Q384" s="172">
        <f>ROUND(E384*P384,2)</f>
        <v>0</v>
      </c>
      <c r="R384" s="172"/>
      <c r="S384" s="172" t="s">
        <v>139</v>
      </c>
      <c r="T384" s="173" t="s">
        <v>140</v>
      </c>
      <c r="U384" s="156">
        <v>0</v>
      </c>
      <c r="V384" s="156">
        <f>ROUND(E384*U384,2)</f>
        <v>0</v>
      </c>
      <c r="W384" s="156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547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264" t="s">
        <v>564</v>
      </c>
      <c r="D385" s="265"/>
      <c r="E385" s="265"/>
      <c r="F385" s="265"/>
      <c r="G385" s="265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142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67">
        <v>124</v>
      </c>
      <c r="B386" s="168" t="s">
        <v>565</v>
      </c>
      <c r="C386" s="177" t="s">
        <v>566</v>
      </c>
      <c r="D386" s="169" t="s">
        <v>391</v>
      </c>
      <c r="E386" s="170">
        <v>10</v>
      </c>
      <c r="F386" s="171">
        <v>0</v>
      </c>
      <c r="G386" s="172">
        <f>ROUND(E386*F386,2)</f>
        <v>0</v>
      </c>
      <c r="H386" s="171"/>
      <c r="I386" s="172">
        <f>ROUND(E386*H386,2)</f>
        <v>0</v>
      </c>
      <c r="J386" s="171"/>
      <c r="K386" s="172">
        <f>ROUND(E386*J386,2)</f>
        <v>0</v>
      </c>
      <c r="L386" s="172">
        <v>21</v>
      </c>
      <c r="M386" s="172">
        <f>G386*(1+L386/100)</f>
        <v>0</v>
      </c>
      <c r="N386" s="172">
        <v>0</v>
      </c>
      <c r="O386" s="172">
        <f>ROUND(E386*N386,2)</f>
        <v>0</v>
      </c>
      <c r="P386" s="172">
        <v>0</v>
      </c>
      <c r="Q386" s="172">
        <f>ROUND(E386*P386,2)</f>
        <v>0</v>
      </c>
      <c r="R386" s="172"/>
      <c r="S386" s="172" t="s">
        <v>160</v>
      </c>
      <c r="T386" s="173" t="s">
        <v>140</v>
      </c>
      <c r="U386" s="156">
        <v>0</v>
      </c>
      <c r="V386" s="156">
        <f>ROUND(E386*U386,2)</f>
        <v>0</v>
      </c>
      <c r="W386" s="156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547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264" t="s">
        <v>548</v>
      </c>
      <c r="D387" s="265"/>
      <c r="E387" s="265"/>
      <c r="F387" s="265"/>
      <c r="G387" s="265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142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67">
        <v>125</v>
      </c>
      <c r="B388" s="168" t="s">
        <v>565</v>
      </c>
      <c r="C388" s="177" t="s">
        <v>567</v>
      </c>
      <c r="D388" s="169" t="s">
        <v>252</v>
      </c>
      <c r="E388" s="170">
        <v>50</v>
      </c>
      <c r="F388" s="171">
        <v>0</v>
      </c>
      <c r="G388" s="172">
        <f>ROUND(E388*F388,2)</f>
        <v>0</v>
      </c>
      <c r="H388" s="171"/>
      <c r="I388" s="172">
        <f>ROUND(E388*H388,2)</f>
        <v>0</v>
      </c>
      <c r="J388" s="171"/>
      <c r="K388" s="172">
        <f>ROUND(E388*J388,2)</f>
        <v>0</v>
      </c>
      <c r="L388" s="172">
        <v>21</v>
      </c>
      <c r="M388" s="172">
        <f>G388*(1+L388/100)</f>
        <v>0</v>
      </c>
      <c r="N388" s="172">
        <v>0</v>
      </c>
      <c r="O388" s="172">
        <f>ROUND(E388*N388,2)</f>
        <v>0</v>
      </c>
      <c r="P388" s="172">
        <v>0</v>
      </c>
      <c r="Q388" s="172">
        <f>ROUND(E388*P388,2)</f>
        <v>0</v>
      </c>
      <c r="R388" s="172"/>
      <c r="S388" s="172" t="s">
        <v>160</v>
      </c>
      <c r="T388" s="173" t="s">
        <v>140</v>
      </c>
      <c r="U388" s="156">
        <v>0</v>
      </c>
      <c r="V388" s="156">
        <f>ROUND(E388*U388,2)</f>
        <v>0</v>
      </c>
      <c r="W388" s="156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568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264" t="s">
        <v>548</v>
      </c>
      <c r="D389" s="265"/>
      <c r="E389" s="265"/>
      <c r="F389" s="265"/>
      <c r="G389" s="265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142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67">
        <v>126</v>
      </c>
      <c r="B390" s="168" t="s">
        <v>565</v>
      </c>
      <c r="C390" s="177" t="s">
        <v>569</v>
      </c>
      <c r="D390" s="169" t="s">
        <v>391</v>
      </c>
      <c r="E390" s="170">
        <v>168</v>
      </c>
      <c r="F390" s="171">
        <v>0</v>
      </c>
      <c r="G390" s="172">
        <f>ROUND(E390*F390,2)</f>
        <v>0</v>
      </c>
      <c r="H390" s="171"/>
      <c r="I390" s="172">
        <f>ROUND(E390*H390,2)</f>
        <v>0</v>
      </c>
      <c r="J390" s="171"/>
      <c r="K390" s="172">
        <f>ROUND(E390*J390,2)</f>
        <v>0</v>
      </c>
      <c r="L390" s="172">
        <v>21</v>
      </c>
      <c r="M390" s="172">
        <f>G390*(1+L390/100)</f>
        <v>0</v>
      </c>
      <c r="N390" s="172">
        <v>0</v>
      </c>
      <c r="O390" s="172">
        <f>ROUND(E390*N390,2)</f>
        <v>0</v>
      </c>
      <c r="P390" s="172">
        <v>0</v>
      </c>
      <c r="Q390" s="172">
        <f>ROUND(E390*P390,2)</f>
        <v>0</v>
      </c>
      <c r="R390" s="172"/>
      <c r="S390" s="172" t="s">
        <v>160</v>
      </c>
      <c r="T390" s="173" t="s">
        <v>140</v>
      </c>
      <c r="U390" s="156">
        <v>0</v>
      </c>
      <c r="V390" s="156">
        <f>ROUND(E390*U390,2)</f>
        <v>0</v>
      </c>
      <c r="W390" s="156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568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64" t="s">
        <v>548</v>
      </c>
      <c r="D391" s="265"/>
      <c r="E391" s="265"/>
      <c r="F391" s="265"/>
      <c r="G391" s="265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142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94" t="s">
        <v>570</v>
      </c>
      <c r="D392" s="181"/>
      <c r="E392" s="182">
        <v>168</v>
      </c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185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67">
        <v>127</v>
      </c>
      <c r="B393" s="168" t="s">
        <v>565</v>
      </c>
      <c r="C393" s="177" t="s">
        <v>571</v>
      </c>
      <c r="D393" s="169" t="s">
        <v>391</v>
      </c>
      <c r="E393" s="170">
        <v>31.5</v>
      </c>
      <c r="F393" s="171">
        <v>0</v>
      </c>
      <c r="G393" s="172">
        <f>ROUND(E393*F393,2)</f>
        <v>0</v>
      </c>
      <c r="H393" s="171"/>
      <c r="I393" s="172">
        <f>ROUND(E393*H393,2)</f>
        <v>0</v>
      </c>
      <c r="J393" s="171"/>
      <c r="K393" s="172">
        <f>ROUND(E393*J393,2)</f>
        <v>0</v>
      </c>
      <c r="L393" s="172">
        <v>21</v>
      </c>
      <c r="M393" s="172">
        <f>G393*(1+L393/100)</f>
        <v>0</v>
      </c>
      <c r="N393" s="172">
        <v>0</v>
      </c>
      <c r="O393" s="172">
        <f>ROUND(E393*N393,2)</f>
        <v>0</v>
      </c>
      <c r="P393" s="172">
        <v>0</v>
      </c>
      <c r="Q393" s="172">
        <f>ROUND(E393*P393,2)</f>
        <v>0</v>
      </c>
      <c r="R393" s="172"/>
      <c r="S393" s="172" t="s">
        <v>160</v>
      </c>
      <c r="T393" s="173" t="s">
        <v>140</v>
      </c>
      <c r="U393" s="156">
        <v>0</v>
      </c>
      <c r="V393" s="156">
        <f>ROUND(E393*U393,2)</f>
        <v>0</v>
      </c>
      <c r="W393" s="156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568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264" t="s">
        <v>548</v>
      </c>
      <c r="D394" s="265"/>
      <c r="E394" s="265"/>
      <c r="F394" s="265"/>
      <c r="G394" s="265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142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94" t="s">
        <v>572</v>
      </c>
      <c r="D395" s="181"/>
      <c r="E395" s="182">
        <v>31.5</v>
      </c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185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67">
        <v>128</v>
      </c>
      <c r="B396" s="168" t="s">
        <v>565</v>
      </c>
      <c r="C396" s="177" t="s">
        <v>573</v>
      </c>
      <c r="D396" s="169" t="s">
        <v>391</v>
      </c>
      <c r="E396" s="170">
        <v>147</v>
      </c>
      <c r="F396" s="171">
        <v>0</v>
      </c>
      <c r="G396" s="172">
        <f>ROUND(E396*F396,2)</f>
        <v>0</v>
      </c>
      <c r="H396" s="171"/>
      <c r="I396" s="172">
        <f>ROUND(E396*H396,2)</f>
        <v>0</v>
      </c>
      <c r="J396" s="171"/>
      <c r="K396" s="172">
        <f>ROUND(E396*J396,2)</f>
        <v>0</v>
      </c>
      <c r="L396" s="172">
        <v>21</v>
      </c>
      <c r="M396" s="172">
        <f>G396*(1+L396/100)</f>
        <v>0</v>
      </c>
      <c r="N396" s="172">
        <v>0</v>
      </c>
      <c r="O396" s="172">
        <f>ROUND(E396*N396,2)</f>
        <v>0</v>
      </c>
      <c r="P396" s="172">
        <v>0</v>
      </c>
      <c r="Q396" s="172">
        <f>ROUND(E396*P396,2)</f>
        <v>0</v>
      </c>
      <c r="R396" s="172"/>
      <c r="S396" s="172" t="s">
        <v>160</v>
      </c>
      <c r="T396" s="173" t="s">
        <v>140</v>
      </c>
      <c r="U396" s="156">
        <v>0</v>
      </c>
      <c r="V396" s="156">
        <f>ROUND(E396*U396,2)</f>
        <v>0</v>
      </c>
      <c r="W396" s="156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568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264" t="s">
        <v>548</v>
      </c>
      <c r="D397" s="265"/>
      <c r="E397" s="265"/>
      <c r="F397" s="265"/>
      <c r="G397" s="265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142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94" t="s">
        <v>574</v>
      </c>
      <c r="D398" s="181"/>
      <c r="E398" s="182">
        <v>147</v>
      </c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185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67">
        <v>129</v>
      </c>
      <c r="B399" s="168" t="s">
        <v>565</v>
      </c>
      <c r="C399" s="177" t="s">
        <v>575</v>
      </c>
      <c r="D399" s="169" t="s">
        <v>252</v>
      </c>
      <c r="E399" s="170">
        <v>2</v>
      </c>
      <c r="F399" s="171">
        <v>0</v>
      </c>
      <c r="G399" s="172">
        <f>ROUND(E399*F399,2)</f>
        <v>0</v>
      </c>
      <c r="H399" s="171"/>
      <c r="I399" s="172">
        <f>ROUND(E399*H399,2)</f>
        <v>0</v>
      </c>
      <c r="J399" s="171"/>
      <c r="K399" s="172">
        <f>ROUND(E399*J399,2)</f>
        <v>0</v>
      </c>
      <c r="L399" s="172">
        <v>21</v>
      </c>
      <c r="M399" s="172">
        <f>G399*(1+L399/100)</f>
        <v>0</v>
      </c>
      <c r="N399" s="172">
        <v>0</v>
      </c>
      <c r="O399" s="172">
        <f>ROUND(E399*N399,2)</f>
        <v>0</v>
      </c>
      <c r="P399" s="172">
        <v>0</v>
      </c>
      <c r="Q399" s="172">
        <f>ROUND(E399*P399,2)</f>
        <v>0</v>
      </c>
      <c r="R399" s="172"/>
      <c r="S399" s="172" t="s">
        <v>160</v>
      </c>
      <c r="T399" s="173" t="s">
        <v>140</v>
      </c>
      <c r="U399" s="156">
        <v>0</v>
      </c>
      <c r="V399" s="156">
        <f>ROUND(E399*U399,2)</f>
        <v>0</v>
      </c>
      <c r="W399" s="156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568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264" t="s">
        <v>548</v>
      </c>
      <c r="D400" s="265"/>
      <c r="E400" s="265"/>
      <c r="F400" s="265"/>
      <c r="G400" s="265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142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67">
        <v>130</v>
      </c>
      <c r="B401" s="168" t="s">
        <v>565</v>
      </c>
      <c r="C401" s="177" t="s">
        <v>576</v>
      </c>
      <c r="D401" s="169" t="s">
        <v>252</v>
      </c>
      <c r="E401" s="170">
        <v>4</v>
      </c>
      <c r="F401" s="171">
        <v>0</v>
      </c>
      <c r="G401" s="172">
        <f>ROUND(E401*F401,2)</f>
        <v>0</v>
      </c>
      <c r="H401" s="171"/>
      <c r="I401" s="172">
        <f>ROUND(E401*H401,2)</f>
        <v>0</v>
      </c>
      <c r="J401" s="171"/>
      <c r="K401" s="172">
        <f>ROUND(E401*J401,2)</f>
        <v>0</v>
      </c>
      <c r="L401" s="172">
        <v>21</v>
      </c>
      <c r="M401" s="172">
        <f>G401*(1+L401/100)</f>
        <v>0</v>
      </c>
      <c r="N401" s="172">
        <v>0</v>
      </c>
      <c r="O401" s="172">
        <f>ROUND(E401*N401,2)</f>
        <v>0</v>
      </c>
      <c r="P401" s="172">
        <v>0</v>
      </c>
      <c r="Q401" s="172">
        <f>ROUND(E401*P401,2)</f>
        <v>0</v>
      </c>
      <c r="R401" s="172"/>
      <c r="S401" s="172" t="s">
        <v>160</v>
      </c>
      <c r="T401" s="173" t="s">
        <v>140</v>
      </c>
      <c r="U401" s="156">
        <v>0</v>
      </c>
      <c r="V401" s="156">
        <f>ROUND(E401*U401,2)</f>
        <v>0</v>
      </c>
      <c r="W401" s="156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568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264" t="s">
        <v>548</v>
      </c>
      <c r="D402" s="265"/>
      <c r="E402" s="265"/>
      <c r="F402" s="265"/>
      <c r="G402" s="265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142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67">
        <v>131</v>
      </c>
      <c r="B403" s="168" t="s">
        <v>565</v>
      </c>
      <c r="C403" s="177" t="s">
        <v>577</v>
      </c>
      <c r="D403" s="169" t="s">
        <v>252</v>
      </c>
      <c r="E403" s="170">
        <v>2</v>
      </c>
      <c r="F403" s="171">
        <v>0</v>
      </c>
      <c r="G403" s="172">
        <f>ROUND(E403*F403,2)</f>
        <v>0</v>
      </c>
      <c r="H403" s="171"/>
      <c r="I403" s="172">
        <f>ROUND(E403*H403,2)</f>
        <v>0</v>
      </c>
      <c r="J403" s="171"/>
      <c r="K403" s="172">
        <f>ROUND(E403*J403,2)</f>
        <v>0</v>
      </c>
      <c r="L403" s="172">
        <v>21</v>
      </c>
      <c r="M403" s="172">
        <f>G403*(1+L403/100)</f>
        <v>0</v>
      </c>
      <c r="N403" s="172">
        <v>0</v>
      </c>
      <c r="O403" s="172">
        <f>ROUND(E403*N403,2)</f>
        <v>0</v>
      </c>
      <c r="P403" s="172">
        <v>0</v>
      </c>
      <c r="Q403" s="172">
        <f>ROUND(E403*P403,2)</f>
        <v>0</v>
      </c>
      <c r="R403" s="172"/>
      <c r="S403" s="172" t="s">
        <v>160</v>
      </c>
      <c r="T403" s="173" t="s">
        <v>140</v>
      </c>
      <c r="U403" s="156">
        <v>0</v>
      </c>
      <c r="V403" s="156">
        <f>ROUND(E403*U403,2)</f>
        <v>0</v>
      </c>
      <c r="W403" s="156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568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264" t="s">
        <v>548</v>
      </c>
      <c r="D404" s="265"/>
      <c r="E404" s="265"/>
      <c r="F404" s="265"/>
      <c r="G404" s="265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142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67">
        <v>132</v>
      </c>
      <c r="B405" s="168" t="s">
        <v>565</v>
      </c>
      <c r="C405" s="177" t="s">
        <v>578</v>
      </c>
      <c r="D405" s="169" t="s">
        <v>252</v>
      </c>
      <c r="E405" s="170">
        <v>6</v>
      </c>
      <c r="F405" s="171">
        <v>0</v>
      </c>
      <c r="G405" s="172">
        <f>ROUND(E405*F405,2)</f>
        <v>0</v>
      </c>
      <c r="H405" s="171"/>
      <c r="I405" s="172">
        <f>ROUND(E405*H405,2)</f>
        <v>0</v>
      </c>
      <c r="J405" s="171"/>
      <c r="K405" s="172">
        <f>ROUND(E405*J405,2)</f>
        <v>0</v>
      </c>
      <c r="L405" s="172">
        <v>21</v>
      </c>
      <c r="M405" s="172">
        <f>G405*(1+L405/100)</f>
        <v>0</v>
      </c>
      <c r="N405" s="172">
        <v>0</v>
      </c>
      <c r="O405" s="172">
        <f>ROUND(E405*N405,2)</f>
        <v>0</v>
      </c>
      <c r="P405" s="172">
        <v>0</v>
      </c>
      <c r="Q405" s="172">
        <f>ROUND(E405*P405,2)</f>
        <v>0</v>
      </c>
      <c r="R405" s="172"/>
      <c r="S405" s="172" t="s">
        <v>160</v>
      </c>
      <c r="T405" s="173" t="s">
        <v>140</v>
      </c>
      <c r="U405" s="156">
        <v>0</v>
      </c>
      <c r="V405" s="156">
        <f>ROUND(E405*U405,2)</f>
        <v>0</v>
      </c>
      <c r="W405" s="156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568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264" t="s">
        <v>548</v>
      </c>
      <c r="D406" s="265"/>
      <c r="E406" s="265"/>
      <c r="F406" s="265"/>
      <c r="G406" s="265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142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22.5" outlineLevel="1" x14ac:dyDescent="0.2">
      <c r="A407" s="167">
        <v>133</v>
      </c>
      <c r="B407" s="168" t="s">
        <v>565</v>
      </c>
      <c r="C407" s="177" t="s">
        <v>579</v>
      </c>
      <c r="D407" s="169" t="s">
        <v>252</v>
      </c>
      <c r="E407" s="170">
        <v>2</v>
      </c>
      <c r="F407" s="171">
        <v>0</v>
      </c>
      <c r="G407" s="172">
        <f>ROUND(E407*F407,2)</f>
        <v>0</v>
      </c>
      <c r="H407" s="171"/>
      <c r="I407" s="172">
        <f>ROUND(E407*H407,2)</f>
        <v>0</v>
      </c>
      <c r="J407" s="171"/>
      <c r="K407" s="172">
        <f>ROUND(E407*J407,2)</f>
        <v>0</v>
      </c>
      <c r="L407" s="172">
        <v>21</v>
      </c>
      <c r="M407" s="172">
        <f>G407*(1+L407/100)</f>
        <v>0</v>
      </c>
      <c r="N407" s="172">
        <v>0</v>
      </c>
      <c r="O407" s="172">
        <f>ROUND(E407*N407,2)</f>
        <v>0</v>
      </c>
      <c r="P407" s="172">
        <v>0</v>
      </c>
      <c r="Q407" s="172">
        <f>ROUND(E407*P407,2)</f>
        <v>0</v>
      </c>
      <c r="R407" s="172"/>
      <c r="S407" s="172" t="s">
        <v>160</v>
      </c>
      <c r="T407" s="173" t="s">
        <v>140</v>
      </c>
      <c r="U407" s="156">
        <v>0</v>
      </c>
      <c r="V407" s="156">
        <f>ROUND(E407*U407,2)</f>
        <v>0</v>
      </c>
      <c r="W407" s="156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568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264" t="s">
        <v>548</v>
      </c>
      <c r="D408" s="265"/>
      <c r="E408" s="265"/>
      <c r="F408" s="265"/>
      <c r="G408" s="265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142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87">
        <v>134</v>
      </c>
      <c r="B409" s="188" t="s">
        <v>580</v>
      </c>
      <c r="C409" s="198" t="s">
        <v>581</v>
      </c>
      <c r="D409" s="189" t="s">
        <v>563</v>
      </c>
      <c r="E409" s="190">
        <v>15</v>
      </c>
      <c r="F409" s="191">
        <v>0</v>
      </c>
      <c r="G409" s="192">
        <f>ROUND(E409*F409,2)</f>
        <v>0</v>
      </c>
      <c r="H409" s="191"/>
      <c r="I409" s="192">
        <f>ROUND(E409*H409,2)</f>
        <v>0</v>
      </c>
      <c r="J409" s="191"/>
      <c r="K409" s="192">
        <f>ROUND(E409*J409,2)</f>
        <v>0</v>
      </c>
      <c r="L409" s="192">
        <v>21</v>
      </c>
      <c r="M409" s="192">
        <f>G409*(1+L409/100)</f>
        <v>0</v>
      </c>
      <c r="N409" s="192">
        <v>0</v>
      </c>
      <c r="O409" s="192">
        <f>ROUND(E409*N409,2)</f>
        <v>0</v>
      </c>
      <c r="P409" s="192">
        <v>0</v>
      </c>
      <c r="Q409" s="192">
        <f>ROUND(E409*P409,2)</f>
        <v>0</v>
      </c>
      <c r="R409" s="192" t="s">
        <v>582</v>
      </c>
      <c r="S409" s="192" t="s">
        <v>139</v>
      </c>
      <c r="T409" s="193" t="s">
        <v>180</v>
      </c>
      <c r="U409" s="156">
        <v>1</v>
      </c>
      <c r="V409" s="156">
        <f>ROUND(E409*U409,2)</f>
        <v>15</v>
      </c>
      <c r="W409" s="156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583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67">
        <v>135</v>
      </c>
      <c r="B410" s="168" t="s">
        <v>565</v>
      </c>
      <c r="C410" s="177" t="s">
        <v>584</v>
      </c>
      <c r="D410" s="169" t="s">
        <v>391</v>
      </c>
      <c r="E410" s="170">
        <v>10.5</v>
      </c>
      <c r="F410" s="171">
        <v>0</v>
      </c>
      <c r="G410" s="172">
        <f>ROUND(E410*F410,2)</f>
        <v>0</v>
      </c>
      <c r="H410" s="171"/>
      <c r="I410" s="172">
        <f>ROUND(E410*H410,2)</f>
        <v>0</v>
      </c>
      <c r="J410" s="171"/>
      <c r="K410" s="172">
        <f>ROUND(E410*J410,2)</f>
        <v>0</v>
      </c>
      <c r="L410" s="172">
        <v>21</v>
      </c>
      <c r="M410" s="172">
        <f>G410*(1+L410/100)</f>
        <v>0</v>
      </c>
      <c r="N410" s="172">
        <v>0</v>
      </c>
      <c r="O410" s="172">
        <f>ROUND(E410*N410,2)</f>
        <v>0</v>
      </c>
      <c r="P410" s="172">
        <v>0</v>
      </c>
      <c r="Q410" s="172">
        <f>ROUND(E410*P410,2)</f>
        <v>0</v>
      </c>
      <c r="R410" s="172"/>
      <c r="S410" s="172" t="s">
        <v>160</v>
      </c>
      <c r="T410" s="173" t="s">
        <v>140</v>
      </c>
      <c r="U410" s="156">
        <v>0</v>
      </c>
      <c r="V410" s="156">
        <f>ROUND(E410*U410,2)</f>
        <v>0</v>
      </c>
      <c r="W410" s="156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585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264" t="s">
        <v>548</v>
      </c>
      <c r="D411" s="265"/>
      <c r="E411" s="265"/>
      <c r="F411" s="265"/>
      <c r="G411" s="265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142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94" t="s">
        <v>586</v>
      </c>
      <c r="D412" s="181"/>
      <c r="E412" s="182">
        <v>10.5</v>
      </c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185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67">
        <v>136</v>
      </c>
      <c r="B413" s="168" t="s">
        <v>565</v>
      </c>
      <c r="C413" s="177" t="s">
        <v>587</v>
      </c>
      <c r="D413" s="169" t="s">
        <v>252</v>
      </c>
      <c r="E413" s="170">
        <v>4</v>
      </c>
      <c r="F413" s="171">
        <v>0</v>
      </c>
      <c r="G413" s="172">
        <f>ROUND(E413*F413,2)</f>
        <v>0</v>
      </c>
      <c r="H413" s="171"/>
      <c r="I413" s="172">
        <f>ROUND(E413*H413,2)</f>
        <v>0</v>
      </c>
      <c r="J413" s="171"/>
      <c r="K413" s="172">
        <f>ROUND(E413*J413,2)</f>
        <v>0</v>
      </c>
      <c r="L413" s="172">
        <v>21</v>
      </c>
      <c r="M413" s="172">
        <f>G413*(1+L413/100)</f>
        <v>0</v>
      </c>
      <c r="N413" s="172">
        <v>0</v>
      </c>
      <c r="O413" s="172">
        <f>ROUND(E413*N413,2)</f>
        <v>0</v>
      </c>
      <c r="P413" s="172">
        <v>0</v>
      </c>
      <c r="Q413" s="172">
        <f>ROUND(E413*P413,2)</f>
        <v>0</v>
      </c>
      <c r="R413" s="172"/>
      <c r="S413" s="172" t="s">
        <v>160</v>
      </c>
      <c r="T413" s="173" t="s">
        <v>140</v>
      </c>
      <c r="U413" s="156">
        <v>0</v>
      </c>
      <c r="V413" s="156">
        <f>ROUND(E413*U413,2)</f>
        <v>0</v>
      </c>
      <c r="W413" s="156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588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264" t="s">
        <v>548</v>
      </c>
      <c r="D414" s="265"/>
      <c r="E414" s="265"/>
      <c r="F414" s="265"/>
      <c r="G414" s="265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142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2.5" outlineLevel="1" x14ac:dyDescent="0.2">
      <c r="A415" s="167">
        <v>137</v>
      </c>
      <c r="B415" s="168" t="s">
        <v>565</v>
      </c>
      <c r="C415" s="177" t="s">
        <v>589</v>
      </c>
      <c r="D415" s="169" t="s">
        <v>252</v>
      </c>
      <c r="E415" s="170">
        <v>12</v>
      </c>
      <c r="F415" s="171">
        <v>0</v>
      </c>
      <c r="G415" s="172">
        <f>ROUND(E415*F415,2)</f>
        <v>0</v>
      </c>
      <c r="H415" s="171"/>
      <c r="I415" s="172">
        <f>ROUND(E415*H415,2)</f>
        <v>0</v>
      </c>
      <c r="J415" s="171"/>
      <c r="K415" s="172">
        <f>ROUND(E415*J415,2)</f>
        <v>0</v>
      </c>
      <c r="L415" s="172">
        <v>21</v>
      </c>
      <c r="M415" s="172">
        <f>G415*(1+L415/100)</f>
        <v>0</v>
      </c>
      <c r="N415" s="172">
        <v>0</v>
      </c>
      <c r="O415" s="172">
        <f>ROUND(E415*N415,2)</f>
        <v>0</v>
      </c>
      <c r="P415" s="172">
        <v>0</v>
      </c>
      <c r="Q415" s="172">
        <f>ROUND(E415*P415,2)</f>
        <v>0</v>
      </c>
      <c r="R415" s="172"/>
      <c r="S415" s="172" t="s">
        <v>160</v>
      </c>
      <c r="T415" s="173" t="s">
        <v>140</v>
      </c>
      <c r="U415" s="156">
        <v>0</v>
      </c>
      <c r="V415" s="156">
        <f>ROUND(E415*U415,2)</f>
        <v>0</v>
      </c>
      <c r="W415" s="156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588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264" t="s">
        <v>548</v>
      </c>
      <c r="D416" s="265"/>
      <c r="E416" s="265"/>
      <c r="F416" s="265"/>
      <c r="G416" s="265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142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67">
        <v>138</v>
      </c>
      <c r="B417" s="168" t="s">
        <v>565</v>
      </c>
      <c r="C417" s="177" t="s">
        <v>590</v>
      </c>
      <c r="D417" s="169" t="s">
        <v>391</v>
      </c>
      <c r="E417" s="170">
        <v>160</v>
      </c>
      <c r="F417" s="171">
        <v>0</v>
      </c>
      <c r="G417" s="172">
        <f>ROUND(E417*F417,2)</f>
        <v>0</v>
      </c>
      <c r="H417" s="171"/>
      <c r="I417" s="172">
        <f>ROUND(E417*H417,2)</f>
        <v>0</v>
      </c>
      <c r="J417" s="171"/>
      <c r="K417" s="172">
        <f>ROUND(E417*J417,2)</f>
        <v>0</v>
      </c>
      <c r="L417" s="172">
        <v>21</v>
      </c>
      <c r="M417" s="172">
        <f>G417*(1+L417/100)</f>
        <v>0</v>
      </c>
      <c r="N417" s="172">
        <v>0</v>
      </c>
      <c r="O417" s="172">
        <f>ROUND(E417*N417,2)</f>
        <v>0</v>
      </c>
      <c r="P417" s="172">
        <v>0</v>
      </c>
      <c r="Q417" s="172">
        <f>ROUND(E417*P417,2)</f>
        <v>0</v>
      </c>
      <c r="R417" s="172"/>
      <c r="S417" s="172" t="s">
        <v>160</v>
      </c>
      <c r="T417" s="173" t="s">
        <v>140</v>
      </c>
      <c r="U417" s="156">
        <v>0</v>
      </c>
      <c r="V417" s="156">
        <f>ROUND(E417*U417,2)</f>
        <v>0</v>
      </c>
      <c r="W417" s="156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588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264" t="s">
        <v>548</v>
      </c>
      <c r="D418" s="265"/>
      <c r="E418" s="265"/>
      <c r="F418" s="265"/>
      <c r="G418" s="265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142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67">
        <v>139</v>
      </c>
      <c r="B419" s="168" t="s">
        <v>565</v>
      </c>
      <c r="C419" s="177" t="s">
        <v>591</v>
      </c>
      <c r="D419" s="169" t="s">
        <v>391</v>
      </c>
      <c r="E419" s="170">
        <v>30</v>
      </c>
      <c r="F419" s="171">
        <v>0</v>
      </c>
      <c r="G419" s="172">
        <f>ROUND(E419*F419,2)</f>
        <v>0</v>
      </c>
      <c r="H419" s="171"/>
      <c r="I419" s="172">
        <f>ROUND(E419*H419,2)</f>
        <v>0</v>
      </c>
      <c r="J419" s="171"/>
      <c r="K419" s="172">
        <f>ROUND(E419*J419,2)</f>
        <v>0</v>
      </c>
      <c r="L419" s="172">
        <v>21</v>
      </c>
      <c r="M419" s="172">
        <f>G419*(1+L419/100)</f>
        <v>0</v>
      </c>
      <c r="N419" s="172">
        <v>0</v>
      </c>
      <c r="O419" s="172">
        <f>ROUND(E419*N419,2)</f>
        <v>0</v>
      </c>
      <c r="P419" s="172">
        <v>0</v>
      </c>
      <c r="Q419" s="172">
        <f>ROUND(E419*P419,2)</f>
        <v>0</v>
      </c>
      <c r="R419" s="172"/>
      <c r="S419" s="172" t="s">
        <v>160</v>
      </c>
      <c r="T419" s="173" t="s">
        <v>140</v>
      </c>
      <c r="U419" s="156">
        <v>0</v>
      </c>
      <c r="V419" s="156">
        <f>ROUND(E419*U419,2)</f>
        <v>0</v>
      </c>
      <c r="W419" s="156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588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264" t="s">
        <v>548</v>
      </c>
      <c r="D420" s="265"/>
      <c r="E420" s="265"/>
      <c r="F420" s="265"/>
      <c r="G420" s="265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142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67">
        <v>140</v>
      </c>
      <c r="B421" s="168" t="s">
        <v>565</v>
      </c>
      <c r="C421" s="177" t="s">
        <v>592</v>
      </c>
      <c r="D421" s="169" t="s">
        <v>391</v>
      </c>
      <c r="E421" s="170">
        <v>140</v>
      </c>
      <c r="F421" s="171">
        <v>0</v>
      </c>
      <c r="G421" s="172">
        <f>ROUND(E421*F421,2)</f>
        <v>0</v>
      </c>
      <c r="H421" s="171"/>
      <c r="I421" s="172">
        <f>ROUND(E421*H421,2)</f>
        <v>0</v>
      </c>
      <c r="J421" s="171"/>
      <c r="K421" s="172">
        <f>ROUND(E421*J421,2)</f>
        <v>0</v>
      </c>
      <c r="L421" s="172">
        <v>21</v>
      </c>
      <c r="M421" s="172">
        <f>G421*(1+L421/100)</f>
        <v>0</v>
      </c>
      <c r="N421" s="172">
        <v>0</v>
      </c>
      <c r="O421" s="172">
        <f>ROUND(E421*N421,2)</f>
        <v>0</v>
      </c>
      <c r="P421" s="172">
        <v>0</v>
      </c>
      <c r="Q421" s="172">
        <f>ROUND(E421*P421,2)</f>
        <v>0</v>
      </c>
      <c r="R421" s="172"/>
      <c r="S421" s="172" t="s">
        <v>160</v>
      </c>
      <c r="T421" s="173" t="s">
        <v>140</v>
      </c>
      <c r="U421" s="156">
        <v>0</v>
      </c>
      <c r="V421" s="156">
        <f>ROUND(E421*U421,2)</f>
        <v>0</v>
      </c>
      <c r="W421" s="156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588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64" t="s">
        <v>548</v>
      </c>
      <c r="D422" s="265"/>
      <c r="E422" s="265"/>
      <c r="F422" s="265"/>
      <c r="G422" s="265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142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x14ac:dyDescent="0.2">
      <c r="A423" s="161" t="s">
        <v>134</v>
      </c>
      <c r="B423" s="162" t="s">
        <v>104</v>
      </c>
      <c r="C423" s="176" t="s">
        <v>105</v>
      </c>
      <c r="D423" s="163"/>
      <c r="E423" s="164"/>
      <c r="F423" s="165"/>
      <c r="G423" s="165">
        <f>SUMIF(AG424:AG457,"&lt;&gt;NOR",G424:G457)</f>
        <v>0</v>
      </c>
      <c r="H423" s="165"/>
      <c r="I423" s="165">
        <f>SUM(I424:I457)</f>
        <v>0</v>
      </c>
      <c r="J423" s="165"/>
      <c r="K423" s="165">
        <f>SUM(K424:K457)</f>
        <v>0</v>
      </c>
      <c r="L423" s="165"/>
      <c r="M423" s="165">
        <f>SUM(M424:M457)</f>
        <v>0</v>
      </c>
      <c r="N423" s="165"/>
      <c r="O423" s="165">
        <f>SUM(O424:O457)</f>
        <v>0</v>
      </c>
      <c r="P423" s="165"/>
      <c r="Q423" s="165">
        <f>SUM(Q424:Q457)</f>
        <v>0</v>
      </c>
      <c r="R423" s="165"/>
      <c r="S423" s="165"/>
      <c r="T423" s="166"/>
      <c r="U423" s="160"/>
      <c r="V423" s="160">
        <f>SUM(V424:V457)</f>
        <v>0</v>
      </c>
      <c r="W423" s="160"/>
      <c r="AG423" t="s">
        <v>135</v>
      </c>
    </row>
    <row r="424" spans="1:60" ht="22.5" outlineLevel="1" x14ac:dyDescent="0.2">
      <c r="A424" s="167">
        <v>141</v>
      </c>
      <c r="B424" s="168" t="s">
        <v>593</v>
      </c>
      <c r="C424" s="177" t="s">
        <v>594</v>
      </c>
      <c r="D424" s="169" t="s">
        <v>252</v>
      </c>
      <c r="E424" s="170">
        <v>1</v>
      </c>
      <c r="F424" s="171">
        <v>0</v>
      </c>
      <c r="G424" s="172">
        <f>ROUND(E424*F424,2)</f>
        <v>0</v>
      </c>
      <c r="H424" s="171"/>
      <c r="I424" s="172">
        <f>ROUND(E424*H424,2)</f>
        <v>0</v>
      </c>
      <c r="J424" s="171"/>
      <c r="K424" s="172">
        <f>ROUND(E424*J424,2)</f>
        <v>0</v>
      </c>
      <c r="L424" s="172">
        <v>21</v>
      </c>
      <c r="M424" s="172">
        <f>G424*(1+L424/100)</f>
        <v>0</v>
      </c>
      <c r="N424" s="172">
        <v>0</v>
      </c>
      <c r="O424" s="172">
        <f>ROUND(E424*N424,2)</f>
        <v>0</v>
      </c>
      <c r="P424" s="172">
        <v>0</v>
      </c>
      <c r="Q424" s="172">
        <f>ROUND(E424*P424,2)</f>
        <v>0</v>
      </c>
      <c r="R424" s="172"/>
      <c r="S424" s="172" t="s">
        <v>160</v>
      </c>
      <c r="T424" s="173" t="s">
        <v>140</v>
      </c>
      <c r="U424" s="156">
        <v>0</v>
      </c>
      <c r="V424" s="156">
        <f>ROUND(E424*U424,2)</f>
        <v>0</v>
      </c>
      <c r="W424" s="156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181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94" t="s">
        <v>595</v>
      </c>
      <c r="D425" s="181"/>
      <c r="E425" s="182">
        <v>1</v>
      </c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185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2.5" outlineLevel="1" x14ac:dyDescent="0.2">
      <c r="A426" s="167">
        <v>142</v>
      </c>
      <c r="B426" s="168" t="s">
        <v>596</v>
      </c>
      <c r="C426" s="177" t="s">
        <v>594</v>
      </c>
      <c r="D426" s="169" t="s">
        <v>252</v>
      </c>
      <c r="E426" s="170">
        <v>1</v>
      </c>
      <c r="F426" s="171">
        <v>0</v>
      </c>
      <c r="G426" s="172">
        <f>ROUND(E426*F426,2)</f>
        <v>0</v>
      </c>
      <c r="H426" s="171"/>
      <c r="I426" s="172">
        <f>ROUND(E426*H426,2)</f>
        <v>0</v>
      </c>
      <c r="J426" s="171"/>
      <c r="K426" s="172">
        <f>ROUND(E426*J426,2)</f>
        <v>0</v>
      </c>
      <c r="L426" s="172">
        <v>21</v>
      </c>
      <c r="M426" s="172">
        <f>G426*(1+L426/100)</f>
        <v>0</v>
      </c>
      <c r="N426" s="172">
        <v>0</v>
      </c>
      <c r="O426" s="172">
        <f>ROUND(E426*N426,2)</f>
        <v>0</v>
      </c>
      <c r="P426" s="172">
        <v>0</v>
      </c>
      <c r="Q426" s="172">
        <f>ROUND(E426*P426,2)</f>
        <v>0</v>
      </c>
      <c r="R426" s="172"/>
      <c r="S426" s="172" t="s">
        <v>160</v>
      </c>
      <c r="T426" s="173" t="s">
        <v>140</v>
      </c>
      <c r="U426" s="156">
        <v>0</v>
      </c>
      <c r="V426" s="156">
        <f>ROUND(E426*U426,2)</f>
        <v>0</v>
      </c>
      <c r="W426" s="156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181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94" t="s">
        <v>597</v>
      </c>
      <c r="D427" s="181"/>
      <c r="E427" s="182">
        <v>1</v>
      </c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185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67">
        <v>143</v>
      </c>
      <c r="B428" s="168" t="s">
        <v>598</v>
      </c>
      <c r="C428" s="177" t="s">
        <v>599</v>
      </c>
      <c r="D428" s="169" t="s">
        <v>475</v>
      </c>
      <c r="E428" s="170">
        <v>1</v>
      </c>
      <c r="F428" s="171">
        <v>0</v>
      </c>
      <c r="G428" s="172">
        <f>ROUND(E428*F428,2)</f>
        <v>0</v>
      </c>
      <c r="H428" s="171"/>
      <c r="I428" s="172">
        <f>ROUND(E428*H428,2)</f>
        <v>0</v>
      </c>
      <c r="J428" s="171"/>
      <c r="K428" s="172">
        <f>ROUND(E428*J428,2)</f>
        <v>0</v>
      </c>
      <c r="L428" s="172">
        <v>21</v>
      </c>
      <c r="M428" s="172">
        <f>G428*(1+L428/100)</f>
        <v>0</v>
      </c>
      <c r="N428" s="172">
        <v>0</v>
      </c>
      <c r="O428" s="172">
        <f>ROUND(E428*N428,2)</f>
        <v>0</v>
      </c>
      <c r="P428" s="172">
        <v>0</v>
      </c>
      <c r="Q428" s="172">
        <f>ROUND(E428*P428,2)</f>
        <v>0</v>
      </c>
      <c r="R428" s="172"/>
      <c r="S428" s="172" t="s">
        <v>160</v>
      </c>
      <c r="T428" s="173" t="s">
        <v>140</v>
      </c>
      <c r="U428" s="156">
        <v>0</v>
      </c>
      <c r="V428" s="156">
        <f>ROUND(E428*U428,2)</f>
        <v>0</v>
      </c>
      <c r="W428" s="156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189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2.5" outlineLevel="1" x14ac:dyDescent="0.2">
      <c r="A429" s="154"/>
      <c r="B429" s="155"/>
      <c r="C429" s="264" t="s">
        <v>618</v>
      </c>
      <c r="D429" s="265"/>
      <c r="E429" s="265"/>
      <c r="F429" s="265"/>
      <c r="G429" s="265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142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74" t="str">
        <f>C429</f>
        <v>Nosnost:  1 700 kg, Počet osob :  22, Rychlost:  0,7 ms-1, Zdvih:  cca 18 200 mm, Počet stanic:6,Počet nástupišť:  6, Řízení:  mikroprocesorové,</v>
      </c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268" t="s">
        <v>600</v>
      </c>
      <c r="D430" s="269"/>
      <c r="E430" s="269"/>
      <c r="F430" s="269"/>
      <c r="G430" s="269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142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22.5" outlineLevel="1" x14ac:dyDescent="0.2">
      <c r="A431" s="154"/>
      <c r="B431" s="155"/>
      <c r="C431" s="268" t="s">
        <v>601</v>
      </c>
      <c r="D431" s="269"/>
      <c r="E431" s="269"/>
      <c r="F431" s="269"/>
      <c r="G431" s="269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142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74" t="str">
        <f>C431</f>
        <v>Rozměr (š x hl x v):  1 600 x 2 300 x 2 100 mm, Provedení	:  neprůchozí, Stěny:  plech s povrchovou úpravou nerez, Ovladače:  svislé tablo provedení s ovladači TL, broušený nerez,</v>
      </c>
      <c r="BB431" s="147"/>
      <c r="BC431" s="147"/>
      <c r="BD431" s="147"/>
      <c r="BE431" s="147"/>
      <c r="BF431" s="147"/>
      <c r="BG431" s="147"/>
      <c r="BH431" s="147"/>
    </row>
    <row r="432" spans="1:60" ht="33.75" outlineLevel="1" x14ac:dyDescent="0.2">
      <c r="A432" s="154"/>
      <c r="B432" s="155"/>
      <c r="C432" s="268" t="s">
        <v>602</v>
      </c>
      <c r="D432" s="269"/>
      <c r="E432" s="269"/>
      <c r="F432" s="269"/>
      <c r="G432" s="269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142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74" t="str">
        <f>C432</f>
        <v>Podlaha:  z měkčeného vinylu, abrazivních zrnek karbidu křemíku SiC (karbid křemíku) a tvrdých částic oxidu hlinitého Al2O3 (korundu) a stabilizační mřížky ze skleněného vlákna, Madlo:  na boční stěně - nerez trubkové, Osvětlení:  LED, Další:  zrcadlo 1 výšky zadní stěny a invalidní sklopná sedačka</v>
      </c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268" t="s">
        <v>603</v>
      </c>
      <c r="D433" s="269"/>
      <c r="E433" s="269"/>
      <c r="F433" s="269"/>
      <c r="G433" s="269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142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268" t="s">
        <v>619</v>
      </c>
      <c r="D434" s="269"/>
      <c r="E434" s="269"/>
      <c r="F434" s="269"/>
      <c r="G434" s="269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142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33.75" outlineLevel="1" x14ac:dyDescent="0.2">
      <c r="A435" s="154"/>
      <c r="B435" s="155"/>
      <c r="C435" s="268" t="s">
        <v>604</v>
      </c>
      <c r="D435" s="269"/>
      <c r="E435" s="269"/>
      <c r="F435" s="269"/>
      <c r="G435" s="269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142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74" t="str">
        <f>C435</f>
        <v>Signalizace v kabině digitální ukazatel polohy a směru jízdy kabiny, nouzové osvětlení, tlačítko otevření dveří, zvukový signál příjezdu klece, hlasový modul, nouzová signalizace, prosvětlovací tlačítka volby stanice v provedení nerez antivandal, Braillovo a reliéfní písmo, funkce pro blokování kabiny ve zvolené stanici</v>
      </c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268" t="s">
        <v>605</v>
      </c>
      <c r="D436" s="269"/>
      <c r="E436" s="269"/>
      <c r="F436" s="269"/>
      <c r="G436" s="269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142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268" t="s">
        <v>606</v>
      </c>
      <c r="D437" s="269"/>
      <c r="E437" s="269"/>
      <c r="F437" s="269"/>
      <c r="G437" s="269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142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268" t="s">
        <v>620</v>
      </c>
      <c r="D438" s="269"/>
      <c r="E438" s="269"/>
      <c r="F438" s="269"/>
      <c r="G438" s="269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142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268" t="s">
        <v>607</v>
      </c>
      <c r="D439" s="269"/>
      <c r="E439" s="269"/>
      <c r="F439" s="269"/>
      <c r="G439" s="269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142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268" t="s">
        <v>608</v>
      </c>
      <c r="D440" s="269"/>
      <c r="E440" s="269"/>
      <c r="F440" s="269"/>
      <c r="G440" s="269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142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ht="22.5" outlineLevel="1" x14ac:dyDescent="0.2">
      <c r="A441" s="154"/>
      <c r="B441" s="155"/>
      <c r="C441" s="268" t="s">
        <v>609</v>
      </c>
      <c r="D441" s="269"/>
      <c r="E441" s="269"/>
      <c r="F441" s="269"/>
      <c r="G441" s="269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142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74" t="str">
        <f>C441</f>
        <v>Výtahy musí splňovat normu ČSN EN 81-20 a Nařízení vlády č.122/2016 Sb., rovněž musí vyhovovat vyhlášce č.398/2009 Sb. o užívání staveb osobami s omezenou schopností pohybu a orientace</v>
      </c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94" t="s">
        <v>610</v>
      </c>
      <c r="D442" s="181"/>
      <c r="E442" s="182">
        <v>1</v>
      </c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185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67">
        <v>144</v>
      </c>
      <c r="B443" s="168" t="s">
        <v>611</v>
      </c>
      <c r="C443" s="177" t="s">
        <v>612</v>
      </c>
      <c r="D443" s="169" t="s">
        <v>475</v>
      </c>
      <c r="E443" s="170">
        <v>1</v>
      </c>
      <c r="F443" s="171">
        <v>0</v>
      </c>
      <c r="G443" s="172">
        <f>ROUND(E443*F443,2)</f>
        <v>0</v>
      </c>
      <c r="H443" s="171"/>
      <c r="I443" s="172">
        <f>ROUND(E443*H443,2)</f>
        <v>0</v>
      </c>
      <c r="J443" s="171"/>
      <c r="K443" s="172">
        <f>ROUND(E443*J443,2)</f>
        <v>0</v>
      </c>
      <c r="L443" s="172">
        <v>21</v>
      </c>
      <c r="M443" s="172">
        <f>G443*(1+L443/100)</f>
        <v>0</v>
      </c>
      <c r="N443" s="172">
        <v>0</v>
      </c>
      <c r="O443" s="172">
        <f>ROUND(E443*N443,2)</f>
        <v>0</v>
      </c>
      <c r="P443" s="172">
        <v>0</v>
      </c>
      <c r="Q443" s="172">
        <f>ROUND(E443*P443,2)</f>
        <v>0</v>
      </c>
      <c r="R443" s="172"/>
      <c r="S443" s="172" t="s">
        <v>160</v>
      </c>
      <c r="T443" s="173" t="s">
        <v>140</v>
      </c>
      <c r="U443" s="156">
        <v>0</v>
      </c>
      <c r="V443" s="156">
        <f>ROUND(E443*U443,2)</f>
        <v>0</v>
      </c>
      <c r="W443" s="156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189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22.5" outlineLevel="1" x14ac:dyDescent="0.2">
      <c r="A444" s="154"/>
      <c r="B444" s="155"/>
      <c r="C444" s="264" t="s">
        <v>621</v>
      </c>
      <c r="D444" s="265"/>
      <c r="E444" s="265"/>
      <c r="F444" s="265"/>
      <c r="G444" s="265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142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74" t="str">
        <f>C444</f>
        <v>Nosnost:  1 500 kg, Počet osob :  20, Rychlost:  0,7 ms-1, Zdvih:  cca 18 200 mm, Počet stanic:6,Počet nástupišť:  6, Řízení:  mikroprocesorové,</v>
      </c>
      <c r="BB444" s="147"/>
      <c r="BC444" s="147"/>
      <c r="BD444" s="147"/>
      <c r="BE444" s="147"/>
      <c r="BF444" s="147"/>
      <c r="BG444" s="147"/>
      <c r="BH444" s="147"/>
    </row>
    <row r="445" spans="1:60" ht="22.5" outlineLevel="1" x14ac:dyDescent="0.2">
      <c r="A445" s="154"/>
      <c r="B445" s="155"/>
      <c r="C445" s="268" t="s">
        <v>613</v>
      </c>
      <c r="D445" s="269"/>
      <c r="E445" s="269"/>
      <c r="F445" s="269"/>
      <c r="G445" s="269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142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74" t="str">
        <f>C445</f>
        <v>Kabina :Rozměr (š x hl x v):  1 400 x 2 300 x 2 100 mm, Provedení	:  neprůchozí, Stěny:  plech s povrchovou úpravou nerez, Ovladače:  svislé tablo provedení s ovladači TL, broušený nerez,</v>
      </c>
      <c r="BB445" s="147"/>
      <c r="BC445" s="147"/>
      <c r="BD445" s="147"/>
      <c r="BE445" s="147"/>
      <c r="BF445" s="147"/>
      <c r="BG445" s="147"/>
      <c r="BH445" s="147"/>
    </row>
    <row r="446" spans="1:60" ht="33.75" outlineLevel="1" x14ac:dyDescent="0.2">
      <c r="A446" s="154"/>
      <c r="B446" s="155"/>
      <c r="C446" s="268" t="s">
        <v>602</v>
      </c>
      <c r="D446" s="269"/>
      <c r="E446" s="269"/>
      <c r="F446" s="269"/>
      <c r="G446" s="269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142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74" t="str">
        <f>C446</f>
        <v>Podlaha:  z měkčeného vinylu, abrazivních zrnek karbidu křemíku SiC (karbid křemíku) a tvrdých částic oxidu hlinitého Al2O3 (korundu) a stabilizační mřížky ze skleněného vlákna, Madlo:  na boční stěně - nerez trubkové, Osvětlení:  LED, Další:  zrcadlo 1 výšky zadní stěny a invalidní sklopná sedačka</v>
      </c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268" t="s">
        <v>614</v>
      </c>
      <c r="D447" s="269"/>
      <c r="E447" s="269"/>
      <c r="F447" s="269"/>
      <c r="G447" s="269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142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ht="22.5" outlineLevel="1" x14ac:dyDescent="0.2">
      <c r="A448" s="154"/>
      <c r="B448" s="155"/>
      <c r="C448" s="268" t="s">
        <v>622</v>
      </c>
      <c r="D448" s="269"/>
      <c r="E448" s="269"/>
      <c r="F448" s="269"/>
      <c r="G448" s="269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142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74" t="str">
        <f>C448</f>
        <v>Dveře šachetní Typ:  samočinné teleskopicky otvírané třílamelové s požární odolností EW 60, Rozměr (š x v):  1100x2000 mm, provedení: nerez brus</v>
      </c>
      <c r="BB448" s="147"/>
      <c r="BC448" s="147"/>
      <c r="BD448" s="147"/>
      <c r="BE448" s="147"/>
      <c r="BF448" s="147"/>
      <c r="BG448" s="147"/>
      <c r="BH448" s="147"/>
    </row>
    <row r="449" spans="1:60" ht="33.75" outlineLevel="1" x14ac:dyDescent="0.2">
      <c r="A449" s="154"/>
      <c r="B449" s="155"/>
      <c r="C449" s="268" t="s">
        <v>615</v>
      </c>
      <c r="D449" s="269"/>
      <c r="E449" s="269"/>
      <c r="F449" s="269"/>
      <c r="G449" s="269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142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74" t="str">
        <f>C449</f>
        <v>Signalizace v kabině:digitální ukazatel polohy a směru jízdy kabiny, nouzové osvětlení, tlačítko otevření dveří, zvukový signál příjezdu klece, hlasový modul, nouzová signalizace, prosvětlovací tlačítka volby stanice v provedení nerez antivandal, Braillovo a reliéfní písmo, funkce pro blokování kabiny ve zvolené stanici</v>
      </c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68" t="s">
        <v>605</v>
      </c>
      <c r="D450" s="269"/>
      <c r="E450" s="269"/>
      <c r="F450" s="269"/>
      <c r="G450" s="269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142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268" t="s">
        <v>606</v>
      </c>
      <c r="D451" s="269"/>
      <c r="E451" s="269"/>
      <c r="F451" s="269"/>
      <c r="G451" s="269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142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268" t="s">
        <v>620</v>
      </c>
      <c r="D452" s="269"/>
      <c r="E452" s="269"/>
      <c r="F452" s="269"/>
      <c r="G452" s="269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142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268" t="s">
        <v>607</v>
      </c>
      <c r="D453" s="269"/>
      <c r="E453" s="269"/>
      <c r="F453" s="269"/>
      <c r="G453" s="269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142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268" t="s">
        <v>608</v>
      </c>
      <c r="D454" s="269"/>
      <c r="E454" s="269"/>
      <c r="F454" s="269"/>
      <c r="G454" s="269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142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99" t="s">
        <v>616</v>
      </c>
      <c r="D455" s="157"/>
      <c r="E455" s="158"/>
      <c r="F455" s="159"/>
      <c r="G455" s="159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142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.5" outlineLevel="1" x14ac:dyDescent="0.2">
      <c r="A456" s="154"/>
      <c r="B456" s="155"/>
      <c r="C456" s="268" t="s">
        <v>609</v>
      </c>
      <c r="D456" s="269"/>
      <c r="E456" s="269"/>
      <c r="F456" s="269"/>
      <c r="G456" s="269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142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74" t="str">
        <f>C456</f>
        <v>Výtahy musí splňovat normu ČSN EN 81-20 a Nařízení vlády č.122/2016 Sb., rovněž musí vyhovovat vyhlášce č.398/2009 Sb. o užívání staveb osobami s omezenou schopností pohybu a orientace</v>
      </c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94" t="s">
        <v>617</v>
      </c>
      <c r="D457" s="181"/>
      <c r="E457" s="182">
        <v>1</v>
      </c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185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x14ac:dyDescent="0.2">
      <c r="A458" s="5"/>
      <c r="B458" s="6"/>
      <c r="C458" s="178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AE458">
        <v>15</v>
      </c>
      <c r="AF458">
        <v>21</v>
      </c>
    </row>
    <row r="459" spans="1:60" x14ac:dyDescent="0.2">
      <c r="A459" s="150"/>
      <c r="B459" s="151" t="s">
        <v>29</v>
      </c>
      <c r="C459" s="179"/>
      <c r="D459" s="152"/>
      <c r="E459" s="153"/>
      <c r="F459" s="153"/>
      <c r="G459" s="175">
        <f>G8+G57+G84+G88+G97+G113+G135+G154+G180+G187+G236+G239+G254+G261+G290+G322+G337+G346+G369+G423</f>
        <v>0</v>
      </c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AE459">
        <f>SUMIF(L7:L457,AE458,G7:G457)</f>
        <v>0</v>
      </c>
      <c r="AF459">
        <f>SUMIF(L7:L457,AF458,G7:G457)</f>
        <v>0</v>
      </c>
      <c r="AG459" t="s">
        <v>173</v>
      </c>
    </row>
    <row r="460" spans="1:60" x14ac:dyDescent="0.2">
      <c r="C460" s="180"/>
      <c r="D460" s="142"/>
      <c r="AG460" t="s">
        <v>174</v>
      </c>
    </row>
    <row r="461" spans="1:60" x14ac:dyDescent="0.2">
      <c r="D461" s="142"/>
    </row>
    <row r="462" spans="1:60" x14ac:dyDescent="0.2">
      <c r="D462" s="142"/>
    </row>
    <row r="463" spans="1:60" x14ac:dyDescent="0.2">
      <c r="D463" s="142"/>
    </row>
    <row r="464" spans="1:60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94">
    <mergeCell ref="C452:G452"/>
    <mergeCell ref="C453:G453"/>
    <mergeCell ref="C454:G454"/>
    <mergeCell ref="C456:G456"/>
    <mergeCell ref="C446:G446"/>
    <mergeCell ref="C447:G447"/>
    <mergeCell ref="C448:G448"/>
    <mergeCell ref="C449:G449"/>
    <mergeCell ref="C450:G450"/>
    <mergeCell ref="C451:G451"/>
    <mergeCell ref="C445:G445"/>
    <mergeCell ref="C432:G432"/>
    <mergeCell ref="C433:G433"/>
    <mergeCell ref="C434:G434"/>
    <mergeCell ref="C435:G435"/>
    <mergeCell ref="C436:G436"/>
    <mergeCell ref="C437:G437"/>
    <mergeCell ref="C438:G438"/>
    <mergeCell ref="C439:G439"/>
    <mergeCell ref="C440:G440"/>
    <mergeCell ref="C441:G441"/>
    <mergeCell ref="C444:G444"/>
    <mergeCell ref="C431:G431"/>
    <mergeCell ref="C404:G404"/>
    <mergeCell ref="C406:G406"/>
    <mergeCell ref="C408:G408"/>
    <mergeCell ref="C411:G411"/>
    <mergeCell ref="C414:G414"/>
    <mergeCell ref="C416:G416"/>
    <mergeCell ref="C418:G418"/>
    <mergeCell ref="C420:G420"/>
    <mergeCell ref="C422:G422"/>
    <mergeCell ref="C429:G429"/>
    <mergeCell ref="C430:G430"/>
    <mergeCell ref="C402:G402"/>
    <mergeCell ref="C377:G377"/>
    <mergeCell ref="C379:G379"/>
    <mergeCell ref="C381:G381"/>
    <mergeCell ref="C383:G383"/>
    <mergeCell ref="C385:G385"/>
    <mergeCell ref="C387:G387"/>
    <mergeCell ref="C389:G389"/>
    <mergeCell ref="C391:G391"/>
    <mergeCell ref="C394:G394"/>
    <mergeCell ref="C397:G397"/>
    <mergeCell ref="C400:G400"/>
    <mergeCell ref="C375:G375"/>
    <mergeCell ref="C238:G238"/>
    <mergeCell ref="C253:G253"/>
    <mergeCell ref="C260:G260"/>
    <mergeCell ref="C275:G275"/>
    <mergeCell ref="C282:G282"/>
    <mergeCell ref="C321:G321"/>
    <mergeCell ref="C330:G330"/>
    <mergeCell ref="C336:G336"/>
    <mergeCell ref="C344:G344"/>
    <mergeCell ref="C371:G371"/>
    <mergeCell ref="C373:G373"/>
    <mergeCell ref="C225:G225"/>
    <mergeCell ref="C132:G132"/>
    <mergeCell ref="C139:G139"/>
    <mergeCell ref="C144:G144"/>
    <mergeCell ref="C156:G156"/>
    <mergeCell ref="C160:G160"/>
    <mergeCell ref="C164:G164"/>
    <mergeCell ref="C168:G168"/>
    <mergeCell ref="C189:G189"/>
    <mergeCell ref="C193:G193"/>
    <mergeCell ref="C209:G209"/>
    <mergeCell ref="C224:G224"/>
    <mergeCell ref="C127:G127"/>
    <mergeCell ref="C63:G63"/>
    <mergeCell ref="C67:G67"/>
    <mergeCell ref="C73:G73"/>
    <mergeCell ref="C77:G77"/>
    <mergeCell ref="C81:G81"/>
    <mergeCell ref="C86:G86"/>
    <mergeCell ref="C90:G90"/>
    <mergeCell ref="C93:G93"/>
    <mergeCell ref="C103:G103"/>
    <mergeCell ref="C115:G115"/>
    <mergeCell ref="C121:G121"/>
    <mergeCell ref="C59:G59"/>
    <mergeCell ref="A1:G1"/>
    <mergeCell ref="C2:G2"/>
    <mergeCell ref="C3:G3"/>
    <mergeCell ref="C4:G4"/>
    <mergeCell ref="C10:G10"/>
    <mergeCell ref="C14:G14"/>
    <mergeCell ref="C17:G17"/>
    <mergeCell ref="C22:G22"/>
    <mergeCell ref="C27:G27"/>
    <mergeCell ref="C36:G36"/>
    <mergeCell ref="C41:G41"/>
  </mergeCells>
  <pageMargins left="0.39370078740157483" right="0.19685039370078741" top="0.39370078740157483" bottom="0.59055118110236227" header="0.31496062992125984" footer="0.31496062992125984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01 1 Naklady</vt:lpstr>
      <vt:lpstr>D 1.1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Naklady'!Názvy_tisku</vt:lpstr>
      <vt:lpstr>'D 1.1 1 Pol'!Názvy_tisku</vt:lpstr>
      <vt:lpstr>oadresa</vt:lpstr>
      <vt:lpstr>Stavba!Objednatel</vt:lpstr>
      <vt:lpstr>Stavba!Objekt</vt:lpstr>
      <vt:lpstr>'01 1 Naklady'!Oblast_tisku</vt:lpstr>
      <vt:lpstr>'D 1.1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Jiří Zevl</cp:lastModifiedBy>
  <cp:lastPrinted>2017-07-17T11:42:52Z</cp:lastPrinted>
  <dcterms:created xsi:type="dcterms:W3CDTF">2009-04-08T07:15:50Z</dcterms:created>
  <dcterms:modified xsi:type="dcterms:W3CDTF">2017-07-19T13:57:21Z</dcterms:modified>
</cp:coreProperties>
</file>