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727"/>
  <workbookPr codeName="ThisWorkbook"/>
  <mc:AlternateContent xmlns:mc="http://schemas.openxmlformats.org/markup-compatibility/2006">
    <mc:Choice Requires="x15">
      <x15ac:absPath xmlns:x15ac="http://schemas.microsoft.com/office/spreadsheetml/2010/11/ac" url="/Volumes/02_PUBLIC/01_Zakazky/200_ZAK/235_ZPAR/99_export/CP_3/250815_Export/"/>
    </mc:Choice>
  </mc:AlternateContent>
  <xr:revisionPtr revIDLastSave="0" documentId="13_ncr:1_{144340D6-AED1-FC49-94C1-26BA94CBF051}" xr6:coauthVersionLast="47" xr6:coauthVersionMax="47" xr10:uidLastSave="{00000000-0000-0000-0000-000000000000}"/>
  <bookViews>
    <workbookView xWindow="-38240" yWindow="660" windowWidth="38080" windowHeight="20780" tabRatio="911" activeTab="1" xr2:uid="{00000000-000D-0000-FFFF-FFFF00000000}"/>
  </bookViews>
  <sheets>
    <sheet name="Krycí List_" sheetId="1" state="hidden" r:id="rId1"/>
    <sheet name="Krycí list" sheetId="10" r:id="rId2"/>
    <sheet name="Pokyny pro vyplnění" sheetId="11" r:id="rId3"/>
    <sheet name="Všeobecné podmínky" sheetId="12" r:id="rId4"/>
    <sheet name="Způsob stanovení jedn. ceny" sheetId="13" r:id="rId5"/>
    <sheet name="Rekapitulace" sheetId="3" r:id="rId6"/>
    <sheet name="Zakázka" sheetId="4" r:id="rId7"/>
    <sheet name="Figury" sheetId="5" state="hidden" r:id="rId8"/>
  </sheets>
  <definedNames>
    <definedName name="__DD5D9C7C_8CD7_46FB_9848_94013A623CAC_FIGURE__">Figury!#REF!</definedName>
    <definedName name="__DD5D9C7C_8CD7_46FB_9848_94013A623CAC_ITEM__">Zakázka!$A$11:$Y$12</definedName>
    <definedName name="__DD5D9C7C_8CD7_46FB_9848_94013A623CAC_ITEM_GROUP1__">Zakázka!$A$5:$Y$25</definedName>
    <definedName name="__DD5D9C7C_8CD7_46FB_9848_94013A623CAC_ITEM_GROUP1_RECAP__">Rekapitulace!$A$6:$H$11</definedName>
    <definedName name="__DD5D9C7C_8CD7_46FB_9848_94013A623CAC_ITEM_GROUP2__">Zakázka!$A$6:$Y$24</definedName>
    <definedName name="__DD5D9C7C_8CD7_46FB_9848_94013A623CAC_ITEM_GROUP2_RECAP__">Rekapitulace!$A$7:$H$11</definedName>
    <definedName name="__DD5D9C7C_8CD7_46FB_9848_94013A623CAC_ITEM_GROUP3__X">Zakázka!$A$7:$Y$13</definedName>
    <definedName name="__DD5D9C7C_8CD7_46FB_9848_94013A623CAC_ITEM_GROUP3_RECAP__">Rekapitulace!$A$8:$H$11</definedName>
    <definedName name="__DD5D9C7C_8CD7_46FB_9848_94013A623CAC_ITEM_GROUP4__X">Zakázka!$A$8:$Y$13</definedName>
    <definedName name="__DD5D9C7C_8CD7_46FB_9848_94013A623CAC_ITEM_GROUP4_RECAP__">Rekapitulace!$A$9:$H$11</definedName>
    <definedName name="__DD5D9C7C_8CD7_46FB_9848_94013A623CAC_ITEM_GROUP5__X">Zakázka!$A$9:$Y$13</definedName>
    <definedName name="__DD5D9C7C_8CD7_46FB_9848_94013A623CAC_ITEM_GROUP5_RECAP__">Rekapitulace!$A$10:$H$11</definedName>
    <definedName name="__DD5D9C7C_8CD7_46FB_9848_94013A623CAC_ITEM_GROUP6__X">Zakázka!$A$10:$Y$13</definedName>
    <definedName name="__DD5D9C7C_8CD7_46FB_9848_94013A623CAC_ITEM_GROUP6_RECAP__">Rekapitulace!$A$11:$H$11</definedName>
    <definedName name="__DD5D9C7C_8CD7_46FB_9848_94013A623CAC_QBILL__">Zakázka!#REF!</definedName>
    <definedName name="__DD5D9C7C_8CD7_46FB_9848_94013A623CAC_QBILLFIG__">Figury!#REF!</definedName>
    <definedName name="__DD5D9C7C_8CD7_46FB_9848_94013A623CAC_QINDEX__">Zakázka!#REF!</definedName>
    <definedName name="_xlnm._FilterDatabase" localSheetId="6" hidden="1">Zakázka!$D$3:$Q$22</definedName>
    <definedName name="GROUP_ID">Zakázka!$B$5:$B$26</definedName>
    <definedName name="ITEM_PRICES">Zakázka!$O$5:$O$26</definedName>
    <definedName name="_xlnm.Print_Titles" localSheetId="7">Figury!$1:$2</definedName>
    <definedName name="_xlnm.Print_Titles" localSheetId="5">Rekapitulace!$4:$5</definedName>
    <definedName name="_xlnm.Print_Titles" localSheetId="3">'Všeobecné podmínky'!$1:$5</definedName>
    <definedName name="_xlnm.Print_Titles" localSheetId="6">Zakázka!$3:$4</definedName>
    <definedName name="_xlnm.Print_Titles" localSheetId="4">'Způsob stanovení jedn. ceny'!$1:$5</definedName>
    <definedName name="_xlnm.Print_Area" localSheetId="7">Figury!$B$1:$E$3</definedName>
    <definedName name="_xlnm.Print_Area" localSheetId="1">'Krycí list'!$A$1:$H$27</definedName>
    <definedName name="_xlnm.Print_Area" localSheetId="0">'Krycí List_'!$C$1:$H$29</definedName>
    <definedName name="_xlnm.Print_Area" localSheetId="2">'Pokyny pro vyplnění'!$A$1:$E$21</definedName>
    <definedName name="_xlnm.Print_Area" localSheetId="5">Rekapitulace!$B$1:$J$26</definedName>
    <definedName name="_xlnm.Print_Area" localSheetId="3">'Všeobecné podmínky'!$A$1:$E$131</definedName>
    <definedName name="_xlnm.Print_Area" localSheetId="6">Zakázka!$C$1:$Y$26</definedName>
    <definedName name="_xlnm.Print_Area" localSheetId="4">'Způsob stanovení jedn. ceny'!$A$1:$E$15</definedName>
    <definedName name="VAT_RATES">Zakázka!$V$5:$V$26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0" l="1"/>
  <c r="C16" i="10"/>
  <c r="C17" i="10"/>
  <c r="C18" i="10"/>
  <c r="U22" i="4"/>
  <c r="S22" i="4"/>
  <c r="O22" i="4"/>
  <c r="W20" i="4"/>
  <c r="X20" i="4" s="1"/>
  <c r="U20" i="4"/>
  <c r="S20" i="4"/>
  <c r="O20" i="4"/>
  <c r="U18" i="4"/>
  <c r="S18" i="4"/>
  <c r="O18" i="4"/>
  <c r="U17" i="4"/>
  <c r="S17" i="4"/>
  <c r="F15" i="3" s="1"/>
  <c r="U16" i="4"/>
  <c r="U15" i="4" s="1"/>
  <c r="U14" i="4" s="1"/>
  <c r="U11" i="4"/>
  <c r="S11" i="4"/>
  <c r="O11" i="4"/>
  <c r="W11" i="4" s="1"/>
  <c r="U10" i="4"/>
  <c r="U9" i="4" s="1"/>
  <c r="U8" i="4" s="1"/>
  <c r="U7" i="4" s="1"/>
  <c r="U6" i="4" s="1"/>
  <c r="U5" i="4" s="1"/>
  <c r="S10" i="4"/>
  <c r="S9" i="4" s="1"/>
  <c r="O10" i="4"/>
  <c r="O9" i="4" s="1"/>
  <c r="E17" i="3"/>
  <c r="E19" i="3" s="1"/>
  <c r="F11" i="3"/>
  <c r="E11" i="3"/>
  <c r="F28" i="1"/>
  <c r="F27" i="1"/>
  <c r="L11" i="1"/>
  <c r="L10" i="1"/>
  <c r="L9" i="1"/>
  <c r="L8" i="1"/>
  <c r="A6" i="1"/>
  <c r="A3" i="1" a="1"/>
  <c r="A3" i="1" s="1"/>
  <c r="E26" i="1"/>
  <c r="E20" i="3"/>
  <c r="W18" i="4" l="1"/>
  <c r="X18" i="4" s="1"/>
  <c r="O17" i="4"/>
  <c r="E18" i="3"/>
  <c r="E21" i="3" s="1"/>
  <c r="O8" i="4"/>
  <c r="E10" i="3"/>
  <c r="O16" i="4"/>
  <c r="E15" i="3"/>
  <c r="W10" i="4"/>
  <c r="X11" i="4"/>
  <c r="X10" i="4" s="1"/>
  <c r="W17" i="4"/>
  <c r="S8" i="4"/>
  <c r="F10" i="3"/>
  <c r="S16" i="4"/>
  <c r="A4" i="1" a="1"/>
  <c r="A4" i="1" s="1"/>
  <c r="A8" i="1" s="1"/>
  <c r="A7" i="1"/>
  <c r="W22" i="4"/>
  <c r="X22" i="4" s="1"/>
  <c r="X17" i="4" s="1"/>
  <c r="H15" i="3" l="1"/>
  <c r="X16" i="4"/>
  <c r="X9" i="4"/>
  <c r="H11" i="3"/>
  <c r="F9" i="3"/>
  <c r="S7" i="4"/>
  <c r="G15" i="3"/>
  <c r="W16" i="4"/>
  <c r="A10" i="1"/>
  <c r="A13" i="1"/>
  <c r="A11" i="1"/>
  <c r="A14" i="1"/>
  <c r="E14" i="3"/>
  <c r="O15" i="4"/>
  <c r="S15" i="4"/>
  <c r="F14" i="3"/>
  <c r="E9" i="3"/>
  <c r="O7" i="4"/>
  <c r="A5" i="1" a="1"/>
  <c r="A5" i="1" s="1"/>
  <c r="A9" i="1" s="1"/>
  <c r="W9" i="4"/>
  <c r="G11" i="3"/>
  <c r="A15" i="1" l="1"/>
  <c r="A16" i="1" s="1"/>
  <c r="A12" i="1"/>
  <c r="W15" i="4"/>
  <c r="G14" i="3"/>
  <c r="E8" i="3"/>
  <c r="F18" i="10" s="1"/>
  <c r="H10" i="3"/>
  <c r="X8" i="4"/>
  <c r="F13" i="3"/>
  <c r="S14" i="4"/>
  <c r="F12" i="3" s="1"/>
  <c r="E13" i="3"/>
  <c r="O14" i="4"/>
  <c r="E12" i="3" s="1"/>
  <c r="F19" i="10" s="1"/>
  <c r="X15" i="4"/>
  <c r="H14" i="3"/>
  <c r="G10" i="3"/>
  <c r="W8" i="4"/>
  <c r="F8" i="3"/>
  <c r="E27" i="1"/>
  <c r="O6" i="4" l="1"/>
  <c r="E7" i="3" s="1"/>
  <c r="F17" i="10" s="1"/>
  <c r="E28" i="1"/>
  <c r="H9" i="3"/>
  <c r="X7" i="4"/>
  <c r="S6" i="4"/>
  <c r="W14" i="4"/>
  <c r="G12" i="3" s="1"/>
  <c r="G13" i="3"/>
  <c r="G9" i="3"/>
  <c r="W7" i="4"/>
  <c r="H13" i="3"/>
  <c r="X14" i="4"/>
  <c r="H12" i="3" s="1"/>
  <c r="O5" i="4" l="1"/>
  <c r="F24" i="10" s="1"/>
  <c r="F25" i="10" s="1"/>
  <c r="F27" i="10" s="1"/>
  <c r="E6" i="3"/>
  <c r="F16" i="10" s="1"/>
  <c r="F7" i="3"/>
  <c r="S5" i="4"/>
  <c r="F6" i="3" s="1"/>
  <c r="X6" i="4"/>
  <c r="H8" i="3"/>
  <c r="W6" i="4"/>
  <c r="G8" i="3"/>
  <c r="H7" i="3" l="1"/>
  <c r="X5" i="4"/>
  <c r="H6" i="3" s="1"/>
  <c r="W5" i="4"/>
  <c r="G6" i="3" s="1"/>
  <c r="G7" i="3"/>
</calcChain>
</file>

<file path=xl/sharedStrings.xml><?xml version="1.0" encoding="utf-8"?>
<sst xmlns="http://schemas.openxmlformats.org/spreadsheetml/2006/main" count="362" uniqueCount="313">
  <si>
    <t>Hodnota</t>
  </si>
  <si>
    <t>Celkem (včetně DPH)</t>
  </si>
  <si>
    <t>Celkem (bez DPH)</t>
  </si>
  <si>
    <t>DPH</t>
  </si>
  <si>
    <t>DPH 21%</t>
  </si>
  <si>
    <t>Popis</t>
  </si>
  <si>
    <t>Poř.</t>
  </si>
  <si>
    <t>Typ</t>
  </si>
  <si>
    <t>Kód</t>
  </si>
  <si>
    <t>MJ</t>
  </si>
  <si>
    <t>Výměra</t>
  </si>
  <si>
    <t>Cena</t>
  </si>
  <si>
    <t>Jedn. hmotn.</t>
  </si>
  <si>
    <t>Hmotnost</t>
  </si>
  <si>
    <t>Jedn. suť</t>
  </si>
  <si>
    <t>Suť</t>
  </si>
  <si>
    <t>Sazba DPH</t>
  </si>
  <si>
    <t>Cena s DPH</t>
  </si>
  <si>
    <t>Figura</t>
  </si>
  <si>
    <t>Výraz</t>
  </si>
  <si>
    <t>Jedn. Cena</t>
  </si>
  <si>
    <t>VŠEOBECNÉ PODMÍNKY</t>
  </si>
  <si>
    <t>OBECNĚ</t>
  </si>
  <si>
    <t>1.1</t>
  </si>
  <si>
    <t>1.2</t>
  </si>
  <si>
    <t>1.3</t>
  </si>
  <si>
    <t>1.4</t>
  </si>
  <si>
    <t>1.5</t>
  </si>
  <si>
    <t>1.6</t>
  </si>
  <si>
    <t>Pokud to není v SP uvedeno jinak, jsou veškeré výměry vykázány jako čisté. Případné ztratné a prořezy jsou zohledněny v jednotkové ceně.</t>
  </si>
  <si>
    <t>1.7</t>
  </si>
  <si>
    <t>1.8</t>
  </si>
  <si>
    <t>1.9</t>
  </si>
  <si>
    <t>1.10</t>
  </si>
  <si>
    <t xml:space="preserve">Náklady na ochranu, údržbu a eventuální opravy veškerých konstrukcí, materiálů a prvků dodaných na stavbu po celou dobu její realizace až do jejího předání jsou zahrnuty v jednotkových cenách. </t>
  </si>
  <si>
    <t>1.11</t>
  </si>
  <si>
    <t>1.12</t>
  </si>
  <si>
    <t>ZAŘÍZENÍ STAVENIŠTĚ</t>
  </si>
  <si>
    <t>2.1</t>
  </si>
  <si>
    <t>Pokud to není v SP uvedeno jinak, náklady na veškerá média spojená s realizací stavby jsou zohledněny v jednotkové ceně. V případě odběru napojením na staveništní přípojky technické infrastruktury bude odběr fakturován stavebníkem na základě fakturačního měření skutečného odběru.</t>
  </si>
  <si>
    <t>2.2</t>
  </si>
  <si>
    <t>2.3</t>
  </si>
  <si>
    <t xml:space="preserve">Pokud to není v SP uvedeno jinak, zhotovení dopravních komunikací a cest pro pohyb osob a přepravu materiálu na stavbě včetně jejich následného odstranění a znovuuvedení do původního stavu je zahrnuto v jednotkových cenách. </t>
  </si>
  <si>
    <t>2.4</t>
  </si>
  <si>
    <t>Pokud to není v SP uvedeno jinak, náklady na obsluhu staveništní mechanizace jsou zohledněny v jednotkových cenách.</t>
  </si>
  <si>
    <t>2.5</t>
  </si>
  <si>
    <t>Pokud to není v SP uvedeno jinak, zajištění záboru veřejných prostranství, dočasného značení dopravních omezení a dalších činností za účelem provádění prací při střetu s provozem na veřejných komunikacích a prostranstvích při zajištění bezpečného pohybu osob je zohledněno v jednotkových cenách.</t>
  </si>
  <si>
    <t>2.6</t>
  </si>
  <si>
    <t>Pokud to není v SP uvedeno jinak, jednotková cena zahrnuje zajištění očištění vozidel při výjezdu ze stavby a potřebnou ochranu a zajištění stávajících inženýrských sítí před pojížděním.</t>
  </si>
  <si>
    <t>2.7</t>
  </si>
  <si>
    <t>Pokud to není v SP uvedeno jinak, náklady na odvodnění staveniště jsou zahrnuty v jednotkových cenách.</t>
  </si>
  <si>
    <t>2.8</t>
  </si>
  <si>
    <t>Pokud to není v SP uvedeno jinak, náklady na dočasné opatření během zimního období (provizorní zateplení, požadavky na vnitřní klima..) jsou zahrnuty v jednotkových cenách.</t>
  </si>
  <si>
    <t>BETONOVÉ A ŽELEZOBETONOVÉ KONSTRUKCE</t>
  </si>
  <si>
    <t>4.1</t>
  </si>
  <si>
    <t>4.2</t>
  </si>
  <si>
    <t>Jednotkové ceny zahrnují náklady na hutnění, přípravu armatury a její uložení do bednění, veškeré kropení, zakrytí a další ošetřování betonových konstrukcí v průběhu zrání, včetně veškerých nákladů spojených se zabezpečením optimální teploty po dobu zrání.</t>
  </si>
  <si>
    <t>4.3</t>
  </si>
  <si>
    <t>4.4</t>
  </si>
  <si>
    <t xml:space="preserve">Pokud to není v SP uvedeno jinak, v jednotlivých položkách výztuže jsou zahrnuty veškeré druhy uvažované výztuže a betonářské oceli, nutné k provedení železobetonových konstrukcí. </t>
  </si>
  <si>
    <t>4.5</t>
  </si>
  <si>
    <t xml:space="preserve">V jednotkových cenách položek bednění a odbednění jsou zahrnuty náklady na provedení veškerých ztužujících prvků, vyplnění montážních otvorů a odbednění po vyzrání betonových konstrukcí a uplynutí předepsaných technologických lhůt. </t>
  </si>
  <si>
    <t>ZDĚNÉ A MONTOVANÉ KONSTRUKCE</t>
  </si>
  <si>
    <t>5.1</t>
  </si>
  <si>
    <t>Jednotkové ceny zahrnují náklady na uložení nosných kovových profilů příček na pružnou podložku a ošetření spáry mezi deskou, podlahou a stěnami trvale pružným tmelem.</t>
  </si>
  <si>
    <t>5.2</t>
  </si>
  <si>
    <t>Jednotkové ceny zahrnují náklady na výztužnou pásku, celoplošné tmelení a broušení spar.</t>
  </si>
  <si>
    <t>5.3</t>
  </si>
  <si>
    <t>Veškeré konzervační a protipožární nátěry ocelových a dřevěných konstrukcí jsou zahrnuty v jednotkové ceně.</t>
  </si>
  <si>
    <t>6.1</t>
  </si>
  <si>
    <t>6.2</t>
  </si>
  <si>
    <t>VNITŘNÍ OMÍTKY A OBKLADY</t>
  </si>
  <si>
    <t>7.1</t>
  </si>
  <si>
    <t>7.2</t>
  </si>
  <si>
    <t>7.3</t>
  </si>
  <si>
    <t>MALÍŘSKÉ A NATĚRAČSKÉ PRÁCE</t>
  </si>
  <si>
    <t>8.1</t>
  </si>
  <si>
    <t>8.2</t>
  </si>
  <si>
    <t>Pokud nejsou všechny materiály nátěrového povlaku výrobkem jednoho výrobce, musí zhotovitel prokázat jejich vzájemnou snášenlivost. Pokud byly základové nátěry, nebo impregnace provedeny jinými dodavateli, musí zhotovitel přezkoušet a prokázat snášenlivost s jím prováděným nátěrem.</t>
  </si>
  <si>
    <t>8.3</t>
  </si>
  <si>
    <t>Nátěry musí být dodány na stavbu v originálním balení a teprve zde smějí být plněny do spotřebních zásobníků a nádob. Předpisy výrobce pro zpracování je nutné dodržovat. Na požádání předá zhotovitel objednateli jeden výtisk těchto předpisů.</t>
  </si>
  <si>
    <t>FASÁDY</t>
  </si>
  <si>
    <t>9.1</t>
  </si>
  <si>
    <t>IZOLACE</t>
  </si>
  <si>
    <t>10.1</t>
  </si>
  <si>
    <t>10.2</t>
  </si>
  <si>
    <t>STŘEŠNÍ PLÁŠŤ</t>
  </si>
  <si>
    <t>11.1</t>
  </si>
  <si>
    <t>Pokud to není v SP uvedeno jinak, jednotkové ceny vždy zahrnují lišty, těsnící pásky, náběhové EPS pásky a provedení všech detailů.</t>
  </si>
  <si>
    <t>PODLAHY</t>
  </si>
  <si>
    <t>12.1</t>
  </si>
  <si>
    <t>12.2</t>
  </si>
  <si>
    <t>12.3</t>
  </si>
  <si>
    <t>12.4</t>
  </si>
  <si>
    <t>12.5</t>
  </si>
  <si>
    <t>TECHNIKA PROSTŘEDÍ STAVEB, POŽÁRNĚ BEZPEČNOSTNÍ ŘEŠENÍ A POŽÁRNÍ UCPÁVKY</t>
  </si>
  <si>
    <t>13.1</t>
  </si>
  <si>
    <t>13.2</t>
  </si>
  <si>
    <t>13.3</t>
  </si>
  <si>
    <t>13.4</t>
  </si>
  <si>
    <t>Pokud to není v SP uvedeno jinak, jednotkové ceny vždy zahrnují náklady spojené s přípravou stávajících zařízení a rozvodů a napojení nových zařízení a rozvodů na ně.</t>
  </si>
  <si>
    <t>13.5</t>
  </si>
  <si>
    <t>Pokud to není v SP uvedeno jinak, jsou náklady na protipožární ucpávky vždy součástí jednotkových cen daného profesního oddílu.</t>
  </si>
  <si>
    <t>13.6</t>
  </si>
  <si>
    <t>13.7</t>
  </si>
  <si>
    <t>Jednotkové ceny zahrnují náklady na zjištění průběhu kolidujících inženýrských sítí a náklady na jejich ochranu.</t>
  </si>
  <si>
    <t>SADOVÉ ÚPRAVY</t>
  </si>
  <si>
    <t>Pokud to není v SP uvedeno jinak, jednotkové ceny vždy zahrnují náklady na údržba zeleně po dobu min. dva roky od výsadby, včetně náhrad uhynulé zeleně v tomto období.</t>
  </si>
  <si>
    <t>LEŠENÍ</t>
  </si>
  <si>
    <t>15.1</t>
  </si>
  <si>
    <t>OKNA A SKLENĚNÉ KONSTRUKCE</t>
  </si>
  <si>
    <t>Pokud to není v SP uvedeno jinak, jednotkové ceny vždy zahrnují dodávku, dopravu na staveniště, veškeré přesuny hmot v rámci staveniště, manipulace, montáž, povinné zkoušky materiálů, vzorků a prací ve smyslu platných norem. Jednotkové ceny položek dále vždy zahrnují všechny součásti nezbytné k jejich provedení včetně kotvícího a spojovacího materiálu, těsnění, zatmelení, pomocných konstrukcí, stavebních přípomocí a ostatních prací a dodávek, které svou povahou nejsou postihnutelné PD ani SP, ale nezbytných pro zhotovení, plnou funkčnost a požadovanou kvalitu díla.</t>
  </si>
  <si>
    <t>Pokud to není v SP uvedeno jinak, jednotkové ceny vždy zahrnují náklady na povrchovou úpravu, vybavení kováním a zamykacím zařízením, zasklení vč. slepých rámů, veškeré osazovací práce vč. zednického zapravení, těsnění spar mezi rámem a stavební konstrukcí a spar mezi slepým a okenním rámem, difuzní, komprimační a parotěsné pásky.</t>
  </si>
  <si>
    <t>Jednotkové ceny zahrnují náklady na balení oken a skleněných konstrukcí, roznesení do jednotlivých místností a zabudování, nezbytné vícenásobné zavěšení a vyvěšení okenních křídel, odvezení balícího materiálu ze staveniště, dokonalé očištění všech oken a skleněných výplní po jejich zabudování a sestavení, odstranění všech znečištěných míst v celém rozsahu.</t>
  </si>
  <si>
    <t>DVEŘE</t>
  </si>
  <si>
    <t>Jednotková cena zahrnuje náklady na veškeré zárubně, kování dveří, zamykací systémy a samozavírače, povrchovou úpravu a veškeré osazovací práce vč. zednického zapravení.</t>
  </si>
  <si>
    <t>Jednotková cena zahrnuje náklady na nezbytné těsnící profily ze zvláštních materiálů pro požární dveře.</t>
  </si>
  <si>
    <t>Jednotková cena zahrnuje náklady na balení dveří a zárubní, doprava na stavbu, roznesení do jednotlivých místností a zabudování, nezbytné vícenásobné zavěšení a vyvěšení dveřních křídel, montáž kování, odvezení balícího materiálu ze staveniště, dokonalé očištění všech dveří a zárubní po jejich zabudování a sestavení, odstranění všech znečištěných míst v celém rozsahu, je nutné zakalkulovat do jednotkových cen.</t>
  </si>
  <si>
    <t>KLEMPÍŘSKÉ KONSTRUKCE</t>
  </si>
  <si>
    <t>Pokud to není v SP uvedeno jinak, jednotkové ceny vždy zahrnují náklady na provedení povrchové úpravy nátěrem požadovaného barevného odstínu.</t>
  </si>
  <si>
    <t xml:space="preserve">Pokud to není v SP uvedeno jinak, jednotkové ceny vždy zahrnují náklady na provedení podkladních konstrukcí vč. nátěru. Dřevěné konstrukce pod vlastním oplechováním budou opatřeny ochranným protiplísňovým nátěrem. </t>
  </si>
  <si>
    <t>TRUHLÁŘSKÉ A TESAŘSKÉ KONSTRUKCE</t>
  </si>
  <si>
    <t>Pokud to není v SP uvedeno jinak, jednotkové ceny vždy zahrnují náklady na provedení povrchové úpravy nátěrem požadovaného barevného odstínu, nátěry a impregnace proti dřevokazným houbám a plísním, kování a závěsy a zasklení prosklených konstrukcí a prvků, veškeré montážní a osazovací práce a těsnění spar mezi rámy a stavební konstrukcí.</t>
  </si>
  <si>
    <t>ZÁMEČNICKÉ KONSTRUKCE</t>
  </si>
  <si>
    <t>Pokud to není v SP uvedeno jinak, jednotkové ceny vždy zahrnují náklady na provedení povrchové úpravy nátěrem požadovaného barevného odstínu, zasklení prosklených konstrukcí a prvků, vybavení kováním a zamykacím zařízením, veškeré montážní a osazovací práce a těsnění spar mezi rámy a stavební konstrukcí.</t>
  </si>
  <si>
    <t>Veškeré konzervační a protipožární nátěry konstrukcí jsou zahrnuty v jednotkové ceně.</t>
  </si>
  <si>
    <t>POKYNY PRO VYPLNĚNÍ</t>
  </si>
  <si>
    <t>Dokument nesmí být upravován jiným způsobem, než je uvedeno v pokynech níže.</t>
  </si>
  <si>
    <t>Je nutné vycházet ze všeobecných podmínek uvedených v soupisu prací na samostatném listě.</t>
  </si>
  <si>
    <t>K vyplnění slouží pouze buňky zvýrazněny modrým podbarvením, ostatní pole neslouží k editaci a nesmí být jakkoliv modifikovány.</t>
  </si>
  <si>
    <t xml:space="preserve">V listu "Krycí list" vyplní uchazeč údaje o společnosti. </t>
  </si>
  <si>
    <t>V listu "Rozpočet" vyplní uchazeč jednotkové ceny u položek ve sloupci Jedn. ceny.</t>
  </si>
  <si>
    <t>Soupis prací může obsahovat namísto Jedn. ceny sloupce Jedn.materiál a Jedn. montáž, jejichž součet definuje Jedn. cenu položky.</t>
  </si>
  <si>
    <t>ZPŮSOB STANOVENÍ JEDNOTKOVÝCH CEN</t>
  </si>
  <si>
    <t>Odvozeno ÚRS</t>
  </si>
  <si>
    <t>Vlastní</t>
  </si>
  <si>
    <t>KRYCÍ LIST ROZPOČTU</t>
  </si>
  <si>
    <t xml:space="preserve">Identifikační údaje účastníka  </t>
  </si>
  <si>
    <t>Název společnosti:</t>
  </si>
  <si>
    <t>IČ:</t>
  </si>
  <si>
    <t>Adresa společnosti:</t>
  </si>
  <si>
    <t>DIČ:</t>
  </si>
  <si>
    <t>Telefon:</t>
  </si>
  <si>
    <t>Email:</t>
  </si>
  <si>
    <t>REKAPITULACE</t>
  </si>
  <si>
    <t>OCEA s.r.o.</t>
  </si>
  <si>
    <t>Cena celkem (bez DPH)</t>
  </si>
  <si>
    <t>Londýnská 334/83, 120 00 Praha 2 - Vinohrady</t>
  </si>
  <si>
    <t>tel.: +420 608 071 908</t>
  </si>
  <si>
    <t>mail: info@ocea.cz</t>
  </si>
  <si>
    <t>Cena celkem (vč.DPH)</t>
  </si>
  <si>
    <t>Příznak v eC4 - pro podmíněné formátování řádky</t>
  </si>
  <si>
    <r>
      <t>Tento soupis prací, dodávek a služeb (dále jen "</t>
    </r>
    <r>
      <rPr>
        <i/>
        <sz val="8"/>
        <color indexed="8"/>
        <rFont val="Century Gothic"/>
        <family val="1"/>
      </rPr>
      <t>SP"</t>
    </r>
    <r>
      <rPr>
        <sz val="8"/>
        <color indexed="8"/>
        <rFont val="Century Gothic"/>
        <family val="1"/>
      </rPr>
      <t>) je zpracován na základě projektové dokumentace (dále jen "</t>
    </r>
    <r>
      <rPr>
        <i/>
        <sz val="8"/>
        <color indexed="8"/>
        <rFont val="Century Gothic"/>
        <family val="1"/>
      </rPr>
      <t>PD"</t>
    </r>
    <r>
      <rPr>
        <sz val="8"/>
        <color indexed="8"/>
        <rFont val="Century Gothic"/>
        <family val="1"/>
      </rPr>
      <t>), jíž je nedílnou součástí. Jeho struktura odpovídá členění této PD. Výkaz výměr je stanoven na základě PD, při výpočtu některých konkrétních částí bylo využito digitálních CAD nástrojů. Celkové ceny jednotlivých položek i kapitol budou odpovídat uvedené věcné náplni a výměrám v soupisu prací a dodávek.</t>
    </r>
  </si>
  <si>
    <t>Popisové položky uvedené přímo v SP slouží pouze pro upřesnění specifikace jednotlivých dodávek, služeb a prací. Položky se neoceňují, ovšem obsahují informace sloužící k nacenění příslušného oddílu, k němuž se vztahují.</t>
  </si>
  <si>
    <t>Při práci se SP a zejména při jeho oceňování a oceňování jednotlivých položek je třeba zohlednit veškeré skutečnosti v PD uvedené. Při stanovení jednotkové ceny jednotlivých položek je nutné vycházet z popisů uvedených v PD a v jejích příslušných částech včetně obrazových příloh a technologických předpisů. Odkazy na ně jsou uvedeny u jednotlivých položek formou kódů, které odpovídají označení konkrétních specifikací v projektové dokumentaci. Zohlednit je třeba dále veškeré skutečnosti podmiňující řádnou realiazaci stavby, včetně požadavků vyplývajících z platné legislativy a požadvků DOSS stanovených v souvislosti s Územním rozhodnutím, Stavebním povolením, případně dalšími povoleními, stanovisky a rozhodnutími.</t>
  </si>
  <si>
    <t xml:space="preserve">Pokud to není v SP uvedeno jinak, jednotkové ceny vždy zahrnují dodávku, dopravu na staveniště, veškeré přesuny hmot v rámci staveniště a montáž. Jednotková cena zahrnuje, pokud není v následujících specifikacích uvedeno jinak, dodávku a montáž materiálů a výrobků podle níže uvedené specifikace, vč. dopravy na staveniště, povinných zkoušek materiálů, vzorků a prací ve smyslu platných norem a předpisů. Předmětem díla a povinností dodavatele je dále provedení veškerých kotevních a spojovacích prvků, pomocných konstrukcí, stavebních přípomocí a ostatních prací přímo nespecifikovaných v těchto podkladech a projektové dokumentaci, ale nezbytných pro zhotovení a plnou  funkčnost a požadovanou kvalitu díla. </t>
  </si>
  <si>
    <t>Pokud to není v SP uvedeno jinak, jednotkové ceny položek vždy zahrnují všechny součásti nezbytné k jejich provedení včetně kotvícího a spojovacího materiálu, drobných instalací,přípomocí a dočasných úprav, které svou povahou nejsou postihnutelné PD ani SP. Jedná se o práce a dodávky, na něž není kladen zvláštní požadavek v PD.</t>
  </si>
  <si>
    <t>Pokud to není v SP uvedeno jinak, jsou veškeré výměry vykázány jako čisté. Výměry materiálů ve specifikacích jsou uvedeny v teoretické (vypočítané) výměře. Případné ztratné a prořezy jsou zohledněny v jednotkové ceně.</t>
  </si>
  <si>
    <r>
      <t>Pokud to není v SP uvedeno jinak, jsou veškeré stavební přípomoce zohledněny v jednotkové ceně. Stavebními přípomocemi se rozumí vytvoření drážek, drobných stavebních otvorů včetně jejich následného zapravení a ostatní drobné stavební práce pro instalace infrastruktury techniky prostředí staveb (dále též jen "</t>
    </r>
    <r>
      <rPr>
        <i/>
        <sz val="8"/>
        <color indexed="8"/>
        <rFont val="Century Gothic"/>
        <family val="1"/>
      </rPr>
      <t>TZB</t>
    </r>
    <r>
      <rPr>
        <sz val="8"/>
        <color indexed="8"/>
        <rFont val="Century Gothic"/>
        <family val="1"/>
      </rPr>
      <t>").</t>
    </r>
  </si>
  <si>
    <t xml:space="preserve">Pokud jsou v SP uvedeny konkrétní obchodní názvy výrobků a materiálů, jedná se vždy pouze o kvalitativní vymezení standardu. Všechny výrobky a materiály navržené jako referenční a je jimi vymezen minimální požadovaný standard a požadavky na minimální kvalitativní, technické, tvarové a materiálové řešení. Referenčním vzorkem se rozumí takový vzorek, který specifikuje požadavek na funkčnost, kvalitu, vzhled a rozměr v souladu se zadávací dokumentací veřejné zakázky a dokumentací pro provedení stavby. Referenční vzorek nespecifikuje požadavek na udaný typ a výrobce. Umožňuje zhotoviteli volný výběr různých typů vzorků na trhu a nepřikazuje dodat uvedený typ od uvedeného výrobce. </t>
  </si>
  <si>
    <t>Jednotková cena zahrnuje vždy veškeré náklady, které jsou spojené se vzorkováním na stavbě. V dostatečném předstihu před zahájením výroby je dodavatel povinen předložit objednateli a projektantovi k odsouhlasení výrobní dokumentaci ve formě dílenských výkresů, včetně výrobních detailů atypických výrobků a katalogové materiály typových výrobků a předloží fyzické vzorky materiálů a konstrukcí. Náklady na tyto práce je nutné zahrnout do jednotkové ceny a nebudou zvlášť hrazeny. Teprve na základě písemného souhlasu objednatele je možné zahájit výrobu.</t>
  </si>
  <si>
    <t>K vykázání výměr uvedených v SP bylo užito digitálních CAD nástrojů.</t>
  </si>
  <si>
    <t>Označení skladeb, fasád, zámečnických výrobků, ostatních výrobků apod. v jednotlivých položkách rozpočtu je podrobně rozepsáno v odpovídajících částech PD, jež tvoří s uvedeným výkazem výměr nedílnou součást a něž SP odkazuje. Výkaz výměr definuje označení a popis, jednoznačná technická specifikace výrobku, skladby, fasády je specifikována v těchto tabulkách a nacenění bude definovat takto stanovený technický a materiálový standard.</t>
  </si>
  <si>
    <t>1.13</t>
  </si>
  <si>
    <t xml:space="preserve">Není-li uvedeno jinak a využívá-li dodavatel k realizaci zakázky v souladu se svým dodavatelským POV zařízení nebo dočasné konstrukce, které nejsou v jeho vlastnictví a má je v nájmu, zohlední tuto skutečnost v jednotkové ceně dodávek a materiálů, jichž se to bezprostředně týká, a to po dobu odpovídající dodavatelskému HMG stavby. </t>
  </si>
  <si>
    <t>Pokud to není v ZD zakázky, v SP nebo v PD uvedeno jinak, cena za zařízení staveniště zahrnuje zřízení jedné kanceláře pro potřeby činnosti technického dozoru stavebníka a autorského dozoru s možností vytápění, vybavenou jedním stolem, dvěma židlemi a skříní. Dále je v ceně zahrnuto zajištění vhodné místnosti pro konání kontrolních dnů stavby.</t>
  </si>
  <si>
    <t>2.9</t>
  </si>
  <si>
    <t>Veškeré náklady spojené se zařízením staveniště, vnitrostaveništními přesuny hmot, dobami pronájmů odpovídajícího vybavení, ochranných prvků a informačního systému, musí zohledňovat dobu výstavby dle POV dodavatele.</t>
  </si>
  <si>
    <t>2.10</t>
  </si>
  <si>
    <t>Není-li uvedeno jinak, jednotkové ceny zahrnují náklady na úklid, v případě potřeby i opakovaný; v prostorech bez zavěšeného podhledu a v prostorech s kontrolovaným prostředím zahrnuje úklid i důkladné vyčištění všech tras a prvků TZB pod stropní deskou, v exteriéru náklady na uvedení stavbou dotčených ploch v rámci řešeného území i mimo něj do původního stavu a náklady na pasporty okolních staveb a komunikací před zahájením výstavby.</t>
  </si>
  <si>
    <t>DEMOLICE A BOURACÍ PRÁCE</t>
  </si>
  <si>
    <t>3.1</t>
  </si>
  <si>
    <t>Pokud to není v SP uvedeno jinak, jsou v jednotkových cenách zahrnuty náklady na povinné zkoušky materiálů před zahájením bouracích prací a demolic ve smyslu platných norem a předpisů.</t>
  </si>
  <si>
    <t>3.2</t>
  </si>
  <si>
    <t xml:space="preserve">Pokud to není v SP uvedeno jinak, jsou v jednotkových cenách zahrnuty náklady na veškeré pomocné a dočasné konstrukce nezbytné pro provedení bouracích prací a demolic a to včetně souvisejícího kotvícího materiálu a spojovacích prvků. </t>
  </si>
  <si>
    <t>3.3</t>
  </si>
  <si>
    <t xml:space="preserve">Pokud to není v SP uvedeno jinak, jsou v jednotkových cenách zahrnuty náklady na vybourání stávajících konstrukcí a naložení ve stavební jámě nebo mimo ni na transportní zařízení. </t>
  </si>
  <si>
    <t>3.4</t>
  </si>
  <si>
    <t xml:space="preserve">Pokud to není v SP uvedeno jinak, náklady na vnitrostaveništní dopravu suti a vybouraných hmot zahrnují veškeré náklady na mezipřesuny hmot, včetně vytvoření potřebných vjezdů a výjezdů ze stavební jámy. </t>
  </si>
  <si>
    <t>3.5</t>
  </si>
  <si>
    <t>Pokud to není v SP uvedeno jinak, vytyčení pozemku stavby, skutečných tras podzemních i nadzemních sítí technické infrastruktury stejně jako jejich ochrana po celou dobu realizace stavby je zahrnuta v jednotkové ceně.</t>
  </si>
  <si>
    <t>Pokud to není v SP uvedeno jinak, je provedení veškerých otvorů, rýh, otvorů pro kotvení zábradlí, výtahových konstrukcí, prostupů instalací, dilatací a podobně zahrnuto v jednotkové ceně betonových a železobetonových konstrukcí. To se týká stejným způsobem uložení chrániček a obdobných ochranných prvků do bednění pro účely vedení instalačních rozvodů. Jednotková cena rovněž zahrnuje dodávku a montáž nutných kotevních prvků pro později instalované konstrukce.</t>
  </si>
  <si>
    <r>
      <t>Jednotkové ceny platí bez rozdílu, zda bude beton dovážen nebo přímo vyráběn na staveništi.</t>
    </r>
    <r>
      <rPr>
        <sz val="8"/>
        <color indexed="10"/>
        <rFont val="Century Gothic"/>
        <family val="1"/>
      </rPr>
      <t xml:space="preserve"> </t>
    </r>
    <r>
      <rPr>
        <sz val="8"/>
        <rFont val="Century Gothic"/>
        <family val="1"/>
      </rPr>
      <t>Pokud je třeba vyrobit betony odlišného složení, než je předepsáno pevnostní třídou betonu, je třeba odlišnou recepturu zahrnout do jednotkové ceny.</t>
    </r>
  </si>
  <si>
    <t>PODHLEDY, SDK A PŘEDSTĚNY</t>
  </si>
  <si>
    <r>
      <t xml:space="preserve">Pokud to není v SP uvedeno jinak, jsou veškeré výměry vykázány jako čisté. Ocenění předmětných položek zahrnují i provedení svislých částí podhledů nebbo předstěn, tj. čelních ploch, provedení potřebných otvorů pro instalace a výústky TZB a provedení revizních dvířek. </t>
    </r>
    <r>
      <rPr>
        <sz val="8"/>
        <rFont val="Century Gothic"/>
        <family val="1"/>
      </rPr>
      <t>Případné ztratné a prořezy jsou zohledněny v jednotkové ceně.</t>
    </r>
  </si>
  <si>
    <t>Jednotkové ceny zahrnují náklady na výztužnou pásku, celoplošné tmelení a broušení spar atp..</t>
  </si>
  <si>
    <r>
      <t xml:space="preserve">Jednotkové ceny zahrnují náklady na </t>
    </r>
    <r>
      <rPr>
        <sz val="8"/>
        <rFont val="Century Gothic"/>
        <family val="1"/>
      </rPr>
      <t>podomítkové lišty a lišty obkladové pro ochranu veškerých rohů. Jejich specifikace vždy odpovídá požadavkům stanoveným v projektové dokumentaci. Není-li uvedeno jinak, zohlednit omítky a obklady v rozsahu celé výšky místnosti.</t>
    </r>
  </si>
  <si>
    <t>Pokud to není v SP nebo PD uvedeno jinak, kladou se obkladačky na střih nebo na vazbu podle výběru objednatele. Jednotkové ceny vždy zohledňují odpovídající prořez, není-li uvedeno jinak. Není-li uvedeno jinak, zohlednit obklady v rozsahu celé výšky místnosti.</t>
  </si>
  <si>
    <t>Jednotkové ceny kladení zahrnují použití lepidla, tmelu či malty, i ostatních příprav povrchů potřebných pro řádnou realizaci povrchu dle specifikace v PD.</t>
  </si>
  <si>
    <t>Jednotková cena platí bez rozdílu, zda jsou nátěry prováděny v dílně zhotovitele, nebo přímo na stavbě. Totéž platí pro případné impregnační a základové nátěry v dílnách truhlářských nebo zámečnických. Jednotková cena vždy zahrnuje kompletní systémové řešení pro realizaci finálního nátěru předepsaného PD pro všechny typy konstrukcí a zahrnuje také opravy poškozených míst během výstavby tak, aby finální nátěry a výmalby v době předání byly bezvadné.</t>
  </si>
  <si>
    <t>Pokud to není v SP uvedeno jinak, jsou v jednotkových cenách dodávky fasády zahrnuty náklady veškeré systémové prvky, montážní a kotvící materiál, vč dalších specifických prvků jako je zakládací lišta, ukončovací lišta, parapetní lišta, dilatační lišta, těsnící pásky, rohové profily, okapní profily, vyztužení rohů a oken, řemeslné a uměleckořemeslné výrobky. Jednotková cena zahrnuje veškeré náklady spojené s provedením detailů. V jednotkových cenách musí být zahrnuty specifikace uvedené v textových i výkresových částech PD.</t>
  </si>
  <si>
    <t>Pokud to není v SP uvedeno jinak, jsou v jednotkových cenách zahrnuty náklady na pokládku povlakových izolací, provedení nezbytných penetračních nátěrů a zakrytí geotextilií dle předepsaných technologických postupů a podmínek výrobce. Veškerá ztratná a prořezy jsou zahrnuty v jednotkové ceně.</t>
  </si>
  <si>
    <t>Pokud to není v SP uvedeno jinak, jsou v jednotkových cenách zahrnuty náklady ochranu izolací odpovídající skladbám dotčených konstrukcí tak, aby nedošlo k jejich poškození.</t>
  </si>
  <si>
    <t>Pokud to není v SP nebo PD uvedeno jinak, kladou se dlaždice keramické a teracové dlažby na střih nebo na vazbu podle výběru objednatele. Veškeré jednotkové ceny zahrnují tratné a prořezy.</t>
  </si>
  <si>
    <t>Podlahové krytiny PVC, koberce se budou pokládat podle schematických kladečských plánů, které předloží dodavatel objednateli před pokládkou. Veškeré jednotkové ceny zahrnují tratné a prořezy.</t>
  </si>
  <si>
    <t>Lité podlahy se budou realizovat podle schematických kladečských plánů, které předloží dodavatel objednateli před pokládkou. Není-li uvedeno jinak, jednotkové ceny zahrnují smršťovací prořezy a dilatační spáry.</t>
  </si>
  <si>
    <t>Jednotkové ceny kladení zahrnují použití lepidla, tmelu, malty či dalšího systémového řešení dle specifikace uvedené v PD.</t>
  </si>
  <si>
    <t>Není-li uvedeno jinak, jednotkové ceny zahrnují náklady na přechodové lišty mezi různými druhy podlah, zahrnují prahové lišty, dilatační lišty, sokly a lišty po celém obvodu místnosti do výšky 60 mm nad úroveň čisté podlahy atp.</t>
  </si>
  <si>
    <t>Součástí díla je dodání potřebných atestů výrobků, provedení provozních zkoušek včetně dodání protokolů a dodání revizních zpráv a zaškolení obsluhy. Dále pak dodání informačního systému v rozsahu nevyhnutelně potřebném pro provoz a údržbu, označení tras potrubí dle ČSN, označení požárních klapek, označení směrů toků medií v potrubích, označení přístupů, označení provozních stavů na ukazatelích stavu a servisních pomůcek. Tyto práce a dodávky  jsou zahrnuty v jednotkových cenách. Ceny musí zahrnovat  kompletní provedení příslušné technologické části, tj. počínaje dodávkou a montáží všech prvků a zařízení, potrubí a tvarovek, koncových prvků atd., které vyplývají a odpovídají předložené dokumentaci včetně  prořezů (ztratného), požárního utěsnění, kotvících prvků a závěsů, spojovacího a montážního materiálu, označení štítky, přesunů hmot  a případného odvozu sutě a odpadu, končeje  ostatními náklady jako jsou náklady na zkoušky a revize a uvedení do provozu, zaškolení obsluhy, kordinace mezi profesemi a stavebními přípomocemi atd.</t>
  </si>
  <si>
    <t>14.1</t>
  </si>
  <si>
    <t>Doba pronájmu lešení vychází z harmonogramu dodavatele, tuto skutečnost je nutné zakalkulovat do nabídkové ceny pro instalaci, osazení a provedení jednotlivých konstrukcí a osazení prvků, a také při ocenění položek pronájmu lešení a ochranných sítí.</t>
  </si>
  <si>
    <t>17.1</t>
  </si>
  <si>
    <t>17.2</t>
  </si>
  <si>
    <t>17.3</t>
  </si>
  <si>
    <t>18.1</t>
  </si>
  <si>
    <t>18.2</t>
  </si>
  <si>
    <t>18.3</t>
  </si>
  <si>
    <t>18.4</t>
  </si>
  <si>
    <t>19.1</t>
  </si>
  <si>
    <t>19.2</t>
  </si>
  <si>
    <t>19.3</t>
  </si>
  <si>
    <t>19.4</t>
  </si>
  <si>
    <t>20.1</t>
  </si>
  <si>
    <t>20.2</t>
  </si>
  <si>
    <t>21.1</t>
  </si>
  <si>
    <t>21.2</t>
  </si>
  <si>
    <t>21.3</t>
  </si>
  <si>
    <t>2</t>
  </si>
  <si>
    <r>
      <t xml:space="preserve">Ceny položek s poznámkou </t>
    </r>
    <r>
      <rPr>
        <b/>
        <sz val="8"/>
        <color indexed="8"/>
        <rFont val="Century Gothic"/>
        <family val="1"/>
      </rPr>
      <t>odvozeno</t>
    </r>
    <r>
      <rPr>
        <sz val="8"/>
        <color indexed="8"/>
        <rFont val="Century Gothic"/>
        <family val="1"/>
      </rPr>
      <t xml:space="preserve"> </t>
    </r>
    <r>
      <rPr>
        <b/>
        <sz val="8"/>
        <color indexed="8"/>
        <rFont val="Century Gothic"/>
        <family val="1"/>
      </rPr>
      <t>ÚRS</t>
    </r>
    <r>
      <rPr>
        <sz val="8"/>
        <color indexed="8"/>
        <rFont val="Century Gothic"/>
        <family val="1"/>
      </rPr>
      <t xml:space="preserve"> ve sloupci </t>
    </r>
    <r>
      <rPr>
        <b/>
        <sz val="8"/>
        <color indexed="8"/>
        <rFont val="Century Gothic"/>
        <family val="1"/>
      </rPr>
      <t xml:space="preserve">Cen. soustava </t>
    </r>
    <r>
      <rPr>
        <sz val="8"/>
        <color indexed="8"/>
        <rFont val="Century Gothic"/>
        <family val="1"/>
      </rPr>
      <t>jsou jednotkové ceny stanovené odvozením na základě  položek z cenové soustyv ÚRS, odvozením od jednotkové ceny položky z cenové soustavy ÚRS, která buď svým popisem a náplní nejblíže odpovídá rozpočtované položce, nebo z nichž výměra a popis rozpočtované položky částečně nebo zcela se stává, rozšířené o další náklady dodavatele, které jsou pro kompletní realizaci dané položky v rámci celého díla nezbytné. Kód položky se v takovém případě upravuje, index ".ZP" značí změnu popisu, index ".ZC" značí kalkulační úpravu ceny, oproti původní konkrétní položce z cenové soustavy ÚRS.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</si>
  <si>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3</t>
  </si>
  <si>
    <r>
      <t xml:space="preserve">Ceny položek s poznámkou </t>
    </r>
    <r>
      <rPr>
        <b/>
        <sz val="8"/>
        <color indexed="8"/>
        <rFont val="Century Gothic"/>
        <family val="1"/>
      </rPr>
      <t xml:space="preserve">vlastní </t>
    </r>
    <r>
      <rPr>
        <sz val="8"/>
        <color indexed="8"/>
        <rFont val="Century Gothic"/>
        <family val="1"/>
      </rPr>
      <t xml:space="preserve">ve sloupci </t>
    </r>
    <r>
      <rPr>
        <b/>
        <sz val="8"/>
        <color indexed="8"/>
        <rFont val="Century Gothic"/>
        <family val="1"/>
      </rPr>
      <t xml:space="preserve">Cen. soustava </t>
    </r>
    <r>
      <rPr>
        <sz val="8"/>
        <color indexed="8"/>
        <rFont val="Century Gothic"/>
        <family val="1"/>
      </rPr>
      <t>jsou jednotkové ceny stanovené čistě na základě nákladů dodavatele, které jsou pro kompletní realizaci dané položky v rámci celého díla nezbytné.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</si>
  <si>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Cenová soustava</t>
  </si>
  <si>
    <t>Poř 2.</t>
  </si>
  <si>
    <t>Alt. kód</t>
  </si>
  <si>
    <t>Uživ. kód</t>
  </si>
  <si>
    <t>Výměra bez ztr.</t>
  </si>
  <si>
    <t>Ztr.</t>
  </si>
  <si>
    <t>Callida, s.r.o.</t>
  </si>
  <si>
    <t>Soběslavská 2056/32</t>
  </si>
  <si>
    <t>13000  Praha 3 - Vinohrady</t>
  </si>
  <si>
    <t>CENOVÁ NABÍDKA</t>
  </si>
  <si>
    <t>http://www.callida.cz</t>
  </si>
  <si>
    <t>ZAKÁZKA</t>
  </si>
  <si>
    <t>Set Column width to</t>
  </si>
  <si>
    <t>Číslo:</t>
  </si>
  <si>
    <t>Zakázka:</t>
  </si>
  <si>
    <t>231120_ZPAR_CP3 - kopie</t>
  </si>
  <si>
    <t>Komentář:</t>
  </si>
  <si>
    <t>FIRMY</t>
  </si>
  <si>
    <t>---:</t>
  </si>
  <si>
    <t>---</t>
  </si>
  <si>
    <t>REALIZAČNÍ TÝM</t>
  </si>
  <si>
    <t>ROZPOČET</t>
  </si>
  <si>
    <t>Celkem (bez DPH):</t>
  </si>
  <si>
    <t>Kč</t>
  </si>
  <si>
    <t>DPH:</t>
  </si>
  <si>
    <t>Celkem včetně DPH:</t>
  </si>
  <si>
    <t>S</t>
  </si>
  <si>
    <t>S: Zámek Pardubice - vybudování návštěvnického centra a stálých expozic</t>
  </si>
  <si>
    <t>S/A.3..</t>
  </si>
  <si>
    <t>A.3..: Vybavení expozice - zvací prvek</t>
  </si>
  <si>
    <t>S/A.3../A.3.1.</t>
  </si>
  <si>
    <t>A.3.1.: Architektonicko stavební řešení</t>
  </si>
  <si>
    <t>S/A.3../A.3.1./A.3.1.6.</t>
  </si>
  <si>
    <t>A.3.1.6.: Prvky</t>
  </si>
  <si>
    <t>S/A.3../A.3.1./A.3.1.6./A.3.1.6.99</t>
  </si>
  <si>
    <t>A.3.1.6.99: Ostatní prvky</t>
  </si>
  <si>
    <t>S/A.3../A.3.1./A.3.1.6./A.3.1.6.99/A.3.1.6.99.01</t>
  </si>
  <si>
    <t>A.3.1.6.99.01: Ostatní prvky</t>
  </si>
  <si>
    <t>S/A.3../Z.3.1..</t>
  </si>
  <si>
    <t>Z.3.1..: Vedlejší rozpočtové náklady</t>
  </si>
  <si>
    <t>S/A.3../Z.3.1../Z.3.1.01..</t>
  </si>
  <si>
    <t>Z.3.1.01..: Vedlejší rozpočtové náklady</t>
  </si>
  <si>
    <t>S/A.3../Z.3.1../Z.3.1.01../V09</t>
  </si>
  <si>
    <t>V09: Ostatní náklady</t>
  </si>
  <si>
    <t>S/A.3../Z.3.1../Z.3.1.01../V09/V09.</t>
  </si>
  <si>
    <t>V09.: Ostatní náklady</t>
  </si>
  <si>
    <t>Stavba</t>
  </si>
  <si>
    <t>Skupina objektů</t>
  </si>
  <si>
    <t>Objekt</t>
  </si>
  <si>
    <t>Podobjekt</t>
  </si>
  <si>
    <t>Oddíl</t>
  </si>
  <si>
    <t>Pododdíl</t>
  </si>
  <si>
    <t>1</t>
  </si>
  <si>
    <t>VE-X-28</t>
  </si>
  <si>
    <t>A.3.1.6.99.01_031</t>
  </si>
  <si>
    <t>Zvací prvek. Další specifikace viz výkaz prvků D.1.1.c.4.2.2</t>
  </si>
  <si>
    <t>ks</t>
  </si>
  <si>
    <t>B</t>
  </si>
  <si>
    <t>vlastní</t>
  </si>
  <si>
    <t>V09_A.3_001</t>
  </si>
  <si>
    <t>Ostatní kompletační a koordinační činnost potřebná pro kompletní provedení prací a dodávek včetně koordinace s ostatními dodavateli na stavbě současně působícími</t>
  </si>
  <si>
    <t>soubor</t>
  </si>
  <si>
    <t>V09_A.3_002</t>
  </si>
  <si>
    <t>Zpracování dílenské dokumentace a dokumentace skutečného provedení</t>
  </si>
  <si>
    <t>4</t>
  </si>
  <si>
    <t>V09_A.3_003</t>
  </si>
  <si>
    <t>Zámek Pardubice - vybudování návštěvnického centra a stálých expozic</t>
  </si>
  <si>
    <t>Legenda upravených položek</t>
  </si>
  <si>
    <t>Změna MJ</t>
  </si>
  <si>
    <t>Nová položka</t>
  </si>
  <si>
    <t>Změna specifikace a výměry</t>
  </si>
  <si>
    <t>Změna specifikace</t>
  </si>
  <si>
    <t>Změna výměry</t>
  </si>
  <si>
    <t>Odstraněná položka</t>
  </si>
  <si>
    <t>Pokud to není v SP uvedeno jinak, jednotkové ceny potrubí vždy zahrnují náklady na veškeré tvarovky, kolena, příruby, přechodky, těsnící desky, chráničky prostupů, montážní, upevňovací, těsnící a pomocný materiál, objímky, antivibrační vložky a podložky, těsnící tmely, atd.</t>
  </si>
  <si>
    <t>Pokud to není v SP uvedeno jinak, jednotkové ceny vždy zahrnují náklady na provedení veškerých potřebných povrchů a nátěrů tepelně neizolované části potrubí, kovového kotvení a pomocných prvků.</t>
  </si>
  <si>
    <t>Pokud to není v SP uvedeno jinak, jednotkové ceny vždy zahrnují zřízení informačního systému v rozsahu nevyhnutelně potřebném pro provoz a údržbu objektu, jako např. označení tras potrubí dle ČSN, označení požárních klapek, označení směrů toků medií v potrubích, označení přístupů, označení provozních stavů na ukazatelích stavu a servisních pomůcek. Tyto práce a dodávky  jsou tak součástí SP a zvlášť se neoceňují.</t>
  </si>
  <si>
    <t>PROVOZNÍ SOUBORY</t>
  </si>
  <si>
    <t>22.1</t>
  </si>
  <si>
    <t>Jednotkové ceny zahrnují náklady na zpracování dílenské dokumentace provozních souborů, konzultací a jejich odsouhlasení objednatelem</t>
  </si>
  <si>
    <t>22.2</t>
  </si>
  <si>
    <t xml:space="preserve">Pokud to není v SP uvedeno jinak, jednotkové ceny rozvodů vždy zahrnují náklady na veškeré pomocné ocelové konstrukce </t>
  </si>
  <si>
    <t>22.3</t>
  </si>
  <si>
    <t>Pokud to není v SP uvedeno jinak, jednotkové ceny rozvodů zahrnují i veškeré stavební přípomoce (sekání prostupů, drážek, izolační vložky, zednické zapravení,…)</t>
  </si>
  <si>
    <t>22.4</t>
  </si>
  <si>
    <t>Pokud to není v SP uvedeno jinak, jsou v jednotkových cenách zahrnuty i náklady na zpracování provozních řádů a jejich schválení</t>
  </si>
  <si>
    <t>22.5</t>
  </si>
  <si>
    <t xml:space="preserve">Jednotkové ceny zahrnují náklady na zpracování dokumentace skutečného provedení provozních souborů, včetně návodů a pokynů pro potřeby provozu a údržby objektu </t>
  </si>
  <si>
    <t>ÚRS 2024-II</t>
  </si>
  <si>
    <r>
      <t xml:space="preserve">Ceny položek s poznámkou </t>
    </r>
    <r>
      <rPr>
        <b/>
        <sz val="8"/>
        <color indexed="8"/>
        <rFont val="Century Gothic"/>
        <family val="1"/>
      </rPr>
      <t xml:space="preserve">ÚRS 2024-II </t>
    </r>
    <r>
      <rPr>
        <sz val="8"/>
        <color indexed="8"/>
        <rFont val="Century Gothic"/>
        <family val="1"/>
      </rPr>
      <t xml:space="preserve">ve sloupci </t>
    </r>
    <r>
      <rPr>
        <b/>
        <sz val="8"/>
        <color indexed="8"/>
        <rFont val="Century Gothic"/>
        <family val="1"/>
      </rPr>
      <t>Cen. soustava</t>
    </r>
    <r>
      <rPr>
        <sz val="8"/>
        <color indexed="8"/>
        <rFont val="Century Gothic"/>
        <family val="1"/>
      </rPr>
      <t xml:space="preserve"> jsou jednotkové ceny stanovené na základě konkrétní položky z cenové soustavy ÚRS, rozšířené o další náklady dodavatele, které jsou pro kompletní realizaci dané položky v rámci celého díla nezbytné. Ve skladbě položek přesunů hmot dle CS ÚRS jsou použity položky, které nevystihují použitou technologii realizace stavby a také vychází z chybných údajů o hmotnosti konstrukcí např. nemůžou z podstaty věci správně zohlednit obrátkovost některých materiálů (např. bednění). Položky pro lešení neobsahují žádnou hmotnost a u materiálů, které nemohou být stanoveny konkrétním výrobkem také není možné stanovit hmotnost pro přesun hmot. Proto veškeré jednotkové ceny položek zahrnují náklady pro vertikální a horizontální přesun hmot, kde může zhotovitel zohlednit harmonogram, zvolenou technologii stavby a způsob vnitrostaveništní přepravy materiálů a ocenit tak skutečně veškeré své náklady s přesuny hmot spojené. Jednotkové ceny obsahují veškeré náklady v souladu s dodavatelským Plánem organizace výstavby.</t>
    </r>
  </si>
  <si>
    <t>21%</t>
  </si>
  <si>
    <t>Ostatní náklady vyplívající ze smlouvy o dílo: vypořádání autorských práv a licencí, uvedení do provozu, zaškolení obsluhy atd.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</si>
</sst>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_(#,##0&quot;.&quot;_);;;_(@_)"/>
  </numFmts>
  <fonts count="81">
    <font>
      <sz val="10"/>
      <color theme="1"/>
      <name val="Arial"/>
      <family val="2"/>
      <charset val="238"/>
    </font>
    <font>
      <sz val="10"/>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sz val="6"/>
      <color rgb="FF7030A0"/>
      <name val="Arial"/>
      <family val="2"/>
      <charset val="238"/>
    </font>
    <font>
      <sz val="6"/>
      <color rgb="FF000000"/>
      <name val="Arial"/>
      <family val="2"/>
      <charset val="238"/>
    </font>
    <font>
      <b/>
      <sz val="12"/>
      <color rgb="FF7030A0"/>
      <name val="Century Gothic"/>
      <family val="1"/>
    </font>
    <font>
      <b/>
      <sz val="11"/>
      <color rgb="FF002060"/>
      <name val="Century Gothic"/>
      <family val="1"/>
    </font>
    <font>
      <b/>
      <sz val="10"/>
      <color rgb="FF0070C0"/>
      <name val="Century Gothic"/>
      <family val="1"/>
    </font>
    <font>
      <b/>
      <sz val="9"/>
      <color rgb="FF00B0F0"/>
      <name val="Century Gothic"/>
      <family val="1"/>
    </font>
    <font>
      <b/>
      <sz val="9"/>
      <color rgb="FF00B050"/>
      <name val="Century Gothic"/>
      <family val="1"/>
    </font>
    <font>
      <b/>
      <sz val="9"/>
      <color rgb="FF92D050"/>
      <name val="Century Gothic"/>
      <family val="1"/>
    </font>
    <font>
      <sz val="10"/>
      <name val="Arial CE"/>
      <family val="2"/>
      <charset val="238"/>
    </font>
    <font>
      <sz val="9"/>
      <color theme="1" tint="0.499984740745262"/>
      <name val="Century Gothic"/>
      <family val="1"/>
    </font>
    <font>
      <sz val="10"/>
      <color theme="1" tint="0.499984740745262"/>
      <name val="Century Gothic"/>
      <family val="1"/>
    </font>
    <font>
      <sz val="14"/>
      <name val="Century Gothic"/>
      <family val="1"/>
    </font>
    <font>
      <sz val="9"/>
      <color theme="0" tint="-0.249977111117893"/>
      <name val="Century Gothic"/>
      <family val="1"/>
    </font>
    <font>
      <sz val="10"/>
      <name val="Century Gothic"/>
      <family val="1"/>
    </font>
    <font>
      <sz val="10"/>
      <color indexed="18"/>
      <name val="Century Gothic"/>
      <family val="1"/>
    </font>
    <font>
      <sz val="9"/>
      <color rgb="FF00B050"/>
      <name val="Century Gothic"/>
      <family val="1"/>
    </font>
    <font>
      <sz val="9"/>
      <color indexed="8"/>
      <name val="Century Gothic"/>
      <family val="1"/>
    </font>
    <font>
      <sz val="9"/>
      <name val="Century Gothic"/>
      <family val="1"/>
    </font>
    <font>
      <b/>
      <sz val="9"/>
      <color theme="0" tint="-0.249977111117893"/>
      <name val="Century Gothic"/>
      <family val="1"/>
    </font>
    <font>
      <sz val="9"/>
      <color rgb="FFFF0000"/>
      <name val="Century Gothic"/>
      <family val="1"/>
    </font>
    <font>
      <sz val="10"/>
      <name val="Arial"/>
      <family val="2"/>
    </font>
    <font>
      <sz val="10"/>
      <color indexed="8"/>
      <name val="Century Gothic"/>
      <family val="1"/>
    </font>
    <font>
      <b/>
      <i/>
      <sz val="1"/>
      <color rgb="FF00B050"/>
      <name val="Century Gothic"/>
      <family val="1"/>
    </font>
    <font>
      <b/>
      <i/>
      <sz val="1"/>
      <color theme="0"/>
      <name val="Century Gothic"/>
      <family val="1"/>
    </font>
    <font>
      <b/>
      <sz val="11"/>
      <name val="Century Gothic"/>
      <family val="1"/>
    </font>
    <font>
      <sz val="8"/>
      <color theme="0"/>
      <name val="Century Gothic"/>
      <family val="1"/>
    </font>
    <font>
      <b/>
      <sz val="10"/>
      <name val="Century Gothic"/>
      <family val="1"/>
    </font>
    <font>
      <sz val="8"/>
      <color rgb="FFE80047"/>
      <name val="Century Gothic"/>
      <family val="1"/>
    </font>
    <font>
      <sz val="14"/>
      <color theme="0"/>
      <name val="Century Gothic"/>
      <family val="1"/>
    </font>
    <font>
      <sz val="10"/>
      <color rgb="FF7030A0"/>
      <name val="Century Gothic"/>
      <family val="1"/>
    </font>
    <font>
      <sz val="10"/>
      <color theme="0" tint="-0.499984740745262"/>
      <name val="Century Gothic"/>
      <family val="1"/>
    </font>
    <font>
      <sz val="8"/>
      <color rgb="FFF00059"/>
      <name val="Century Gothic"/>
      <family val="1"/>
    </font>
    <font>
      <sz val="10"/>
      <color rgb="FF002060"/>
      <name val="Century Gothic"/>
      <family val="1"/>
    </font>
    <font>
      <sz val="8"/>
      <color theme="1" tint="0.499984740745262"/>
      <name val="Century Gothic"/>
      <family val="1"/>
    </font>
    <font>
      <sz val="8"/>
      <name val="Century Gothic"/>
      <family val="1"/>
    </font>
    <font>
      <sz val="11"/>
      <name val="Century Gothic"/>
      <family val="1"/>
    </font>
    <font>
      <b/>
      <sz val="8"/>
      <name val="Century Gothic"/>
      <family val="1"/>
    </font>
    <font>
      <b/>
      <sz val="10"/>
      <color rgb="FFFF0000"/>
      <name val="Century Gothic"/>
      <family val="1"/>
    </font>
    <font>
      <sz val="12"/>
      <color theme="0"/>
      <name val="Century Gothic"/>
      <family val="2"/>
      <charset val="238"/>
    </font>
    <font>
      <b/>
      <sz val="8"/>
      <color indexed="18"/>
      <name val="Century Gothic"/>
      <family val="1"/>
    </font>
    <font>
      <sz val="8"/>
      <color indexed="8"/>
      <name val="Century Gothic"/>
      <family val="1"/>
    </font>
    <font>
      <b/>
      <sz val="8"/>
      <color rgb="FFFF0000"/>
      <name val="Century Gothic"/>
      <family val="1"/>
    </font>
    <font>
      <sz val="10"/>
      <name val="Calibri"/>
      <family val="2"/>
      <charset val="238"/>
      <scheme val="minor"/>
    </font>
    <font>
      <sz val="8"/>
      <color rgb="FF00B0F0"/>
      <name val="Century Gothic"/>
      <family val="1"/>
    </font>
    <font>
      <i/>
      <sz val="8"/>
      <color indexed="8"/>
      <name val="Century Gothic"/>
      <family val="1"/>
    </font>
    <font>
      <sz val="8"/>
      <name val="Century Gothic"/>
      <family val="2"/>
      <charset val="238"/>
    </font>
    <font>
      <b/>
      <sz val="8"/>
      <color rgb="FF00B050"/>
      <name val="Century Gothic"/>
      <family val="1"/>
    </font>
    <font>
      <sz val="8"/>
      <color indexed="10"/>
      <name val="Century Gothic"/>
      <family val="1"/>
    </font>
    <font>
      <sz val="8"/>
      <color rgb="FF00B050"/>
      <name val="Century Gothic"/>
      <family val="1"/>
    </font>
    <font>
      <sz val="8"/>
      <color rgb="FFFF0000"/>
      <name val="Century Gothic"/>
      <family val="1"/>
    </font>
    <font>
      <sz val="9"/>
      <color theme="1" tint="0.499984740745262"/>
      <name val="Calibri"/>
      <family val="2"/>
      <scheme val="minor"/>
    </font>
    <font>
      <sz val="9"/>
      <color indexed="8"/>
      <name val="Calibri"/>
      <family val="2"/>
      <charset val="238"/>
      <scheme val="minor"/>
    </font>
    <font>
      <sz val="9"/>
      <name val="Calibri"/>
      <family val="2"/>
      <charset val="238"/>
      <scheme val="minor"/>
    </font>
    <font>
      <sz val="10"/>
      <color theme="1" tint="0.499984740745262"/>
      <name val="Calibri"/>
      <family val="2"/>
      <scheme val="minor"/>
    </font>
    <font>
      <sz val="10"/>
      <color indexed="18"/>
      <name val="Calibri"/>
      <family val="2"/>
      <charset val="238"/>
      <scheme val="minor"/>
    </font>
    <font>
      <b/>
      <sz val="8"/>
      <color indexed="8"/>
      <name val="Century Gothic"/>
      <family val="1"/>
    </font>
    <font>
      <sz val="12"/>
      <color theme="0"/>
      <name val="Century Gothic"/>
      <family val="1"/>
    </font>
    <font>
      <sz val="9"/>
      <color theme="0"/>
      <name val="Century Gothic"/>
      <family val="2"/>
      <charset val="238"/>
    </font>
    <font>
      <b/>
      <sz val="10"/>
      <color rgb="FF000000"/>
      <name val="Century Gothic"/>
      <family val="1"/>
    </font>
    <font>
      <sz val="10"/>
      <color rgb="FF000000"/>
      <name val="Century Gothic"/>
      <family val="1"/>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b/>
      <sz val="8"/>
      <color rgb="FF614F24"/>
      <name val="Century Gothic"/>
      <family val="1"/>
    </font>
    <font>
      <sz val="8"/>
      <color rgb="FF614F24"/>
      <name val="Century Gothic"/>
      <family val="1"/>
    </font>
  </fonts>
  <fills count="13">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31869B"/>
        <bgColor auto="1"/>
      </patternFill>
    </fill>
    <fill>
      <patternFill patternType="solid">
        <fgColor rgb="FFB7DEE8"/>
        <bgColor auto="1"/>
      </patternFill>
    </fill>
    <fill>
      <patternFill patternType="solid">
        <fgColor theme="0" tint="-4.9989318521683403E-2"/>
        <bgColor auto="1"/>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s>
  <borders count="10">
    <border>
      <left/>
      <right/>
      <top/>
      <bottom/>
      <diagonal/>
    </border>
    <border>
      <left/>
      <right/>
      <top/>
      <bottom style="thin">
        <color rgb="FFDB303B"/>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int="0.499984740745262"/>
      </top>
      <bottom style="thin">
        <color theme="1" tint="0.499984740745262"/>
      </bottom>
      <diagonal/>
    </border>
    <border>
      <left/>
      <right/>
      <top style="thin">
        <color rgb="FFFF0000"/>
      </top>
      <bottom/>
      <diagonal/>
    </border>
    <border>
      <left/>
      <right/>
      <top/>
      <bottom style="medium">
        <color rgb="FFDB303B"/>
      </bottom>
      <diagonal/>
    </border>
  </borders>
  <cellStyleXfs count="4">
    <xf numFmtId="0" fontId="0" fillId="0" borderId="0"/>
    <xf numFmtId="0" fontId="20" fillId="0" borderId="0"/>
    <xf numFmtId="0" fontId="32" fillId="0" borderId="0"/>
    <xf numFmtId="0" fontId="1" fillId="0" borderId="0"/>
  </cellStyleXfs>
  <cellXfs count="273">
    <xf numFmtId="0" fontId="0" fillId="0" borderId="0" xfId="0"/>
    <xf numFmtId="0" fontId="3" fillId="0" borderId="0" xfId="0" applyFont="1"/>
    <xf numFmtId="0" fontId="7" fillId="0" borderId="0" xfId="0" applyFont="1"/>
    <xf numFmtId="0" fontId="7" fillId="0" borderId="0" xfId="0" applyFont="1" applyAlignment="1">
      <alignment horizontal="center"/>
    </xf>
    <xf numFmtId="0" fontId="8" fillId="0" borderId="1" xfId="0" applyFont="1" applyBorder="1" applyAlignment="1">
      <alignment horizontal="center"/>
    </xf>
    <xf numFmtId="0" fontId="6" fillId="0" borderId="0" xfId="0" applyFont="1"/>
    <xf numFmtId="0" fontId="9" fillId="0" borderId="0" xfId="0" applyFont="1"/>
    <xf numFmtId="0" fontId="9" fillId="0" borderId="0" xfId="0" applyFont="1" applyAlignment="1">
      <alignment horizontal="left"/>
    </xf>
    <xf numFmtId="0" fontId="10" fillId="0" borderId="0" xfId="0" applyFont="1"/>
    <xf numFmtId="0" fontId="11" fillId="0" borderId="0" xfId="0" applyFont="1"/>
    <xf numFmtId="0" fontId="7" fillId="0" borderId="0" xfId="0" applyFont="1" applyAlignment="1">
      <alignment horizontal="right" vertical="top"/>
    </xf>
    <xf numFmtId="0" fontId="7" fillId="0" borderId="0" xfId="0" applyFont="1" applyAlignment="1">
      <alignment horizontal="center" vertical="top"/>
    </xf>
    <xf numFmtId="0" fontId="7" fillId="3" borderId="0" xfId="0" applyFont="1" applyFill="1"/>
    <xf numFmtId="0" fontId="21" fillId="0" borderId="0" xfId="1" applyFont="1" applyAlignment="1">
      <alignment horizontal="left" vertical="top"/>
    </xf>
    <xf numFmtId="49" fontId="22" fillId="0" borderId="0" xfId="1" applyNumberFormat="1" applyFont="1" applyAlignment="1">
      <alignment horizontal="left" vertical="top" wrapText="1"/>
    </xf>
    <xf numFmtId="0" fontId="24" fillId="0" borderId="0" xfId="1" applyFont="1" applyAlignment="1">
      <alignment wrapText="1"/>
    </xf>
    <xf numFmtId="0" fontId="25" fillId="0" borderId="0" xfId="1" applyFont="1" applyAlignment="1">
      <alignment wrapText="1"/>
    </xf>
    <xf numFmtId="0" fontId="26" fillId="0" borderId="0" xfId="1" applyFont="1" applyAlignment="1">
      <alignment wrapText="1"/>
    </xf>
    <xf numFmtId="0" fontId="27" fillId="0" borderId="0" xfId="1" applyFont="1" applyAlignment="1">
      <alignment wrapText="1"/>
    </xf>
    <xf numFmtId="0" fontId="24" fillId="0" borderId="0" xfId="1" applyFont="1"/>
    <xf numFmtId="0" fontId="29" fillId="0" borderId="0" xfId="1" applyFont="1"/>
    <xf numFmtId="0" fontId="29" fillId="0" borderId="0" xfId="1" applyFont="1" applyAlignment="1">
      <alignment wrapText="1"/>
    </xf>
    <xf numFmtId="0" fontId="18" fillId="0" borderId="0" xfId="1" applyFont="1" applyAlignment="1">
      <alignment wrapText="1"/>
    </xf>
    <xf numFmtId="0" fontId="30" fillId="0" borderId="0" xfId="1" applyFont="1" applyAlignment="1">
      <alignment wrapText="1"/>
    </xf>
    <xf numFmtId="0" fontId="31" fillId="0" borderId="0" xfId="1" applyFont="1" applyAlignment="1">
      <alignment wrapText="1"/>
    </xf>
    <xf numFmtId="49" fontId="28" fillId="0" borderId="0" xfId="1" applyNumberFormat="1" applyFont="1" applyAlignment="1">
      <alignment horizontal="left" vertical="top" wrapText="1"/>
    </xf>
    <xf numFmtId="0" fontId="25" fillId="0" borderId="0" xfId="1" applyFont="1"/>
    <xf numFmtId="0" fontId="26" fillId="0" borderId="0" xfId="1" applyFont="1"/>
    <xf numFmtId="0" fontId="25" fillId="0" borderId="0" xfId="2" applyFont="1"/>
    <xf numFmtId="0" fontId="25" fillId="0" borderId="0" xfId="3" applyFont="1"/>
    <xf numFmtId="0" fontId="29" fillId="0" borderId="0" xfId="3" applyFont="1"/>
    <xf numFmtId="49" fontId="33" fillId="0" borderId="0" xfId="1" applyNumberFormat="1" applyFont="1" applyAlignment="1" applyProtection="1">
      <alignment horizontal="left" vertical="center" wrapText="1"/>
      <protection hidden="1"/>
    </xf>
    <xf numFmtId="0" fontId="25" fillId="0" borderId="0" xfId="3" applyFont="1" applyAlignment="1">
      <alignment wrapText="1"/>
    </xf>
    <xf numFmtId="0" fontId="29" fillId="0" borderId="0" xfId="3" applyFont="1" applyAlignment="1">
      <alignment wrapText="1"/>
    </xf>
    <xf numFmtId="0" fontId="25" fillId="0" borderId="0" xfId="2" applyFont="1" applyAlignment="1">
      <alignment wrapText="1"/>
    </xf>
    <xf numFmtId="0" fontId="34" fillId="0" borderId="0" xfId="1" applyFont="1" applyAlignment="1">
      <alignment horizontal="center" vertical="center" wrapText="1"/>
    </xf>
    <xf numFmtId="0" fontId="35" fillId="0" borderId="0" xfId="1" applyFont="1" applyAlignment="1">
      <alignment horizontal="center" vertical="center" wrapText="1"/>
    </xf>
    <xf numFmtId="49" fontId="28" fillId="0" borderId="0" xfId="1" applyNumberFormat="1" applyFont="1" applyAlignment="1" applyProtection="1">
      <alignment horizontal="left" vertical="top" wrapText="1"/>
      <protection hidden="1"/>
    </xf>
    <xf numFmtId="49" fontId="36" fillId="0" borderId="0" xfId="1" applyNumberFormat="1" applyFont="1" applyAlignment="1" applyProtection="1">
      <alignment horizontal="center" wrapText="1"/>
      <protection hidden="1"/>
    </xf>
    <xf numFmtId="167" fontId="36" fillId="0" borderId="0" xfId="1" applyNumberFormat="1" applyFont="1" applyAlignment="1" applyProtection="1">
      <alignment horizontal="center" wrapText="1"/>
      <protection hidden="1"/>
    </xf>
    <xf numFmtId="0" fontId="25" fillId="0" borderId="0" xfId="2" applyFont="1" applyAlignment="1">
      <alignment horizontal="center"/>
    </xf>
    <xf numFmtId="0" fontId="22" fillId="0" borderId="0" xfId="2" applyFont="1" applyAlignment="1">
      <alignment horizontal="center" vertical="center"/>
    </xf>
    <xf numFmtId="0" fontId="22" fillId="0" borderId="0" xfId="2" applyFont="1"/>
    <xf numFmtId="0" fontId="38" fillId="0" borderId="0" xfId="2" applyFont="1" applyAlignment="1">
      <alignment horizontal="center" vertical="top"/>
    </xf>
    <xf numFmtId="0" fontId="39" fillId="0" borderId="0" xfId="3" applyFont="1"/>
    <xf numFmtId="49" fontId="41" fillId="0" borderId="0" xfId="3" applyNumberFormat="1" applyFont="1" applyAlignment="1">
      <alignment horizontal="left"/>
    </xf>
    <xf numFmtId="0" fontId="42" fillId="0" borderId="0" xfId="2" applyFont="1"/>
    <xf numFmtId="0" fontId="42" fillId="0" borderId="0" xfId="2" applyFont="1" applyAlignment="1">
      <alignment horizontal="left" vertical="top"/>
    </xf>
    <xf numFmtId="164" fontId="41" fillId="0" borderId="0" xfId="3" applyNumberFormat="1" applyFont="1"/>
    <xf numFmtId="0" fontId="43" fillId="0" borderId="0" xfId="3" applyFont="1"/>
    <xf numFmtId="49" fontId="44" fillId="0" borderId="0" xfId="3" applyNumberFormat="1" applyFont="1" applyAlignment="1">
      <alignment horizontal="left" indent="1"/>
    </xf>
    <xf numFmtId="164" fontId="44" fillId="0" borderId="0" xfId="3" applyNumberFormat="1" applyFont="1"/>
    <xf numFmtId="49" fontId="15" fillId="0" borderId="0" xfId="2" applyNumberFormat="1" applyFont="1" applyAlignment="1">
      <alignment horizontal="left" indent="1"/>
    </xf>
    <xf numFmtId="164" fontId="15" fillId="0" borderId="0" xfId="2" applyNumberFormat="1" applyFont="1"/>
    <xf numFmtId="0" fontId="47" fillId="0" borderId="0" xfId="2" applyFont="1"/>
    <xf numFmtId="0" fontId="23" fillId="0" borderId="0" xfId="2" applyFont="1"/>
    <xf numFmtId="0" fontId="48" fillId="0" borderId="0" xfId="2" applyFont="1" applyAlignment="1">
      <alignment horizontal="left"/>
    </xf>
    <xf numFmtId="0" fontId="46" fillId="0" borderId="0" xfId="2" applyFont="1" applyAlignment="1">
      <alignment horizontal="left"/>
    </xf>
    <xf numFmtId="4" fontId="48" fillId="0" borderId="0" xfId="2" applyNumberFormat="1" applyFont="1" applyAlignment="1">
      <alignment horizontal="right" indent="1"/>
    </xf>
    <xf numFmtId="4" fontId="46" fillId="0" borderId="0" xfId="2" applyNumberFormat="1" applyFont="1" applyAlignment="1">
      <alignment horizontal="right" indent="1"/>
    </xf>
    <xf numFmtId="0" fontId="25" fillId="5" borderId="6" xfId="2" applyFont="1" applyFill="1" applyBorder="1" applyAlignment="1" applyProtection="1">
      <alignment wrapText="1"/>
      <protection locked="0"/>
    </xf>
    <xf numFmtId="0" fontId="25" fillId="5" borderId="6" xfId="2" applyFont="1" applyFill="1" applyBorder="1" applyAlignment="1" applyProtection="1">
      <alignment horizontal="left" wrapText="1"/>
      <protection locked="0"/>
    </xf>
    <xf numFmtId="0" fontId="25" fillId="5" borderId="6" xfId="2" applyFont="1" applyFill="1" applyBorder="1" applyProtection="1">
      <protection locked="0"/>
    </xf>
    <xf numFmtId="0" fontId="40" fillId="4" borderId="4" xfId="2" applyFont="1" applyFill="1" applyBorder="1" applyAlignment="1">
      <alignment horizontal="center"/>
    </xf>
    <xf numFmtId="0" fontId="40" fillId="4" borderId="5" xfId="2" applyFont="1" applyFill="1" applyBorder="1" applyAlignment="1">
      <alignment horizontal="center"/>
    </xf>
    <xf numFmtId="164" fontId="40" fillId="4" borderId="6" xfId="3" applyNumberFormat="1" applyFont="1" applyFill="1" applyBorder="1"/>
    <xf numFmtId="49" fontId="23" fillId="0" borderId="0" xfId="1" applyNumberFormat="1" applyFont="1" applyAlignment="1" applyProtection="1">
      <alignment vertical="center" wrapText="1"/>
      <protection hidden="1"/>
    </xf>
    <xf numFmtId="167" fontId="49" fillId="0" borderId="0" xfId="1" applyNumberFormat="1" applyFont="1" applyAlignment="1" applyProtection="1">
      <alignment horizontal="center" vertical="center" wrapText="1"/>
      <protection hidden="1"/>
    </xf>
    <xf numFmtId="0" fontId="51" fillId="0" borderId="0" xfId="1" applyFont="1" applyAlignment="1" applyProtection="1">
      <alignment horizontal="left" wrapText="1"/>
      <protection hidden="1"/>
    </xf>
    <xf numFmtId="0" fontId="53" fillId="0" borderId="0" xfId="1" applyFont="1" applyAlignment="1">
      <alignment horizontal="left" vertical="top"/>
    </xf>
    <xf numFmtId="0" fontId="29" fillId="0" borderId="0" xfId="1" applyFont="1" applyAlignment="1">
      <alignment horizontal="left" wrapText="1"/>
    </xf>
    <xf numFmtId="0" fontId="34" fillId="0" borderId="0" xfId="1" applyFont="1" applyAlignment="1">
      <alignment horizontal="left" vertical="center" wrapText="1"/>
    </xf>
    <xf numFmtId="0" fontId="18" fillId="0" borderId="0" xfId="1" applyFont="1" applyAlignment="1">
      <alignment horizontal="left" wrapText="1"/>
    </xf>
    <xf numFmtId="0" fontId="35" fillId="0" borderId="0" xfId="1" applyFont="1" applyAlignment="1">
      <alignment horizontal="left" vertical="center" wrapText="1"/>
    </xf>
    <xf numFmtId="0" fontId="25" fillId="0" borderId="0" xfId="1" applyFont="1" applyAlignment="1">
      <alignment horizontal="left" wrapText="1"/>
    </xf>
    <xf numFmtId="0" fontId="52" fillId="0" borderId="0" xfId="1" applyFont="1" applyAlignment="1">
      <alignment horizontal="left" vertical="top" wrapText="1"/>
    </xf>
    <xf numFmtId="0" fontId="53" fillId="0" borderId="0" xfId="1" applyFont="1" applyAlignment="1">
      <alignment horizontal="right" vertical="top"/>
    </xf>
    <xf numFmtId="49" fontId="53" fillId="0" borderId="0" xfId="1" applyNumberFormat="1" applyFont="1" applyAlignment="1">
      <alignment horizontal="left" vertical="top" wrapText="1"/>
    </xf>
    <xf numFmtId="49" fontId="52" fillId="0" borderId="0" xfId="1" applyNumberFormat="1" applyFont="1" applyAlignment="1">
      <alignment horizontal="left" vertical="top" wrapText="1"/>
    </xf>
    <xf numFmtId="0" fontId="46" fillId="0" borderId="0" xfId="1" applyFont="1" applyAlignment="1">
      <alignment wrapText="1"/>
    </xf>
    <xf numFmtId="0" fontId="54" fillId="0" borderId="0" xfId="1" applyFont="1" applyAlignment="1">
      <alignment wrapText="1"/>
    </xf>
    <xf numFmtId="167" fontId="49" fillId="0" borderId="0" xfId="1" applyNumberFormat="1" applyFont="1" applyAlignment="1" applyProtection="1">
      <alignment vertical="center" wrapText="1"/>
      <protection hidden="1"/>
    </xf>
    <xf numFmtId="0" fontId="51" fillId="0" borderId="0" xfId="1" applyFont="1" applyAlignment="1">
      <alignment horizontal="left" wrapText="1"/>
    </xf>
    <xf numFmtId="49" fontId="53" fillId="0" borderId="0" xfId="1" applyNumberFormat="1" applyFont="1" applyAlignment="1">
      <alignment horizontal="left" vertical="top"/>
    </xf>
    <xf numFmtId="0" fontId="45" fillId="0" borderId="0" xfId="1" applyFont="1" applyAlignment="1">
      <alignment wrapText="1"/>
    </xf>
    <xf numFmtId="0" fontId="55" fillId="0" borderId="0" xfId="1" applyFont="1" applyAlignment="1">
      <alignment horizontal="left"/>
    </xf>
    <xf numFmtId="0" fontId="46" fillId="0" borderId="0" xfId="1" applyFont="1" applyAlignment="1">
      <alignment horizontal="center" vertical="top"/>
    </xf>
    <xf numFmtId="0" fontId="57" fillId="0" borderId="0" xfId="1" applyFont="1" applyAlignment="1">
      <alignment horizontal="left" vertical="top" wrapText="1"/>
    </xf>
    <xf numFmtId="0" fontId="46" fillId="0" borderId="0" xfId="1" applyFont="1" applyAlignment="1">
      <alignment horizontal="center" vertical="top" wrapText="1"/>
    </xf>
    <xf numFmtId="0" fontId="46" fillId="0" borderId="0" xfId="1" applyFont="1" applyAlignment="1">
      <alignment horizontal="left" vertical="top" wrapText="1"/>
    </xf>
    <xf numFmtId="0" fontId="58" fillId="0" borderId="0" xfId="1" applyFont="1" applyAlignment="1">
      <alignment wrapText="1"/>
    </xf>
    <xf numFmtId="0" fontId="60" fillId="0" borderId="0" xfId="1" applyFont="1" applyAlignment="1">
      <alignment wrapText="1"/>
    </xf>
    <xf numFmtId="0" fontId="53" fillId="0" borderId="0" xfId="1" applyFont="1" applyAlignment="1">
      <alignment horizontal="right" wrapText="1"/>
    </xf>
    <xf numFmtId="0" fontId="61" fillId="0" borderId="0" xfId="1" applyFont="1" applyAlignment="1">
      <alignment horizontal="center" vertical="top" wrapText="1"/>
    </xf>
    <xf numFmtId="0" fontId="62" fillId="0" borderId="0" xfId="1" applyFont="1" applyAlignment="1">
      <alignment horizontal="right" vertical="top"/>
    </xf>
    <xf numFmtId="0" fontId="64" fillId="0" borderId="0" xfId="1" applyFont="1" applyAlignment="1">
      <alignment wrapText="1"/>
    </xf>
    <xf numFmtId="49" fontId="65" fillId="0" borderId="0" xfId="1" applyNumberFormat="1" applyFont="1" applyAlignment="1">
      <alignment horizontal="left" vertical="top" wrapText="1"/>
    </xf>
    <xf numFmtId="49" fontId="63" fillId="0" borderId="0" xfId="1" applyNumberFormat="1" applyFont="1" applyAlignment="1">
      <alignment horizontal="left" vertical="top" wrapText="1"/>
    </xf>
    <xf numFmtId="0" fontId="32" fillId="0" borderId="0" xfId="2"/>
    <xf numFmtId="0" fontId="32" fillId="0" borderId="0" xfId="2" applyAlignment="1">
      <alignment wrapText="1"/>
    </xf>
    <xf numFmtId="0" fontId="54" fillId="0" borderId="0" xfId="1" applyFont="1"/>
    <xf numFmtId="0" fontId="66" fillId="0" borderId="0" xfId="1" applyFont="1"/>
    <xf numFmtId="49" fontId="68" fillId="4" borderId="3" xfId="3" applyNumberFormat="1" applyFont="1" applyFill="1" applyBorder="1" applyAlignment="1">
      <alignment horizontal="left"/>
    </xf>
    <xf numFmtId="0" fontId="37" fillId="4" borderId="6" xfId="2" applyFont="1" applyFill="1" applyBorder="1"/>
    <xf numFmtId="0" fontId="37" fillId="4" borderId="6" xfId="2" applyFont="1" applyFill="1" applyBorder="1" applyAlignment="1">
      <alignment vertical="center"/>
    </xf>
    <xf numFmtId="0" fontId="69" fillId="4" borderId="6" xfId="0" applyFont="1" applyFill="1" applyBorder="1" applyAlignment="1">
      <alignment horizontal="center" vertical="center"/>
    </xf>
    <xf numFmtId="49" fontId="70" fillId="0" borderId="8" xfId="0" applyNumberFormat="1" applyFont="1" applyBorder="1" applyAlignment="1">
      <alignment horizontal="left" vertical="top"/>
    </xf>
    <xf numFmtId="164" fontId="70" fillId="0" borderId="8" xfId="0" applyNumberFormat="1" applyFont="1" applyBorder="1" applyAlignment="1">
      <alignment horizontal="right" vertical="top"/>
    </xf>
    <xf numFmtId="164" fontId="71" fillId="0" borderId="0" xfId="0" applyNumberFormat="1" applyFont="1" applyAlignment="1">
      <alignment horizontal="right" vertical="top"/>
    </xf>
    <xf numFmtId="164" fontId="71" fillId="0" borderId="8" xfId="0" applyNumberFormat="1" applyFont="1" applyBorder="1" applyAlignment="1">
      <alignment horizontal="right" vertical="top"/>
    </xf>
    <xf numFmtId="49" fontId="71" fillId="0" borderId="0" xfId="0" applyNumberFormat="1" applyFont="1" applyAlignment="1">
      <alignment horizontal="left" vertical="top"/>
    </xf>
    <xf numFmtId="49" fontId="71" fillId="0" borderId="8" xfId="0" applyNumberFormat="1" applyFont="1" applyBorder="1" applyAlignment="1">
      <alignment horizontal="left" vertical="top"/>
    </xf>
    <xf numFmtId="1" fontId="28" fillId="6" borderId="7" xfId="0" applyNumberFormat="1" applyFont="1" applyFill="1" applyBorder="1" applyAlignment="1">
      <alignment horizontal="center" vertical="top"/>
    </xf>
    <xf numFmtId="0" fontId="28" fillId="6" borderId="7" xfId="0" applyFont="1" applyFill="1" applyBorder="1" applyAlignment="1">
      <alignment vertical="top" wrapText="1"/>
    </xf>
    <xf numFmtId="49" fontId="28" fillId="6" borderId="7" xfId="0" applyNumberFormat="1" applyFont="1" applyFill="1" applyBorder="1" applyAlignment="1">
      <alignment horizontal="left" vertical="top" wrapText="1"/>
    </xf>
    <xf numFmtId="49" fontId="28" fillId="6" borderId="7" xfId="0" applyNumberFormat="1" applyFont="1" applyFill="1" applyBorder="1" applyAlignment="1">
      <alignment horizontal="center" vertical="top"/>
    </xf>
    <xf numFmtId="166" fontId="28" fillId="6" borderId="7" xfId="0" applyNumberFormat="1" applyFont="1" applyFill="1" applyBorder="1" applyAlignment="1">
      <alignment horizontal="right" vertical="top"/>
    </xf>
    <xf numFmtId="164" fontId="28" fillId="6" borderId="7" xfId="0" applyNumberFormat="1" applyFont="1" applyFill="1" applyBorder="1" applyAlignment="1">
      <alignment horizontal="right" vertical="top"/>
    </xf>
    <xf numFmtId="0" fontId="28" fillId="6" borderId="7" xfId="0" applyFont="1" applyFill="1" applyBorder="1" applyAlignment="1">
      <alignment horizontal="right" vertical="top"/>
    </xf>
    <xf numFmtId="0" fontId="72" fillId="0" borderId="0" xfId="0" applyFont="1"/>
    <xf numFmtId="0" fontId="73" fillId="0" borderId="0" xfId="0" applyFont="1"/>
    <xf numFmtId="0" fontId="74" fillId="0" borderId="0" xfId="0" applyFont="1"/>
    <xf numFmtId="0" fontId="74" fillId="0" borderId="0" xfId="0" applyFont="1" applyAlignment="1">
      <alignment shrinkToFit="1"/>
    </xf>
    <xf numFmtId="0" fontId="0" fillId="0" borderId="9" xfId="0" applyBorder="1"/>
    <xf numFmtId="0" fontId="7" fillId="0" borderId="9" xfId="0" applyFont="1" applyBorder="1"/>
    <xf numFmtId="0" fontId="77" fillId="0" borderId="0" xfId="0" applyFont="1" applyAlignment="1">
      <alignment horizontal="center"/>
    </xf>
    <xf numFmtId="0" fontId="13" fillId="0" borderId="0" xfId="0" applyFont="1"/>
    <xf numFmtId="0" fontId="2" fillId="0" borderId="0" xfId="0" applyFont="1" applyAlignment="1">
      <alignment horizontal="center" vertical="top"/>
    </xf>
    <xf numFmtId="0" fontId="72" fillId="0" borderId="0" xfId="0" applyFont="1" applyAlignment="1">
      <alignment horizontal="center" vertical="top"/>
    </xf>
    <xf numFmtId="0" fontId="78" fillId="0" borderId="0" xfId="0" applyFont="1"/>
    <xf numFmtId="0" fontId="78" fillId="2" borderId="0" xfId="0" applyFont="1" applyFill="1" applyAlignment="1">
      <alignment horizontal="center"/>
    </xf>
    <xf numFmtId="0" fontId="9" fillId="2" borderId="0" xfId="0" applyFont="1" applyFill="1" applyAlignment="1">
      <alignment horizontal="center"/>
    </xf>
    <xf numFmtId="0" fontId="6" fillId="0" borderId="0" xfId="0" applyFont="1" applyAlignment="1">
      <alignment horizontal="right" vertical="top"/>
    </xf>
    <xf numFmtId="0" fontId="0" fillId="0" borderId="0" xfId="0" applyAlignment="1">
      <alignment vertical="top" wrapText="1"/>
    </xf>
    <xf numFmtId="0" fontId="4" fillId="0" borderId="0" xfId="0" applyFont="1"/>
    <xf numFmtId="0" fontId="13" fillId="0" borderId="1" xfId="0" applyFont="1" applyBorder="1"/>
    <xf numFmtId="0" fontId="3" fillId="0" borderId="0" xfId="0" applyFont="1" applyAlignment="1">
      <alignment vertical="top"/>
    </xf>
    <xf numFmtId="0" fontId="72" fillId="0" borderId="0" xfId="0" applyFont="1" applyAlignment="1">
      <alignment horizontal="left"/>
    </xf>
    <xf numFmtId="0" fontId="13" fillId="0" borderId="0" xfId="0" applyFont="1" applyAlignment="1">
      <alignment horizontal="left"/>
    </xf>
    <xf numFmtId="164" fontId="6" fillId="0" borderId="0" xfId="0" applyNumberFormat="1" applyFont="1" applyAlignment="1">
      <alignment vertical="top"/>
    </xf>
    <xf numFmtId="0" fontId="5" fillId="0" borderId="0" xfId="0" applyFont="1"/>
    <xf numFmtId="164" fontId="3" fillId="0" borderId="0" xfId="0" applyNumberFormat="1" applyFont="1" applyAlignment="1">
      <alignment vertical="top"/>
    </xf>
    <xf numFmtId="0" fontId="4" fillId="2" borderId="0" xfId="0" applyFont="1" applyFill="1" applyAlignment="1">
      <alignment horizontal="center"/>
    </xf>
    <xf numFmtId="0" fontId="13" fillId="0" borderId="9" xfId="0" applyFont="1" applyBorder="1"/>
    <xf numFmtId="49" fontId="9" fillId="0" borderId="0" xfId="0" applyNumberFormat="1" applyFont="1"/>
    <xf numFmtId="49" fontId="7" fillId="0" borderId="0" xfId="0" applyNumberFormat="1" applyFont="1"/>
    <xf numFmtId="49" fontId="69" fillId="4" borderId="6" xfId="0" applyNumberFormat="1" applyFont="1" applyFill="1" applyBorder="1" applyAlignment="1">
      <alignment horizontal="left" vertical="center"/>
    </xf>
    <xf numFmtId="49" fontId="7" fillId="0" borderId="1" xfId="0" applyNumberFormat="1" applyFont="1" applyBorder="1"/>
    <xf numFmtId="164" fontId="10" fillId="0" borderId="0" xfId="0" applyNumberFormat="1" applyFont="1"/>
    <xf numFmtId="164" fontId="7" fillId="0" borderId="0" xfId="0" applyNumberFormat="1" applyFont="1"/>
    <xf numFmtId="164" fontId="69" fillId="4" borderId="6" xfId="0" applyNumberFormat="1" applyFont="1" applyFill="1" applyBorder="1" applyAlignment="1">
      <alignment horizontal="right" vertical="center"/>
    </xf>
    <xf numFmtId="164" fontId="7" fillId="0" borderId="0" xfId="0" applyNumberFormat="1" applyFont="1" applyAlignment="1">
      <alignment horizontal="right" vertical="top"/>
    </xf>
    <xf numFmtId="164" fontId="7" fillId="0" borderId="1" xfId="0" applyNumberFormat="1" applyFont="1" applyBorder="1"/>
    <xf numFmtId="166" fontId="7" fillId="0" borderId="0" xfId="0" applyNumberFormat="1" applyFont="1"/>
    <xf numFmtId="166" fontId="9" fillId="0" borderId="0" xfId="0" applyNumberFormat="1" applyFont="1"/>
    <xf numFmtId="166" fontId="11" fillId="0" borderId="0" xfId="0" applyNumberFormat="1" applyFont="1"/>
    <xf numFmtId="166" fontId="69" fillId="4" borderId="6" xfId="0" applyNumberFormat="1" applyFont="1" applyFill="1" applyBorder="1" applyAlignment="1">
      <alignment horizontal="center" vertical="center"/>
    </xf>
    <xf numFmtId="166" fontId="7" fillId="0" borderId="0" xfId="0" applyNumberFormat="1" applyFont="1" applyAlignment="1">
      <alignment horizontal="right" vertical="top"/>
    </xf>
    <xf numFmtId="166" fontId="7" fillId="0" borderId="1" xfId="0" applyNumberFormat="1" applyFont="1" applyBorder="1"/>
    <xf numFmtId="164" fontId="9" fillId="0" borderId="0" xfId="0" applyNumberFormat="1" applyFont="1"/>
    <xf numFmtId="164" fontId="11" fillId="0" borderId="0" xfId="0" applyNumberFormat="1" applyFont="1"/>
    <xf numFmtId="164" fontId="69" fillId="4" borderId="6" xfId="0" applyNumberFormat="1" applyFont="1" applyFill="1" applyBorder="1" applyAlignment="1">
      <alignment horizontal="center" vertical="center"/>
    </xf>
    <xf numFmtId="0" fontId="14" fillId="0" borderId="0" xfId="0" applyFont="1" applyAlignment="1">
      <alignment horizontal="right" vertical="top"/>
    </xf>
    <xf numFmtId="49" fontId="14" fillId="0" borderId="0" xfId="0" applyNumberFormat="1" applyFont="1" applyAlignment="1">
      <alignment horizontal="left" vertical="top"/>
    </xf>
    <xf numFmtId="164" fontId="14" fillId="0" borderId="0" xfId="0" applyNumberFormat="1" applyFont="1" applyAlignment="1">
      <alignment horizontal="right" vertical="top"/>
    </xf>
    <xf numFmtId="166" fontId="14" fillId="0" borderId="0" xfId="0" applyNumberFormat="1" applyFont="1" applyAlignment="1">
      <alignment horizontal="right" vertical="top"/>
    </xf>
    <xf numFmtId="0" fontId="14" fillId="0" borderId="0" xfId="0" applyFont="1"/>
    <xf numFmtId="0" fontId="15" fillId="0" borderId="0" xfId="0" applyFont="1" applyAlignment="1">
      <alignment horizontal="right" vertical="top"/>
    </xf>
    <xf numFmtId="49" fontId="15" fillId="0" borderId="0" xfId="0" applyNumberFormat="1" applyFont="1" applyAlignment="1">
      <alignment horizontal="left" vertical="top" indent="1"/>
    </xf>
    <xf numFmtId="164" fontId="15" fillId="0" borderId="0" xfId="0" applyNumberFormat="1" applyFont="1" applyAlignment="1">
      <alignment horizontal="right" vertical="top"/>
    </xf>
    <xf numFmtId="166" fontId="15" fillId="0" borderId="0" xfId="0" applyNumberFormat="1" applyFont="1" applyAlignment="1">
      <alignment horizontal="right" vertical="top"/>
    </xf>
    <xf numFmtId="0" fontId="15" fillId="0" borderId="0" xfId="0" applyFont="1"/>
    <xf numFmtId="0" fontId="16" fillId="0" borderId="0" xfId="0" applyFont="1" applyAlignment="1">
      <alignment horizontal="right" vertical="top"/>
    </xf>
    <xf numFmtId="49" fontId="16" fillId="0" borderId="0" xfId="0" applyNumberFormat="1" applyFont="1" applyAlignment="1">
      <alignment horizontal="left" vertical="top" indent="2"/>
    </xf>
    <xf numFmtId="164" fontId="16" fillId="0" borderId="0" xfId="0" applyNumberFormat="1" applyFont="1" applyAlignment="1">
      <alignment horizontal="right" vertical="top"/>
    </xf>
    <xf numFmtId="166" fontId="16" fillId="0" borderId="0" xfId="0" applyNumberFormat="1" applyFont="1" applyAlignment="1">
      <alignment horizontal="right" vertical="top"/>
    </xf>
    <xf numFmtId="0" fontId="16" fillId="0" borderId="0" xfId="0" applyFont="1"/>
    <xf numFmtId="0" fontId="17" fillId="0" borderId="0" xfId="0" applyFont="1" applyAlignment="1">
      <alignment horizontal="right" vertical="top"/>
    </xf>
    <xf numFmtId="49" fontId="17" fillId="0" borderId="0" xfId="0" applyNumberFormat="1" applyFont="1" applyAlignment="1">
      <alignment horizontal="left" vertical="top" indent="3"/>
    </xf>
    <xf numFmtId="164" fontId="17" fillId="0" borderId="0" xfId="0" applyNumberFormat="1" applyFont="1" applyAlignment="1">
      <alignment horizontal="right" vertical="top"/>
    </xf>
    <xf numFmtId="166" fontId="17" fillId="0" borderId="0" xfId="0" applyNumberFormat="1" applyFont="1" applyAlignment="1">
      <alignment horizontal="right" vertical="top"/>
    </xf>
    <xf numFmtId="0" fontId="17" fillId="0" borderId="0" xfId="0" applyFont="1"/>
    <xf numFmtId="0" fontId="18" fillId="0" borderId="0" xfId="0" applyFont="1" applyAlignment="1">
      <alignment horizontal="right" vertical="top"/>
    </xf>
    <xf numFmtId="49" fontId="18" fillId="0" borderId="0" xfId="0" applyNumberFormat="1" applyFont="1" applyAlignment="1">
      <alignment horizontal="left" vertical="top" indent="4"/>
    </xf>
    <xf numFmtId="164" fontId="18" fillId="0" borderId="0" xfId="0" applyNumberFormat="1" applyFont="1" applyAlignment="1">
      <alignment horizontal="right" vertical="top"/>
    </xf>
    <xf numFmtId="166" fontId="18" fillId="0" borderId="0" xfId="0" applyNumberFormat="1" applyFont="1" applyAlignment="1">
      <alignment horizontal="right" vertical="top"/>
    </xf>
    <xf numFmtId="0" fontId="18" fillId="0" borderId="0" xfId="0" applyFont="1"/>
    <xf numFmtId="0" fontId="19" fillId="0" borderId="0" xfId="0" applyFont="1" applyAlignment="1">
      <alignment horizontal="right" vertical="top"/>
    </xf>
    <xf numFmtId="49" fontId="19" fillId="0" borderId="0" xfId="0" applyNumberFormat="1" applyFont="1" applyAlignment="1">
      <alignment horizontal="left" vertical="top" indent="5"/>
    </xf>
    <xf numFmtId="164" fontId="19" fillId="0" borderId="0" xfId="0" applyNumberFormat="1" applyFont="1" applyAlignment="1">
      <alignment horizontal="right" vertical="top"/>
    </xf>
    <xf numFmtId="166" fontId="19" fillId="0" borderId="0" xfId="0" applyNumberFormat="1" applyFont="1" applyAlignment="1">
      <alignment horizontal="right" vertical="top"/>
    </xf>
    <xf numFmtId="0" fontId="19" fillId="0" borderId="0" xfId="0" applyFont="1"/>
    <xf numFmtId="1" fontId="7" fillId="0" borderId="0" xfId="0" applyNumberFormat="1" applyFont="1"/>
    <xf numFmtId="1" fontId="9" fillId="0" borderId="0" xfId="0" applyNumberFormat="1" applyFont="1"/>
    <xf numFmtId="1" fontId="10" fillId="0" borderId="0" xfId="0" applyNumberFormat="1" applyFont="1" applyAlignment="1">
      <alignment horizontal="right" vertical="top"/>
    </xf>
    <xf numFmtId="1" fontId="7" fillId="0" borderId="2" xfId="0" applyNumberFormat="1" applyFont="1" applyBorder="1" applyAlignment="1">
      <alignment horizontal="center" vertical="top"/>
    </xf>
    <xf numFmtId="1" fontId="7" fillId="0" borderId="0" xfId="0" applyNumberFormat="1" applyFont="1" applyAlignment="1">
      <alignment horizontal="center" vertical="top"/>
    </xf>
    <xf numFmtId="1" fontId="69" fillId="4" borderId="6" xfId="0" applyNumberFormat="1" applyFont="1" applyFill="1" applyBorder="1" applyAlignment="1">
      <alignment horizontal="center" vertical="center"/>
    </xf>
    <xf numFmtId="49" fontId="12" fillId="0" borderId="0" xfId="0" applyNumberFormat="1" applyFont="1" applyAlignment="1">
      <alignment horizontal="left"/>
    </xf>
    <xf numFmtId="49" fontId="69" fillId="4" borderId="6" xfId="0" applyNumberFormat="1" applyFont="1" applyFill="1" applyBorder="1" applyAlignment="1">
      <alignment horizontal="center" vertical="center"/>
    </xf>
    <xf numFmtId="49" fontId="7" fillId="0" borderId="0" xfId="0" applyNumberFormat="1" applyFont="1" applyAlignment="1">
      <alignment horizontal="left" vertical="top" wrapText="1"/>
    </xf>
    <xf numFmtId="49" fontId="7" fillId="0" borderId="0" xfId="0" applyNumberFormat="1" applyFont="1" applyAlignment="1">
      <alignment horizontal="center" vertical="top"/>
    </xf>
    <xf numFmtId="49" fontId="11" fillId="0" borderId="0" xfId="0" applyNumberFormat="1" applyFont="1"/>
    <xf numFmtId="1" fontId="14" fillId="0" borderId="0" xfId="0" applyNumberFormat="1" applyFont="1" applyAlignment="1">
      <alignment horizontal="right" vertical="top"/>
    </xf>
    <xf numFmtId="1" fontId="14" fillId="0" borderId="0" xfId="0" applyNumberFormat="1" applyFont="1"/>
    <xf numFmtId="49" fontId="14" fillId="0" borderId="0" xfId="0" applyNumberFormat="1" applyFont="1" applyAlignment="1">
      <alignment horizontal="left" vertical="top" wrapText="1"/>
    </xf>
    <xf numFmtId="49" fontId="14" fillId="0" borderId="0" xfId="0" applyNumberFormat="1" applyFont="1"/>
    <xf numFmtId="166" fontId="14" fillId="0" borderId="0" xfId="0" applyNumberFormat="1" applyFont="1"/>
    <xf numFmtId="164" fontId="14" fillId="0" borderId="0" xfId="0" applyNumberFormat="1" applyFont="1"/>
    <xf numFmtId="1" fontId="15" fillId="0" borderId="0" xfId="0" applyNumberFormat="1" applyFont="1" applyAlignment="1">
      <alignment horizontal="right" vertical="top"/>
    </xf>
    <xf numFmtId="1" fontId="15" fillId="0" borderId="0" xfId="0" applyNumberFormat="1" applyFont="1"/>
    <xf numFmtId="49" fontId="15" fillId="0" borderId="0" xfId="0" applyNumberFormat="1" applyFont="1" applyAlignment="1">
      <alignment horizontal="left" vertical="top" wrapText="1"/>
    </xf>
    <xf numFmtId="49" fontId="15" fillId="0" borderId="0" xfId="0" applyNumberFormat="1" applyFont="1"/>
    <xf numFmtId="166" fontId="15" fillId="0" borderId="0" xfId="0" applyNumberFormat="1" applyFont="1"/>
    <xf numFmtId="164" fontId="15" fillId="0" borderId="0" xfId="0" applyNumberFormat="1" applyFont="1"/>
    <xf numFmtId="1" fontId="16" fillId="0" borderId="0" xfId="0" applyNumberFormat="1" applyFont="1" applyAlignment="1">
      <alignment horizontal="right" vertical="top"/>
    </xf>
    <xf numFmtId="1" fontId="16" fillId="0" borderId="0" xfId="0" applyNumberFormat="1" applyFont="1"/>
    <xf numFmtId="49" fontId="16" fillId="0" borderId="0" xfId="0" applyNumberFormat="1" applyFont="1" applyAlignment="1">
      <alignment horizontal="left" vertical="top" wrapText="1"/>
    </xf>
    <xf numFmtId="49" fontId="16" fillId="0" borderId="0" xfId="0" applyNumberFormat="1" applyFont="1"/>
    <xf numFmtId="166" fontId="16" fillId="0" borderId="0" xfId="0" applyNumberFormat="1" applyFont="1"/>
    <xf numFmtId="164" fontId="16" fillId="0" borderId="0" xfId="0" applyNumberFormat="1" applyFont="1"/>
    <xf numFmtId="1" fontId="17" fillId="0" borderId="0" xfId="0" applyNumberFormat="1" applyFont="1" applyAlignment="1">
      <alignment horizontal="right" vertical="top"/>
    </xf>
    <xf numFmtId="1" fontId="17" fillId="0" borderId="0" xfId="0" applyNumberFormat="1" applyFont="1"/>
    <xf numFmtId="49" fontId="17" fillId="0" borderId="0" xfId="0" applyNumberFormat="1" applyFont="1" applyAlignment="1">
      <alignment horizontal="left" vertical="top" wrapText="1"/>
    </xf>
    <xf numFmtId="49" fontId="17" fillId="0" borderId="0" xfId="0" applyNumberFormat="1" applyFont="1"/>
    <xf numFmtId="166" fontId="17" fillId="0" borderId="0" xfId="0" applyNumberFormat="1" applyFont="1"/>
    <xf numFmtId="164" fontId="17" fillId="0" borderId="0" xfId="0" applyNumberFormat="1" applyFont="1"/>
    <xf numFmtId="1" fontId="18" fillId="0" borderId="0" xfId="0" applyNumberFormat="1" applyFont="1" applyAlignment="1">
      <alignment horizontal="right" vertical="top"/>
    </xf>
    <xf numFmtId="1"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xf numFmtId="166" fontId="18" fillId="0" borderId="0" xfId="0" applyNumberFormat="1" applyFont="1"/>
    <xf numFmtId="164" fontId="18" fillId="0" borderId="0" xfId="0" applyNumberFormat="1" applyFont="1"/>
    <xf numFmtId="1" fontId="19" fillId="0" borderId="0" xfId="0" applyNumberFormat="1" applyFont="1" applyAlignment="1">
      <alignment horizontal="right" vertical="top"/>
    </xf>
    <xf numFmtId="1" fontId="19" fillId="0" borderId="0" xfId="0" applyNumberFormat="1" applyFont="1"/>
    <xf numFmtId="49" fontId="19" fillId="0" borderId="0" xfId="0" applyNumberFormat="1" applyFont="1" applyAlignment="1">
      <alignment horizontal="left" vertical="top" wrapText="1"/>
    </xf>
    <xf numFmtId="49" fontId="19" fillId="0" borderId="0" xfId="0" applyNumberFormat="1" applyFont="1"/>
    <xf numFmtId="166" fontId="19" fillId="0" borderId="0" xfId="0" applyNumberFormat="1" applyFont="1"/>
    <xf numFmtId="164" fontId="19" fillId="0" borderId="0" xfId="0" applyNumberFormat="1" applyFont="1"/>
    <xf numFmtId="49" fontId="8" fillId="0" borderId="1" xfId="0" applyNumberFormat="1" applyFont="1" applyBorder="1" applyAlignment="1">
      <alignment horizontal="center"/>
    </xf>
    <xf numFmtId="0" fontId="79" fillId="0" borderId="0" xfId="0" applyFont="1" applyAlignment="1">
      <alignment horizontal="left"/>
    </xf>
    <xf numFmtId="0" fontId="80" fillId="0" borderId="0" xfId="2" applyFont="1" applyAlignment="1">
      <alignment horizontal="left" vertical="top"/>
    </xf>
    <xf numFmtId="0" fontId="29" fillId="7" borderId="0" xfId="1" applyFont="1" applyFill="1" applyAlignment="1">
      <alignment horizontal="left" wrapText="1"/>
    </xf>
    <xf numFmtId="0" fontId="29" fillId="8" borderId="0" xfId="1" applyFont="1" applyFill="1" applyAlignment="1">
      <alignment horizontal="left" wrapText="1"/>
    </xf>
    <xf numFmtId="0" fontId="29" fillId="9" borderId="0" xfId="1" applyFont="1" applyFill="1" applyAlignment="1">
      <alignment horizontal="left" wrapText="1"/>
    </xf>
    <xf numFmtId="0" fontId="29" fillId="10" borderId="0" xfId="1" applyFont="1" applyFill="1" applyAlignment="1">
      <alignment horizontal="left" wrapText="1"/>
    </xf>
    <xf numFmtId="0" fontId="29" fillId="11" borderId="0" xfId="1" applyFont="1" applyFill="1" applyAlignment="1">
      <alignment horizontal="left" wrapText="1"/>
    </xf>
    <xf numFmtId="0" fontId="29" fillId="12" borderId="0" xfId="1" applyFont="1" applyFill="1" applyAlignment="1">
      <alignment horizontal="left" wrapText="1"/>
    </xf>
    <xf numFmtId="0" fontId="75" fillId="0" borderId="0" xfId="0" applyFont="1" applyAlignment="1">
      <alignment horizontal="center" vertical="center" shrinkToFit="1"/>
    </xf>
    <xf numFmtId="0" fontId="76" fillId="0" borderId="0" xfId="0" applyFont="1" applyAlignment="1">
      <alignment shrinkToFit="1"/>
    </xf>
    <xf numFmtId="0" fontId="3" fillId="0" borderId="0" xfId="0" applyFont="1" applyAlignment="1">
      <alignment vertical="top"/>
    </xf>
    <xf numFmtId="0" fontId="0" fillId="0" borderId="0" xfId="0" applyAlignment="1">
      <alignment vertical="top"/>
    </xf>
    <xf numFmtId="0" fontId="2" fillId="0" borderId="0" xfId="0" applyFont="1" applyAlignment="1">
      <alignment horizontal="center"/>
    </xf>
    <xf numFmtId="0" fontId="73" fillId="0" borderId="0" xfId="0" applyFont="1" applyAlignment="1">
      <alignment horizontal="center"/>
    </xf>
    <xf numFmtId="0" fontId="2" fillId="0" borderId="0" xfId="0"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167" fontId="49" fillId="0" borderId="0" xfId="1" applyNumberFormat="1" applyFont="1" applyAlignment="1" applyProtection="1">
      <alignment horizontal="center" vertical="center" wrapText="1"/>
      <protection hidden="1"/>
    </xf>
    <xf numFmtId="0" fontId="50" fillId="4" borderId="6" xfId="2" applyFont="1" applyFill="1" applyBorder="1" applyAlignment="1">
      <alignment horizontal="center" vertical="center"/>
    </xf>
    <xf numFmtId="0" fontId="46" fillId="0" borderId="0" xfId="2" applyFont="1" applyAlignment="1">
      <alignment horizontal="center" wrapText="1"/>
    </xf>
    <xf numFmtId="49" fontId="49" fillId="0" borderId="0" xfId="1" applyNumberFormat="1" applyFont="1" applyAlignment="1" applyProtection="1">
      <alignment horizontal="center" vertical="center" wrapText="1"/>
      <protection hidden="1"/>
    </xf>
    <xf numFmtId="164" fontId="49" fillId="0" borderId="0" xfId="1" applyNumberFormat="1" applyFont="1" applyAlignment="1" applyProtection="1">
      <alignment horizontal="center" vertical="center" wrapText="1"/>
      <protection hidden="1"/>
    </xf>
    <xf numFmtId="0" fontId="7" fillId="0" borderId="0" xfId="0" applyFont="1" applyProtection="1">
      <protection locked="0"/>
    </xf>
    <xf numFmtId="0" fontId="69" fillId="4" borderId="6" xfId="0" applyFont="1" applyFill="1" applyBorder="1" applyAlignment="1" applyProtection="1">
      <alignment horizontal="center" vertical="center"/>
      <protection locked="0"/>
    </xf>
    <xf numFmtId="0" fontId="14" fillId="0" borderId="0" xfId="0" applyFont="1" applyProtection="1">
      <protection locked="0"/>
    </xf>
    <xf numFmtId="0" fontId="15"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8" fillId="0" borderId="0" xfId="0" applyFont="1" applyProtection="1">
      <protection locked="0"/>
    </xf>
    <xf numFmtId="0" fontId="19" fillId="0" borderId="0" xfId="0" applyFont="1" applyProtection="1">
      <protection locked="0"/>
    </xf>
    <xf numFmtId="165" fontId="28" fillId="5" borderId="7" xfId="0" applyNumberFormat="1" applyFont="1" applyFill="1" applyBorder="1" applyAlignment="1" applyProtection="1">
      <alignment horizontal="right" vertical="top"/>
      <protection locked="0"/>
    </xf>
    <xf numFmtId="165" fontId="28" fillId="0" borderId="0" xfId="0" applyNumberFormat="1" applyFont="1" applyAlignment="1" applyProtection="1">
      <alignment horizontal="right" vertical="top"/>
      <protection locked="0"/>
    </xf>
    <xf numFmtId="0" fontId="11" fillId="0" borderId="0" xfId="0" applyFont="1" applyProtection="1">
      <protection locked="0"/>
    </xf>
  </cellXfs>
  <cellStyles count="4">
    <cellStyle name="Normální" xfId="0" builtinId="0"/>
    <cellStyle name="Normální 2 2" xfId="1" xr:uid="{00000000-0005-0000-0000-000001000000}"/>
    <cellStyle name="Normální 3 3" xfId="2" xr:uid="{00000000-0005-0000-0000-000002000000}"/>
    <cellStyle name="Normální 4 2 2" xfId="3" xr:uid="{00000000-0005-0000-0000-000003000000}"/>
  </cellStyles>
  <dxfs count="6">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s>
  <tableStyles count="0" defaultTableStyle="TableStyleMedium2" defaultPivotStyle="PivotStyleLight16"/>
  <colors>
    <mruColors>
      <color rgb="FFB7DEE8"/>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6</xdr:col>
      <xdr:colOff>952500</xdr:colOff>
      <xdr:row>1</xdr:row>
      <xdr:rowOff>9525</xdr:rowOff>
    </xdr:from>
    <xdr:to>
      <xdr:col>7</xdr:col>
      <xdr:colOff>962025</xdr:colOff>
      <xdr:row>3</xdr:row>
      <xdr:rowOff>85725</xdr:rowOff>
    </xdr:to>
    <xdr:pic>
      <xdr:nvPicPr>
        <xdr:cNvPr id="2049" name="&lt;#ecLogo&gt;">
          <a:extLst>
            <a:ext uri="{FF2B5EF4-FFF2-40B4-BE49-F238E27FC236}">
              <a16:creationId xmlns:a16="http://schemas.microsoft.com/office/drawing/2014/main" id="{00000000-0008-0000-0100-00000108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228600</xdr:colOff>
      <xdr:row>19</xdr:row>
      <xdr:rowOff>153954</xdr:rowOff>
    </xdr:from>
    <xdr:to>
      <xdr:col>2</xdr:col>
      <xdr:colOff>1362075</xdr:colOff>
      <xdr:row>22</xdr:row>
      <xdr:rowOff>59298</xdr:rowOff>
    </xdr:to>
    <xdr:pic>
      <xdr:nvPicPr>
        <xdr:cNvPr id="2" name="Obrázek 1">
          <a:extLst>
            <a:ext uri="{FF2B5EF4-FFF2-40B4-BE49-F238E27FC236}">
              <a16:creationId xmlns:a16="http://schemas.microsoft.com/office/drawing/2014/main" id="{5AD943C7-E44A-2749-8195-02E40F949869}"/>
            </a:ext>
          </a:extLst>
        </xdr:cNvPr>
        <xdr:cNvPicPr>
          <a:picLocks noChangeAspect="1"/>
        </xdr:cNvPicPr>
      </xdr:nvPicPr>
      <xdr:blipFill>
        <a:blip xmlns:r="http://schemas.openxmlformats.org/officeDocument/2006/relationships" r:embed="rId1"/>
        <a:stretch>
          <a:fillRect/>
        </a:stretch>
      </xdr:blipFill>
      <xdr:spPr>
        <a:xfrm>
          <a:off x="520700" y="4624354"/>
          <a:ext cx="1425575" cy="43874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outlinePr summaryBelow="0" summaryRight="0"/>
    <pageSetUpPr fitToPage="1"/>
  </sheetPr>
  <dimension ref="A1:L44"/>
  <sheetViews>
    <sheetView showGridLines="0" topLeftCell="B1" zoomScaleNormal="100" workbookViewId="0">
      <selection activeCell="D60" sqref="D60"/>
    </sheetView>
  </sheetViews>
  <sheetFormatPr baseColWidth="10" defaultColWidth="9.1640625" defaultRowHeight="10"/>
  <cols>
    <col min="1" max="1" width="9.1640625" style="2" hidden="1" customWidth="1"/>
    <col min="2" max="2" width="4.6640625" style="2" customWidth="1"/>
    <col min="3" max="8" width="14.6640625" style="2" customWidth="1"/>
    <col min="9" max="9" width="9.1640625" style="2" customWidth="1"/>
    <col min="10" max="11" width="9.1640625" style="2"/>
    <col min="12" max="12" width="56" style="2" hidden="1" customWidth="1"/>
    <col min="13" max="16384" width="9.1640625" style="2"/>
  </cols>
  <sheetData>
    <row r="1" spans="1:12" ht="11">
      <c r="A1" s="8"/>
      <c r="B1" s="8"/>
      <c r="C1" s="121" t="s">
        <v>227</v>
      </c>
    </row>
    <row r="2" spans="1:12" ht="11">
      <c r="A2" s="12">
        <v>0</v>
      </c>
      <c r="C2" s="121" t="s">
        <v>228</v>
      </c>
    </row>
    <row r="3" spans="1:12" ht="11.25" customHeight="1">
      <c r="A3" s="12">
        <f t="array" ref="A3">INDEX(VAT_RATES,MATCH(0,COUNTIF($A$1:A2,VAT_RATES),0))</f>
        <v>21</v>
      </c>
      <c r="C3" s="121" t="s">
        <v>229</v>
      </c>
      <c r="D3" s="248" t="s">
        <v>230</v>
      </c>
      <c r="E3" s="249"/>
      <c r="F3" s="249"/>
      <c r="G3" s="249"/>
    </row>
    <row r="4" spans="1:12" ht="11.25" customHeight="1">
      <c r="A4" s="12" t="e">
        <f t="array" ref="A4">INDEX(VAT_RATES,MATCH(0,COUNTIF($A$1:A3,VAT_RATES),0))</f>
        <v>#N/A</v>
      </c>
      <c r="C4" s="122" t="s">
        <v>231</v>
      </c>
      <c r="D4" s="249"/>
      <c r="E4" s="249"/>
      <c r="F4" s="249"/>
      <c r="G4" s="249"/>
    </row>
    <row r="5" spans="1:12" ht="13">
      <c r="A5" s="12" t="e">
        <f t="array" ref="A5">INDEX(VAT_RATES,MATCH(0,COUNTIF($A$1:A4,VAT_RATES),0))</f>
        <v>#N/A</v>
      </c>
      <c r="C5" s="123"/>
      <c r="D5" s="124"/>
      <c r="E5" s="124"/>
      <c r="F5" s="124"/>
      <c r="G5" s="124"/>
      <c r="H5" s="124"/>
      <c r="L5" s="125"/>
    </row>
    <row r="6" spans="1:12" ht="12.75" customHeight="1">
      <c r="A6" s="12">
        <f>SUMIF(GROUP_ID,"",ITEM_PRICES)</f>
        <v>0</v>
      </c>
      <c r="C6" s="126"/>
      <c r="D6" s="126"/>
      <c r="E6" s="126"/>
      <c r="F6" s="126"/>
      <c r="G6" s="126"/>
      <c r="H6" s="126"/>
      <c r="K6" s="6"/>
      <c r="L6" s="6"/>
    </row>
    <row r="7" spans="1:12" s="119" customFormat="1" ht="15.25" customHeight="1">
      <c r="A7" s="119">
        <f>IF(ISNUMBER($A$3),SUMIF(VAT_RATES,$A$3,ITEM_PRICES),0)</f>
        <v>0</v>
      </c>
      <c r="C7" s="127"/>
      <c r="D7" s="128"/>
      <c r="E7" s="254" t="s">
        <v>232</v>
      </c>
      <c r="F7" s="254"/>
      <c r="G7" s="128"/>
      <c r="H7" s="128"/>
      <c r="I7" s="120"/>
      <c r="J7" s="129"/>
      <c r="K7" s="129"/>
      <c r="L7" s="130" t="s">
        <v>233</v>
      </c>
    </row>
    <row r="8" spans="1:12">
      <c r="A8" s="12">
        <f>IF(ISNUMBER($A$4),SUMIF(VAT_RATES,$A$4,ITEM_PRICES),0)</f>
        <v>0</v>
      </c>
      <c r="C8" s="126"/>
      <c r="D8" s="126"/>
      <c r="E8" s="126"/>
      <c r="F8" s="126"/>
      <c r="G8" s="126"/>
      <c r="H8" s="126"/>
      <c r="K8" s="6"/>
      <c r="L8" s="131">
        <f ca="1">CELL("width",E8)+CELL("width",F8)+CELL("width",G8)+CELL("width",H8)</f>
        <v>56</v>
      </c>
    </row>
    <row r="9" spans="1:12" customFormat="1" ht="13">
      <c r="A9">
        <f>IF(ISNUMBER($A$5),SUMIF(VAT_RATES,$A$5,ITEM_PRICES),0)</f>
        <v>0</v>
      </c>
      <c r="C9" s="1"/>
      <c r="D9" s="132" t="s">
        <v>234</v>
      </c>
      <c r="E9" s="255"/>
      <c r="F9" s="256"/>
      <c r="G9" s="256"/>
      <c r="H9" s="256"/>
      <c r="J9" s="134"/>
      <c r="K9" s="134"/>
      <c r="L9" s="133">
        <f>E9</f>
        <v>0</v>
      </c>
    </row>
    <row r="10" spans="1:12" customFormat="1" ht="14">
      <c r="A10" t="str">
        <f>IF($A7=0,"","DPH " &amp; $A3 &amp; " % ze základny: " &amp; TEXT($A7,"# ##0"))</f>
        <v/>
      </c>
      <c r="C10" s="1"/>
      <c r="D10" s="132" t="s">
        <v>235</v>
      </c>
      <c r="E10" s="256" t="s">
        <v>236</v>
      </c>
      <c r="F10" s="256"/>
      <c r="G10" s="256"/>
      <c r="H10" s="256"/>
      <c r="J10" s="134"/>
      <c r="K10" s="134"/>
      <c r="L10" s="133" t="str">
        <f>E10</f>
        <v>231120_ZPAR_CP3 - kopie</v>
      </c>
    </row>
    <row r="11" spans="1:12" customFormat="1" ht="13">
      <c r="A11" t="str">
        <f>IF($A8=0,"","DPH " &amp; $A4 &amp; " % ze základny: " &amp; TEXT($A8,"# ##0"))</f>
        <v/>
      </c>
      <c r="C11" s="1"/>
      <c r="D11" s="132" t="s">
        <v>237</v>
      </c>
      <c r="E11" s="255"/>
      <c r="F11" s="256"/>
      <c r="G11" s="256"/>
      <c r="H11" s="256"/>
      <c r="J11" s="134"/>
      <c r="K11" s="134"/>
      <c r="L11" s="133">
        <f>E11</f>
        <v>0</v>
      </c>
    </row>
    <row r="12" spans="1:12">
      <c r="A12" s="12" t="str">
        <f>IF($A9=0,"","DPH " &amp; $A5 &amp; " % ze základny: " &amp; TEXT($A9,"# ##0"))</f>
        <v/>
      </c>
      <c r="C12" s="135"/>
      <c r="D12" s="135"/>
      <c r="E12" s="135"/>
      <c r="F12" s="135"/>
      <c r="G12" s="135"/>
      <c r="H12" s="135"/>
      <c r="J12" s="6"/>
      <c r="K12" s="6"/>
    </row>
    <row r="13" spans="1:12">
      <c r="A13" s="12" t="str">
        <f>IF($A7=0,"",$A7*$A3/100)</f>
        <v/>
      </c>
      <c r="C13" s="126"/>
      <c r="D13" s="126"/>
      <c r="E13" s="126"/>
      <c r="F13" s="126"/>
      <c r="G13" s="126"/>
      <c r="H13" s="126"/>
      <c r="J13" s="6"/>
      <c r="K13" s="6"/>
    </row>
    <row r="14" spans="1:12" s="120" customFormat="1" ht="16">
      <c r="A14" s="120" t="str">
        <f>IF($A8=0,"",$A8*$A4/100)</f>
        <v/>
      </c>
      <c r="C14" s="119"/>
      <c r="D14" s="119"/>
      <c r="E14" s="252" t="s">
        <v>238</v>
      </c>
      <c r="F14" s="253"/>
      <c r="G14" s="119"/>
      <c r="H14" s="119"/>
      <c r="J14" s="129"/>
      <c r="K14" s="129"/>
    </row>
    <row r="15" spans="1:12">
      <c r="A15" s="12" t="str">
        <f>IF($A9=0,"",$A9*$A5/100)</f>
        <v/>
      </c>
      <c r="C15" s="126"/>
      <c r="D15" s="126"/>
      <c r="E15" s="126"/>
      <c r="F15" s="126"/>
      <c r="G15" s="126"/>
      <c r="H15" s="126"/>
      <c r="J15" s="6"/>
      <c r="K15" s="6"/>
    </row>
    <row r="16" spans="1:12" customFormat="1" ht="13">
      <c r="A16">
        <f>SUM(A13:A15)</f>
        <v>0</v>
      </c>
      <c r="C16" s="1"/>
      <c r="D16" s="132" t="s">
        <v>239</v>
      </c>
      <c r="E16" s="250" t="s">
        <v>240</v>
      </c>
      <c r="F16" s="251"/>
      <c r="G16" s="251"/>
      <c r="H16" s="251"/>
      <c r="J16" s="134"/>
      <c r="K16" s="134"/>
    </row>
    <row r="17" spans="1:12">
      <c r="A17" s="6"/>
      <c r="B17" s="6"/>
      <c r="C17" s="135"/>
      <c r="D17" s="135"/>
      <c r="E17" s="135"/>
      <c r="F17" s="135"/>
      <c r="G17" s="135"/>
      <c r="H17" s="135"/>
      <c r="J17" s="6"/>
      <c r="K17" s="6"/>
    </row>
    <row r="18" spans="1:12">
      <c r="C18" s="126"/>
      <c r="D18" s="126"/>
      <c r="E18" s="126"/>
      <c r="F18" s="126"/>
      <c r="G18" s="126"/>
      <c r="H18" s="126"/>
      <c r="J18" s="6"/>
      <c r="K18" s="6"/>
    </row>
    <row r="19" spans="1:12" s="120" customFormat="1" ht="16">
      <c r="C19" s="119"/>
      <c r="D19" s="137"/>
      <c r="E19" s="252" t="s">
        <v>241</v>
      </c>
      <c r="F19" s="253"/>
      <c r="G19" s="119"/>
      <c r="H19" s="119"/>
      <c r="J19" s="129"/>
      <c r="K19" s="129"/>
    </row>
    <row r="20" spans="1:12">
      <c r="C20" s="126"/>
      <c r="D20" s="126"/>
      <c r="E20" s="126"/>
      <c r="F20" s="126"/>
      <c r="G20" s="126"/>
      <c r="H20" s="126"/>
      <c r="J20" s="6"/>
      <c r="K20" s="6"/>
    </row>
    <row r="21" spans="1:12" customFormat="1" ht="13">
      <c r="C21" s="1"/>
      <c r="D21" s="132" t="s">
        <v>239</v>
      </c>
      <c r="E21" s="136" t="s">
        <v>240</v>
      </c>
      <c r="F21" s="136"/>
      <c r="G21" s="136"/>
      <c r="H21" s="136"/>
      <c r="J21" s="134"/>
      <c r="K21" s="134"/>
    </row>
    <row r="22" spans="1:12">
      <c r="C22" s="135"/>
      <c r="D22" s="135"/>
      <c r="E22" s="135"/>
      <c r="F22" s="135"/>
      <c r="G22" s="135"/>
      <c r="H22" s="135"/>
      <c r="J22" s="6"/>
      <c r="K22" s="6"/>
    </row>
    <row r="23" spans="1:12">
      <c r="C23" s="126"/>
      <c r="D23" s="138"/>
      <c r="E23" s="126"/>
      <c r="F23" s="126"/>
      <c r="G23" s="126"/>
      <c r="H23" s="126"/>
      <c r="J23" s="6"/>
      <c r="K23" s="6"/>
    </row>
    <row r="24" spans="1:12" s="120" customFormat="1" ht="16">
      <c r="C24" s="119"/>
      <c r="D24" s="137"/>
      <c r="E24" s="252" t="s">
        <v>242</v>
      </c>
      <c r="F24" s="253"/>
      <c r="G24" s="119"/>
      <c r="H24" s="119"/>
      <c r="J24" s="129"/>
      <c r="K24" s="129"/>
    </row>
    <row r="25" spans="1:12">
      <c r="C25" s="126"/>
      <c r="D25" s="138"/>
      <c r="E25" s="126"/>
      <c r="F25" s="126"/>
      <c r="G25" s="126"/>
      <c r="H25" s="126"/>
      <c r="J25" s="6"/>
      <c r="K25" s="6"/>
    </row>
    <row r="26" spans="1:12" customFormat="1" ht="13">
      <c r="C26" s="1"/>
      <c r="D26" s="132" t="s">
        <v>243</v>
      </c>
      <c r="E26" s="139">
        <f ca="1">INDIRECT("A6")</f>
        <v>0</v>
      </c>
      <c r="F26" s="5" t="s">
        <v>244</v>
      </c>
      <c r="G26" s="1"/>
      <c r="H26" s="1"/>
      <c r="I26" s="140"/>
      <c r="J26" s="134"/>
      <c r="K26" s="134"/>
      <c r="L26" s="134"/>
    </row>
    <row r="27" spans="1:12" customFormat="1" ht="13">
      <c r="C27" s="1"/>
      <c r="D27" s="132" t="s">
        <v>245</v>
      </c>
      <c r="E27" s="141">
        <f ca="1">INDIRECT("A16")</f>
        <v>0</v>
      </c>
      <c r="F27" s="1" t="str">
        <f>F26</f>
        <v>Kč</v>
      </c>
      <c r="G27" s="1"/>
      <c r="H27" s="1"/>
      <c r="I27" s="140"/>
      <c r="J27" s="134"/>
      <c r="K27" s="134"/>
      <c r="L27" s="142"/>
    </row>
    <row r="28" spans="1:12" customFormat="1" ht="13">
      <c r="C28" s="1"/>
      <c r="D28" s="132" t="s">
        <v>246</v>
      </c>
      <c r="E28" s="141">
        <f ca="1">E26+E27</f>
        <v>0</v>
      </c>
      <c r="F28" s="1" t="str">
        <f>F26</f>
        <v>Kč</v>
      </c>
      <c r="G28" s="1"/>
      <c r="H28" s="1"/>
      <c r="I28" s="140"/>
      <c r="J28" s="134"/>
      <c r="K28" s="134"/>
      <c r="L28" s="134"/>
    </row>
    <row r="29" spans="1:12">
      <c r="C29" s="143"/>
      <c r="D29" s="143"/>
      <c r="E29" s="143"/>
      <c r="F29" s="143"/>
      <c r="G29" s="143"/>
      <c r="H29" s="143"/>
    </row>
    <row r="30" spans="1:12">
      <c r="C30" s="8"/>
    </row>
    <row r="31" spans="1:12">
      <c r="C31" s="8"/>
    </row>
    <row r="32" spans="1:12">
      <c r="C32" s="8"/>
    </row>
    <row r="33" spans="3:3">
      <c r="C33" s="8"/>
    </row>
    <row r="34" spans="3:3">
      <c r="C34" s="8"/>
    </row>
    <row r="35" spans="3:3">
      <c r="C35" s="8"/>
    </row>
    <row r="36" spans="3:3">
      <c r="C36" s="8"/>
    </row>
    <row r="37" spans="3:3">
      <c r="C37" s="8"/>
    </row>
    <row r="38" spans="3:3">
      <c r="C38" s="8"/>
    </row>
    <row r="39" spans="3:3">
      <c r="C39" s="8"/>
    </row>
    <row r="40" spans="3:3">
      <c r="C40" s="8"/>
    </row>
    <row r="41" spans="3:3">
      <c r="C41" s="8"/>
    </row>
    <row r="42" spans="3:3">
      <c r="C42" s="8"/>
    </row>
    <row r="43" spans="3:3">
      <c r="C43" s="8"/>
    </row>
    <row r="44" spans="3:3">
      <c r="C44" s="8"/>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6C677-9307-BE43-BD7A-9372518CF52F}">
  <sheetPr>
    <tabColor rgb="FF00B050"/>
    <pageSetUpPr fitToPage="1"/>
  </sheetPr>
  <dimension ref="C1:H27"/>
  <sheetViews>
    <sheetView showGridLines="0" tabSelected="1" view="pageBreakPreview" zoomScaleNormal="100" zoomScaleSheetLayoutView="100" zoomScalePageLayoutView="19" workbookViewId="0">
      <pane ySplit="16" topLeftCell="A17" activePane="bottomLeft" state="frozen"/>
      <selection pane="bottomLeft" activeCell="D6" sqref="D6"/>
    </sheetView>
  </sheetViews>
  <sheetFormatPr baseColWidth="10" defaultColWidth="10.6640625" defaultRowHeight="13"/>
  <cols>
    <col min="1" max="2" width="3.83203125" style="28" customWidth="1"/>
    <col min="3" max="3" width="20.83203125" style="28" customWidth="1"/>
    <col min="4" max="4" width="40.83203125" style="28" customWidth="1"/>
    <col min="5" max="5" width="22.33203125" style="28" customWidth="1"/>
    <col min="6" max="6" width="40.83203125" style="28" customWidth="1"/>
    <col min="7" max="8" width="3.83203125" style="28" customWidth="1"/>
    <col min="9" max="9" width="27.5" style="28" customWidth="1"/>
    <col min="10" max="10" width="20" style="28" customWidth="1"/>
    <col min="11" max="16384" width="10.6640625" style="28"/>
  </cols>
  <sheetData>
    <row r="1" spans="3:8" ht="25.5" customHeight="1"/>
    <row r="2" spans="3:8" s="40" customFormat="1" ht="12.75" customHeight="1">
      <c r="C2" s="257" t="s">
        <v>136</v>
      </c>
      <c r="D2" s="257"/>
      <c r="E2" s="257"/>
      <c r="F2" s="257"/>
    </row>
    <row r="3" spans="3:8" ht="12.75" customHeight="1">
      <c r="C3" s="257"/>
      <c r="D3" s="257"/>
      <c r="E3" s="257"/>
      <c r="F3" s="257"/>
    </row>
    <row r="4" spans="3:8" s="40" customFormat="1" ht="51.75" customHeight="1">
      <c r="C4" s="258" t="s">
        <v>287</v>
      </c>
      <c r="D4" s="258"/>
      <c r="E4" s="258"/>
      <c r="F4" s="258"/>
    </row>
    <row r="5" spans="3:8" s="41" customFormat="1" ht="30" customHeight="1">
      <c r="C5" s="259" t="s">
        <v>137</v>
      </c>
      <c r="D5" s="259"/>
      <c r="E5" s="259"/>
      <c r="F5" s="259"/>
    </row>
    <row r="6" spans="3:8" s="42" customFormat="1" ht="15" customHeight="1">
      <c r="C6" s="104" t="s">
        <v>138</v>
      </c>
      <c r="D6" s="60"/>
      <c r="E6" s="103" t="s">
        <v>139</v>
      </c>
      <c r="F6" s="60"/>
    </row>
    <row r="7" spans="3:8" s="42" customFormat="1" ht="15" customHeight="1">
      <c r="C7" s="104" t="s">
        <v>140</v>
      </c>
      <c r="D7" s="61"/>
      <c r="E7" s="103" t="s">
        <v>141</v>
      </c>
      <c r="F7" s="62"/>
    </row>
    <row r="8" spans="3:8" s="42" customFormat="1" ht="15" customHeight="1">
      <c r="C8" s="104" t="s">
        <v>142</v>
      </c>
      <c r="D8" s="62"/>
      <c r="E8" s="103" t="s">
        <v>143</v>
      </c>
      <c r="F8" s="62"/>
    </row>
    <row r="9" spans="3:8" ht="12.75" customHeight="1">
      <c r="C9" s="43"/>
      <c r="D9" s="43"/>
      <c r="E9" s="43"/>
      <c r="F9" s="43"/>
      <c r="H9" s="44"/>
    </row>
    <row r="10" spans="3:8" s="42" customFormat="1" ht="12.75" customHeight="1">
      <c r="C10" s="257" t="s">
        <v>144</v>
      </c>
      <c r="D10" s="257"/>
      <c r="E10" s="257"/>
      <c r="F10" s="257"/>
    </row>
    <row r="11" spans="3:8" s="42" customFormat="1" ht="12.75" customHeight="1">
      <c r="C11" s="67"/>
      <c r="D11" s="67"/>
      <c r="E11" s="67"/>
      <c r="F11" s="67"/>
    </row>
    <row r="12" spans="3:8" s="42" customFormat="1" ht="20" customHeight="1">
      <c r="C12" s="102" t="s">
        <v>287</v>
      </c>
      <c r="D12" s="63"/>
      <c r="E12" s="64"/>
      <c r="F12" s="65"/>
    </row>
    <row r="13" spans="3:8" s="46" customFormat="1">
      <c r="C13" s="45"/>
      <c r="E13" s="47"/>
      <c r="F13" s="48"/>
      <c r="H13" s="49"/>
    </row>
    <row r="14" spans="3:8" s="46" customFormat="1">
      <c r="C14" s="50"/>
      <c r="E14" s="47"/>
      <c r="F14" s="51"/>
    </row>
    <row r="15" spans="3:8" s="46" customFormat="1">
      <c r="C15" s="50"/>
      <c r="E15" s="47"/>
      <c r="F15" s="51"/>
    </row>
    <row r="16" spans="3:8" s="46" customFormat="1" ht="16">
      <c r="C16" s="163" t="str">
        <f>Rekapitulace!D6</f>
        <v>S: Zámek Pardubice - vybudování návštěvnického centra a stálých expozic</v>
      </c>
      <c r="E16" s="47"/>
      <c r="F16" s="164">
        <f>Rekapitulace!E6</f>
        <v>0</v>
      </c>
    </row>
    <row r="17" spans="3:8" s="46" customFormat="1" ht="14">
      <c r="C17" s="168" t="str">
        <f>Rekapitulace!D7</f>
        <v>A.3..: Vybavení expozice - zvací prvek</v>
      </c>
      <c r="E17" s="47"/>
      <c r="F17" s="169">
        <f>Rekapitulace!E7</f>
        <v>0</v>
      </c>
    </row>
    <row r="18" spans="3:8" s="46" customFormat="1">
      <c r="C18" s="173" t="str">
        <f>Rekapitulace!D8</f>
        <v>A.3.1.: Architektonicko stavební řešení</v>
      </c>
      <c r="E18" s="47"/>
      <c r="F18" s="174">
        <f>Rekapitulace!E8</f>
        <v>0</v>
      </c>
    </row>
    <row r="19" spans="3:8" s="46" customFormat="1">
      <c r="C19" s="173" t="str">
        <f>Rekapitulace!D12</f>
        <v>Z.3.1..: Vedlejší rozpočtové náklady</v>
      </c>
      <c r="E19" s="47"/>
      <c r="F19" s="174">
        <f>Rekapitulace!E12</f>
        <v>0</v>
      </c>
    </row>
    <row r="20" spans="3:8" s="46" customFormat="1" ht="14">
      <c r="C20" s="52"/>
      <c r="E20" s="47"/>
      <c r="F20" s="53"/>
    </row>
    <row r="21" spans="3:8" s="46" customFormat="1" ht="14">
      <c r="C21" s="52"/>
      <c r="E21" s="47"/>
      <c r="F21" s="53"/>
    </row>
    <row r="22" spans="3:8" s="46" customFormat="1" ht="14">
      <c r="C22" s="52"/>
      <c r="E22" s="47"/>
      <c r="F22" s="53"/>
    </row>
    <row r="23" spans="3:8" s="46" customFormat="1" ht="18.75" customHeight="1">
      <c r="E23" s="47"/>
      <c r="F23" s="53"/>
    </row>
    <row r="24" spans="3:8">
      <c r="C24" s="240" t="s">
        <v>145</v>
      </c>
      <c r="E24" s="56" t="s">
        <v>146</v>
      </c>
      <c r="F24" s="58">
        <f>Zakázka!O5</f>
        <v>0</v>
      </c>
    </row>
    <row r="25" spans="3:8">
      <c r="C25" s="241" t="s">
        <v>147</v>
      </c>
      <c r="E25" s="57" t="s">
        <v>4</v>
      </c>
      <c r="F25" s="59">
        <f>F24*0.21</f>
        <v>0</v>
      </c>
    </row>
    <row r="26" spans="3:8" ht="14">
      <c r="C26" s="241" t="s">
        <v>148</v>
      </c>
      <c r="E26" s="57"/>
      <c r="F26" s="59"/>
      <c r="H26" s="54"/>
    </row>
    <row r="27" spans="3:8" s="55" customFormat="1" ht="18">
      <c r="C27" s="241" t="s">
        <v>149</v>
      </c>
      <c r="E27" s="57" t="s">
        <v>150</v>
      </c>
      <c r="F27" s="59">
        <f>F24+F25</f>
        <v>0</v>
      </c>
    </row>
  </sheetData>
  <sheetProtection algorithmName="SHA-512" hashValue="vjsdHv+bYkUCGrosPT5jXRXgPfDV5JDzqC6yrEfakjS8k18LPNmntAWLUHPNb86kAzWj7yFE+cDhdpzGU7FhOA==" saltValue="CdmsxPSeOD+ridzp51j82A==" spinCount="100000" sheet="1" objects="1" scenarios="1"/>
  <mergeCells count="5">
    <mergeCell ref="C2:F2"/>
    <mergeCell ref="C3:F3"/>
    <mergeCell ref="C4:F4"/>
    <mergeCell ref="C5:F5"/>
    <mergeCell ref="C10:F10"/>
  </mergeCells>
  <printOptions horizontalCentered="1" verticalCentered="1"/>
  <pageMargins left="0.47244094488188998" right="0.47244094488188998" top="0.78740157480314998" bottom="0.78740157480314998" header="0.39370078740157499" footer="0.31496062992126"/>
  <pageSetup paperSize="9" scale="91" orientation="landscape" r:id="rId1"/>
  <headerFooter>
    <oddFooter>&amp;L&amp;"Century Gothic,Obyčejné"&amp;6&amp;K01+047www.ocea.cz&amp;C&amp;"Century Gothic,Obyčejné"&amp;6&amp;K01+048&amp;P z &amp;N&amp;R&amp;"Century Gothic,Obyčejné"&amp;6&amp;K01+049&amp;D</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2AB17-4A3A-7D4C-880A-D86F01B514B6}">
  <sheetPr>
    <tabColor theme="0" tint="-0.249977111117893"/>
    <pageSetUpPr fitToPage="1"/>
  </sheetPr>
  <dimension ref="B1:Z283"/>
  <sheetViews>
    <sheetView showGridLines="0" view="pageBreakPreview" zoomScale="130" zoomScaleNormal="130" zoomScaleSheetLayoutView="130" zoomScalePageLayoutView="19" workbookViewId="0">
      <pane ySplit="4" topLeftCell="A5" activePane="bottomLeft" state="frozen"/>
      <selection activeCell="D6" sqref="D6"/>
      <selection pane="bottomLeft" activeCell="D6" sqref="D6"/>
    </sheetView>
  </sheetViews>
  <sheetFormatPr baseColWidth="10" defaultColWidth="8.83203125" defaultRowHeight="13"/>
  <cols>
    <col min="1" max="1" width="4" style="28" customWidth="1"/>
    <col min="2" max="2" width="4" style="74" customWidth="1"/>
    <col min="3" max="3" width="120" style="34" customWidth="1"/>
    <col min="4" max="4" width="4" style="16" customWidth="1"/>
    <col min="5" max="5" width="4" style="28" customWidth="1"/>
    <col min="6" max="16384" width="8.83203125" style="28"/>
  </cols>
  <sheetData>
    <row r="1" spans="2:26" s="26" customFormat="1">
      <c r="B1" s="70"/>
      <c r="C1" s="25"/>
      <c r="D1" s="21"/>
    </row>
    <row r="2" spans="2:26" s="26" customFormat="1" ht="14.25" customHeight="1">
      <c r="B2" s="70"/>
      <c r="D2" s="21"/>
    </row>
    <row r="3" spans="2:26" s="26" customFormat="1" ht="14.25" customHeight="1">
      <c r="B3" s="70"/>
      <c r="C3" s="66"/>
      <c r="D3" s="21"/>
    </row>
    <row r="4" spans="2:26" s="26" customFormat="1" ht="14.25" customHeight="1">
      <c r="B4" s="70"/>
      <c r="C4" s="67" t="s">
        <v>126</v>
      </c>
      <c r="D4" s="21"/>
    </row>
    <row r="5" spans="2:26">
      <c r="B5" s="70"/>
      <c r="C5" s="68"/>
      <c r="D5" s="21"/>
    </row>
    <row r="6" spans="2:26">
      <c r="B6" s="69">
        <v>1</v>
      </c>
      <c r="C6" s="75" t="s">
        <v>127</v>
      </c>
      <c r="D6" s="20"/>
      <c r="E6" s="29"/>
      <c r="F6" s="29"/>
      <c r="G6" s="29"/>
      <c r="H6" s="29"/>
      <c r="I6" s="29"/>
      <c r="J6" s="29"/>
      <c r="K6" s="30"/>
      <c r="L6" s="30"/>
      <c r="M6" s="30"/>
      <c r="N6" s="30"/>
      <c r="O6" s="30"/>
      <c r="P6" s="30"/>
      <c r="Q6" s="30"/>
      <c r="R6" s="30"/>
      <c r="S6" s="30"/>
      <c r="T6" s="30"/>
      <c r="U6" s="30"/>
      <c r="V6" s="30"/>
      <c r="W6" s="30"/>
      <c r="X6" s="30"/>
      <c r="Y6" s="30"/>
      <c r="Z6" s="30"/>
    </row>
    <row r="7" spans="2:26">
      <c r="B7" s="69">
        <v>2</v>
      </c>
      <c r="C7" s="75" t="s">
        <v>128</v>
      </c>
      <c r="D7" s="20"/>
      <c r="E7" s="29"/>
      <c r="F7" s="29"/>
      <c r="G7" s="29"/>
      <c r="H7" s="29"/>
      <c r="I7" s="29"/>
      <c r="J7" s="29"/>
      <c r="K7" s="30"/>
      <c r="L7" s="30"/>
      <c r="M7" s="30"/>
      <c r="N7" s="30"/>
      <c r="O7" s="30"/>
      <c r="P7" s="30"/>
      <c r="Q7" s="30"/>
      <c r="R7" s="30"/>
      <c r="S7" s="30"/>
      <c r="T7" s="30"/>
      <c r="U7" s="30"/>
      <c r="V7" s="30"/>
      <c r="W7" s="30"/>
      <c r="X7" s="30"/>
      <c r="Y7" s="30"/>
      <c r="Z7" s="30"/>
    </row>
    <row r="8" spans="2:26">
      <c r="B8" s="69">
        <v>3</v>
      </c>
      <c r="C8" s="75" t="s">
        <v>129</v>
      </c>
      <c r="D8" s="20"/>
      <c r="E8" s="29"/>
      <c r="F8" s="29"/>
      <c r="G8" s="29"/>
      <c r="H8" s="29"/>
      <c r="I8" s="29"/>
      <c r="J8" s="29"/>
      <c r="K8" s="30"/>
      <c r="L8" s="30"/>
      <c r="M8" s="30"/>
      <c r="N8" s="30"/>
      <c r="O8" s="30"/>
      <c r="P8" s="30"/>
      <c r="Q8" s="30"/>
      <c r="R8" s="30"/>
      <c r="S8" s="30"/>
      <c r="T8" s="30"/>
      <c r="U8" s="30"/>
      <c r="V8" s="30"/>
      <c r="W8" s="30"/>
      <c r="X8" s="30"/>
      <c r="Y8" s="30"/>
      <c r="Z8" s="30"/>
    </row>
    <row r="9" spans="2:26">
      <c r="B9" s="69">
        <v>4</v>
      </c>
      <c r="C9" s="75" t="s">
        <v>130</v>
      </c>
      <c r="D9" s="20"/>
      <c r="E9" s="29"/>
      <c r="F9" s="29"/>
      <c r="G9" s="29"/>
      <c r="H9" s="29"/>
      <c r="I9" s="29"/>
      <c r="J9" s="29"/>
      <c r="K9" s="30"/>
      <c r="L9" s="30"/>
      <c r="M9" s="30"/>
      <c r="N9" s="30"/>
      <c r="O9" s="30"/>
      <c r="P9" s="30"/>
      <c r="Q9" s="30"/>
      <c r="R9" s="30"/>
      <c r="S9" s="30"/>
      <c r="T9" s="30"/>
      <c r="U9" s="30"/>
      <c r="V9" s="30"/>
      <c r="W9" s="30"/>
      <c r="X9" s="30"/>
      <c r="Y9" s="30"/>
      <c r="Z9" s="30"/>
    </row>
    <row r="10" spans="2:26">
      <c r="B10" s="69">
        <v>5</v>
      </c>
      <c r="C10" s="75" t="s">
        <v>131</v>
      </c>
      <c r="D10" s="20"/>
      <c r="E10" s="29"/>
      <c r="F10" s="29"/>
      <c r="G10" s="29"/>
      <c r="H10" s="29"/>
      <c r="I10" s="29"/>
      <c r="J10" s="29"/>
      <c r="K10" s="30"/>
      <c r="L10" s="30"/>
      <c r="M10" s="30"/>
      <c r="N10" s="30"/>
      <c r="O10" s="30"/>
      <c r="P10" s="30"/>
      <c r="Q10" s="30"/>
      <c r="R10" s="30"/>
      <c r="S10" s="30"/>
      <c r="T10" s="30"/>
      <c r="U10" s="30"/>
      <c r="V10" s="30"/>
      <c r="W10" s="30"/>
      <c r="X10" s="30"/>
      <c r="Y10" s="30"/>
      <c r="Z10" s="30"/>
    </row>
    <row r="11" spans="2:26">
      <c r="B11" s="69">
        <v>6</v>
      </c>
      <c r="C11" s="75" t="s">
        <v>132</v>
      </c>
      <c r="D11" s="20"/>
      <c r="E11" s="29"/>
      <c r="F11" s="29"/>
      <c r="G11" s="29"/>
      <c r="H11" s="29"/>
      <c r="I11" s="29"/>
      <c r="J11" s="29"/>
      <c r="K11" s="30"/>
      <c r="L11" s="30"/>
      <c r="M11" s="30"/>
      <c r="N11" s="30"/>
      <c r="O11" s="30"/>
      <c r="P11" s="30"/>
      <c r="Q11" s="30"/>
      <c r="R11" s="30"/>
      <c r="S11" s="30"/>
      <c r="T11" s="30"/>
      <c r="U11" s="30"/>
      <c r="V11" s="30"/>
      <c r="W11" s="30"/>
      <c r="X11" s="30"/>
      <c r="Y11" s="30"/>
      <c r="Z11" s="30"/>
    </row>
    <row r="12" spans="2:26">
      <c r="B12" s="69"/>
      <c r="C12" s="75"/>
      <c r="D12" s="20"/>
      <c r="E12" s="29"/>
      <c r="F12" s="29"/>
      <c r="G12" s="29"/>
      <c r="H12" s="29"/>
      <c r="I12" s="29"/>
      <c r="J12" s="29"/>
      <c r="K12" s="30"/>
      <c r="L12" s="30"/>
      <c r="M12" s="30"/>
      <c r="N12" s="30"/>
      <c r="O12" s="30"/>
      <c r="P12" s="30"/>
      <c r="Q12" s="30"/>
      <c r="R12" s="30"/>
      <c r="S12" s="30"/>
      <c r="T12" s="30"/>
      <c r="U12" s="30"/>
      <c r="V12" s="30"/>
      <c r="W12" s="30"/>
      <c r="X12" s="30"/>
      <c r="Y12" s="30"/>
      <c r="Z12" s="30"/>
    </row>
    <row r="13" spans="2:26" ht="14">
      <c r="B13" s="70"/>
      <c r="C13" s="67" t="s">
        <v>288</v>
      </c>
      <c r="D13" s="21"/>
    </row>
    <row r="14" spans="2:26" ht="14">
      <c r="B14" s="242"/>
      <c r="C14" s="34" t="s">
        <v>289</v>
      </c>
      <c r="D14" s="21"/>
    </row>
    <row r="15" spans="2:26" ht="14">
      <c r="B15" s="243"/>
      <c r="C15" s="34" t="s">
        <v>290</v>
      </c>
      <c r="D15" s="21"/>
    </row>
    <row r="16" spans="2:26" ht="14">
      <c r="B16" s="244"/>
      <c r="C16" s="34" t="s">
        <v>291</v>
      </c>
      <c r="D16" s="21"/>
    </row>
    <row r="17" spans="2:26" ht="14">
      <c r="B17" s="245"/>
      <c r="C17" s="34" t="s">
        <v>292</v>
      </c>
      <c r="D17" s="21"/>
    </row>
    <row r="18" spans="2:26" ht="14">
      <c r="B18" s="246"/>
      <c r="C18" s="34" t="s">
        <v>293</v>
      </c>
      <c r="D18" s="21"/>
    </row>
    <row r="19" spans="2:26" ht="14">
      <c r="B19" s="247"/>
      <c r="C19" s="34" t="s">
        <v>294</v>
      </c>
      <c r="D19" s="21"/>
    </row>
    <row r="20" spans="2:26">
      <c r="B20" s="70"/>
      <c r="D20" s="21"/>
    </row>
    <row r="21" spans="2:26" s="34" customFormat="1" ht="15" customHeight="1">
      <c r="B21" s="70"/>
      <c r="C21" s="31"/>
      <c r="D21" s="21"/>
      <c r="E21" s="32"/>
      <c r="F21" s="32"/>
      <c r="G21" s="32"/>
      <c r="H21" s="32"/>
      <c r="I21" s="32"/>
      <c r="J21" s="32"/>
      <c r="K21" s="33"/>
      <c r="L21" s="33"/>
      <c r="M21" s="33"/>
      <c r="N21" s="33"/>
      <c r="O21" s="33"/>
      <c r="P21" s="33"/>
      <c r="Q21" s="33"/>
      <c r="R21" s="33"/>
      <c r="S21" s="33"/>
      <c r="T21" s="33"/>
      <c r="U21" s="33"/>
      <c r="V21" s="33"/>
      <c r="W21" s="33"/>
      <c r="X21" s="33"/>
      <c r="Y21" s="33"/>
      <c r="Z21" s="33"/>
    </row>
    <row r="22" spans="2:26">
      <c r="B22" s="70"/>
      <c r="D22" s="21"/>
    </row>
    <row r="23" spans="2:26">
      <c r="B23" s="70"/>
      <c r="D23" s="21"/>
    </row>
    <row r="24" spans="2:26">
      <c r="B24" s="71"/>
      <c r="D24" s="35"/>
    </row>
    <row r="25" spans="2:26">
      <c r="B25" s="72"/>
      <c r="D25" s="22"/>
    </row>
    <row r="26" spans="2:26">
      <c r="B26" s="70"/>
      <c r="D26" s="21"/>
    </row>
    <row r="27" spans="2:26">
      <c r="B27" s="70"/>
      <c r="D27" s="21"/>
    </row>
    <row r="28" spans="2:26">
      <c r="B28" s="70"/>
      <c r="D28" s="21"/>
    </row>
    <row r="29" spans="2:26">
      <c r="B29" s="70"/>
      <c r="D29" s="21"/>
    </row>
    <row r="30" spans="2:26">
      <c r="B30" s="70"/>
      <c r="D30" s="21"/>
    </row>
    <row r="31" spans="2:26">
      <c r="B31" s="71"/>
      <c r="D31" s="35"/>
    </row>
    <row r="32" spans="2:26">
      <c r="B32" s="72"/>
      <c r="D32" s="22"/>
    </row>
    <row r="33" spans="2:4">
      <c r="B33" s="70"/>
      <c r="D33" s="21"/>
    </row>
    <row r="34" spans="2:4">
      <c r="B34" s="70"/>
      <c r="D34" s="21"/>
    </row>
    <row r="35" spans="2:4">
      <c r="B35" s="70"/>
      <c r="D35" s="21"/>
    </row>
    <row r="36" spans="2:4">
      <c r="B36" s="70"/>
      <c r="D36" s="21"/>
    </row>
    <row r="37" spans="2:4">
      <c r="B37" s="70"/>
      <c r="D37" s="21"/>
    </row>
    <row r="38" spans="2:4">
      <c r="B38" s="70"/>
      <c r="D38" s="21"/>
    </row>
    <row r="39" spans="2:4">
      <c r="B39" s="70"/>
      <c r="D39" s="21"/>
    </row>
    <row r="40" spans="2:4">
      <c r="B40" s="70"/>
      <c r="D40" s="21"/>
    </row>
    <row r="41" spans="2:4">
      <c r="B41" s="70"/>
      <c r="D41" s="21"/>
    </row>
    <row r="42" spans="2:4">
      <c r="B42" s="70"/>
      <c r="D42" s="21"/>
    </row>
    <row r="43" spans="2:4">
      <c r="B43" s="70"/>
      <c r="D43" s="21"/>
    </row>
    <row r="44" spans="2:4">
      <c r="B44" s="71"/>
      <c r="D44" s="35"/>
    </row>
    <row r="45" spans="2:4">
      <c r="B45" s="72"/>
      <c r="D45" s="22"/>
    </row>
    <row r="46" spans="2:4">
      <c r="B46" s="70"/>
      <c r="D46" s="21"/>
    </row>
    <row r="47" spans="2:4">
      <c r="B47" s="71"/>
      <c r="D47" s="35"/>
    </row>
    <row r="48" spans="2:4">
      <c r="B48" s="72"/>
      <c r="D48" s="22"/>
    </row>
    <row r="49" spans="2:4">
      <c r="B49" s="70"/>
      <c r="D49" s="21"/>
    </row>
    <row r="50" spans="2:4">
      <c r="B50" s="70"/>
      <c r="D50" s="21"/>
    </row>
    <row r="51" spans="2:4">
      <c r="B51" s="70"/>
      <c r="D51" s="21"/>
    </row>
    <row r="52" spans="2:4">
      <c r="B52" s="70"/>
      <c r="D52" s="21"/>
    </row>
    <row r="53" spans="2:4">
      <c r="B53" s="70"/>
      <c r="D53" s="21"/>
    </row>
    <row r="54" spans="2:4">
      <c r="B54" s="70"/>
      <c r="D54" s="21"/>
    </row>
    <row r="55" spans="2:4">
      <c r="B55" s="70"/>
      <c r="D55" s="21"/>
    </row>
    <row r="56" spans="2:4">
      <c r="B56" s="71"/>
      <c r="D56" s="35"/>
    </row>
    <row r="57" spans="2:4">
      <c r="B57" s="72"/>
      <c r="D57" s="22"/>
    </row>
    <row r="58" spans="2:4">
      <c r="B58" s="70"/>
      <c r="D58" s="21"/>
    </row>
    <row r="59" spans="2:4">
      <c r="B59" s="70"/>
      <c r="D59" s="21"/>
    </row>
    <row r="60" spans="2:4">
      <c r="B60" s="70"/>
      <c r="D60" s="21"/>
    </row>
    <row r="61" spans="2:4">
      <c r="B61" s="70"/>
      <c r="D61" s="21"/>
    </row>
    <row r="62" spans="2:4">
      <c r="B62" s="70"/>
      <c r="D62" s="21"/>
    </row>
    <row r="63" spans="2:4">
      <c r="B63" s="71"/>
      <c r="D63" s="35"/>
    </row>
    <row r="64" spans="2:4">
      <c r="B64" s="72"/>
      <c r="D64" s="22"/>
    </row>
    <row r="65" spans="2:4">
      <c r="B65" s="70"/>
      <c r="D65" s="21"/>
    </row>
    <row r="66" spans="2:4">
      <c r="B66" s="70"/>
      <c r="D66" s="21"/>
    </row>
    <row r="67" spans="2:4">
      <c r="B67" s="70"/>
      <c r="D67" s="21"/>
    </row>
    <row r="68" spans="2:4">
      <c r="B68" s="70"/>
      <c r="D68" s="21"/>
    </row>
    <row r="69" spans="2:4">
      <c r="B69" s="71"/>
      <c r="D69" s="35"/>
    </row>
    <row r="70" spans="2:4">
      <c r="B70" s="72"/>
      <c r="D70" s="22"/>
    </row>
    <row r="71" spans="2:4">
      <c r="B71" s="70"/>
      <c r="D71" s="21"/>
    </row>
    <row r="72" spans="2:4">
      <c r="B72" s="70"/>
      <c r="D72" s="21"/>
    </row>
    <row r="73" spans="2:4">
      <c r="B73" s="70"/>
      <c r="D73" s="21"/>
    </row>
    <row r="74" spans="2:4">
      <c r="B74" s="70"/>
      <c r="D74" s="21"/>
    </row>
    <row r="75" spans="2:4">
      <c r="B75" s="70"/>
      <c r="D75" s="21"/>
    </row>
    <row r="76" spans="2:4">
      <c r="B76" s="70"/>
      <c r="D76" s="21"/>
    </row>
    <row r="77" spans="2:4">
      <c r="B77" s="70"/>
      <c r="D77" s="21"/>
    </row>
    <row r="78" spans="2:4">
      <c r="B78" s="70"/>
      <c r="D78" s="21"/>
    </row>
    <row r="79" spans="2:4">
      <c r="B79" s="70"/>
      <c r="D79" s="21"/>
    </row>
    <row r="80" spans="2:4">
      <c r="B80" s="71"/>
      <c r="D80" s="35"/>
    </row>
    <row r="81" spans="2:4">
      <c r="B81" s="72"/>
      <c r="D81" s="22"/>
    </row>
    <row r="82" spans="2:4">
      <c r="B82" s="70"/>
      <c r="D82" s="21"/>
    </row>
    <row r="83" spans="2:4">
      <c r="B83" s="70"/>
      <c r="D83" s="21"/>
    </row>
    <row r="84" spans="2:4">
      <c r="B84" s="70"/>
      <c r="D84" s="21"/>
    </row>
    <row r="85" spans="2:4">
      <c r="B85" s="70"/>
      <c r="D85" s="21"/>
    </row>
    <row r="86" spans="2:4">
      <c r="B86" s="70"/>
      <c r="D86" s="21"/>
    </row>
    <row r="87" spans="2:4">
      <c r="B87" s="70"/>
      <c r="D87" s="21"/>
    </row>
    <row r="88" spans="2:4">
      <c r="B88" s="70"/>
      <c r="D88" s="21"/>
    </row>
    <row r="89" spans="2:4">
      <c r="B89" s="70"/>
      <c r="D89" s="21"/>
    </row>
    <row r="90" spans="2:4">
      <c r="B90" s="70"/>
      <c r="D90" s="21"/>
    </row>
    <row r="91" spans="2:4">
      <c r="B91" s="71"/>
      <c r="D91" s="35"/>
    </row>
    <row r="92" spans="2:4">
      <c r="B92" s="72"/>
      <c r="D92" s="22"/>
    </row>
    <row r="93" spans="2:4">
      <c r="B93" s="70"/>
      <c r="D93" s="21"/>
    </row>
    <row r="94" spans="2:4">
      <c r="B94" s="70"/>
      <c r="D94" s="21"/>
    </row>
    <row r="95" spans="2:4">
      <c r="B95" s="70"/>
      <c r="D95" s="21"/>
    </row>
    <row r="96" spans="2:4">
      <c r="B96" s="71"/>
      <c r="D96" s="35"/>
    </row>
    <row r="97" spans="2:4">
      <c r="B97" s="72"/>
      <c r="D97" s="22"/>
    </row>
    <row r="98" spans="2:4">
      <c r="B98" s="70"/>
      <c r="D98" s="21"/>
    </row>
    <row r="99" spans="2:4">
      <c r="B99" s="70"/>
      <c r="D99" s="21"/>
    </row>
    <row r="100" spans="2:4">
      <c r="B100" s="70"/>
      <c r="D100" s="21"/>
    </row>
    <row r="101" spans="2:4">
      <c r="B101" s="70"/>
      <c r="D101" s="21"/>
    </row>
    <row r="102" spans="2:4">
      <c r="B102" s="71"/>
      <c r="D102" s="35"/>
    </row>
    <row r="103" spans="2:4">
      <c r="B103" s="72"/>
      <c r="D103" s="22"/>
    </row>
    <row r="104" spans="2:4">
      <c r="B104" s="70"/>
      <c r="D104" s="21"/>
    </row>
    <row r="105" spans="2:4">
      <c r="B105" s="70"/>
      <c r="D105" s="21"/>
    </row>
    <row r="106" spans="2:4">
      <c r="B106" s="70"/>
      <c r="D106" s="21"/>
    </row>
    <row r="107" spans="2:4">
      <c r="B107" s="70"/>
      <c r="D107" s="21"/>
    </row>
    <row r="108" spans="2:4">
      <c r="B108" s="70"/>
      <c r="D108" s="21"/>
    </row>
    <row r="109" spans="2:4">
      <c r="B109" s="70"/>
      <c r="D109" s="21"/>
    </row>
    <row r="110" spans="2:4">
      <c r="B110" s="70"/>
      <c r="D110" s="21"/>
    </row>
    <row r="111" spans="2:4">
      <c r="B111" s="71"/>
      <c r="D111" s="35"/>
    </row>
    <row r="112" spans="2:4">
      <c r="B112" s="72"/>
      <c r="D112" s="22"/>
    </row>
    <row r="113" spans="2:4">
      <c r="B113" s="70"/>
      <c r="D113" s="21"/>
    </row>
    <row r="114" spans="2:4">
      <c r="B114" s="70"/>
      <c r="D114" s="21"/>
    </row>
    <row r="115" spans="2:4">
      <c r="B115" s="70"/>
      <c r="D115" s="21"/>
    </row>
    <row r="116" spans="2:4">
      <c r="B116" s="70"/>
      <c r="D116" s="21"/>
    </row>
    <row r="117" spans="2:4">
      <c r="B117" s="70"/>
      <c r="D117" s="21"/>
    </row>
    <row r="118" spans="2:4">
      <c r="B118" s="70"/>
      <c r="D118" s="21"/>
    </row>
    <row r="119" spans="2:4">
      <c r="B119" s="70"/>
      <c r="D119" s="21"/>
    </row>
    <row r="120" spans="2:4">
      <c r="B120" s="70"/>
      <c r="D120" s="21"/>
    </row>
    <row r="121" spans="2:4">
      <c r="B121" s="70"/>
      <c r="D121" s="21"/>
    </row>
    <row r="122" spans="2:4">
      <c r="B122" s="70"/>
      <c r="D122" s="21"/>
    </row>
    <row r="123" spans="2:4">
      <c r="B123" s="70"/>
      <c r="D123" s="21"/>
    </row>
    <row r="124" spans="2:4">
      <c r="B124" s="70"/>
      <c r="D124" s="21"/>
    </row>
    <row r="125" spans="2:4">
      <c r="B125" s="71"/>
      <c r="D125" s="35"/>
    </row>
    <row r="126" spans="2:4">
      <c r="B126" s="72"/>
      <c r="D126" s="22"/>
    </row>
    <row r="127" spans="2:4">
      <c r="B127" s="70"/>
      <c r="D127" s="21"/>
    </row>
    <row r="128" spans="2:4">
      <c r="B128" s="70"/>
      <c r="D128" s="21"/>
    </row>
    <row r="129" spans="2:4">
      <c r="B129" s="70"/>
      <c r="D129" s="21"/>
    </row>
    <row r="130" spans="2:4">
      <c r="B130" s="70"/>
      <c r="D130" s="21"/>
    </row>
    <row r="131" spans="2:4">
      <c r="B131" s="70"/>
      <c r="D131" s="21"/>
    </row>
    <row r="132" spans="2:4">
      <c r="B132" s="70"/>
      <c r="D132" s="21"/>
    </row>
    <row r="133" spans="2:4">
      <c r="B133" s="71"/>
      <c r="D133" s="35"/>
    </row>
    <row r="134" spans="2:4">
      <c r="B134" s="72"/>
      <c r="D134" s="22"/>
    </row>
    <row r="135" spans="2:4">
      <c r="B135" s="70"/>
      <c r="D135" s="21"/>
    </row>
    <row r="136" spans="2:4">
      <c r="B136" s="70"/>
      <c r="D136" s="21"/>
    </row>
    <row r="137" spans="2:4">
      <c r="B137" s="70"/>
      <c r="D137" s="21"/>
    </row>
    <row r="138" spans="2:4">
      <c r="B138" s="70"/>
      <c r="D138" s="21"/>
    </row>
    <row r="139" spans="2:4">
      <c r="B139" s="70"/>
      <c r="D139" s="21"/>
    </row>
    <row r="140" spans="2:4">
      <c r="B140" s="70"/>
      <c r="D140" s="21"/>
    </row>
    <row r="141" spans="2:4">
      <c r="B141" s="71"/>
      <c r="D141" s="35"/>
    </row>
    <row r="142" spans="2:4">
      <c r="B142" s="72"/>
      <c r="D142" s="22"/>
    </row>
    <row r="143" spans="2:4">
      <c r="B143" s="70"/>
      <c r="D143" s="21"/>
    </row>
    <row r="144" spans="2:4">
      <c r="B144" s="70"/>
      <c r="D144" s="21"/>
    </row>
    <row r="145" spans="2:4">
      <c r="B145" s="70"/>
      <c r="D145" s="21"/>
    </row>
    <row r="146" spans="2:4">
      <c r="B146" s="70"/>
      <c r="D146" s="21"/>
    </row>
    <row r="147" spans="2:4">
      <c r="B147" s="71"/>
      <c r="D147" s="35"/>
    </row>
    <row r="148" spans="2:4">
      <c r="B148" s="72"/>
      <c r="D148" s="22"/>
    </row>
    <row r="149" spans="2:4">
      <c r="B149" s="70"/>
      <c r="D149" s="21"/>
    </row>
    <row r="150" spans="2:4">
      <c r="B150" s="70"/>
      <c r="D150" s="21"/>
    </row>
    <row r="151" spans="2:4">
      <c r="B151" s="70"/>
      <c r="D151" s="21"/>
    </row>
    <row r="152" spans="2:4">
      <c r="B152" s="71"/>
      <c r="D152" s="35"/>
    </row>
    <row r="153" spans="2:4">
      <c r="B153" s="72"/>
      <c r="D153" s="22"/>
    </row>
    <row r="154" spans="2:4">
      <c r="B154" s="70"/>
      <c r="D154" s="21"/>
    </row>
    <row r="155" spans="2:4">
      <c r="B155" s="70"/>
      <c r="D155" s="21"/>
    </row>
    <row r="156" spans="2:4">
      <c r="B156" s="70"/>
      <c r="D156" s="21"/>
    </row>
    <row r="157" spans="2:4">
      <c r="B157" s="70"/>
      <c r="D157" s="21"/>
    </row>
    <row r="158" spans="2:4">
      <c r="B158" s="70"/>
      <c r="D158" s="21"/>
    </row>
    <row r="159" spans="2:4">
      <c r="B159" s="70"/>
      <c r="D159" s="21"/>
    </row>
    <row r="160" spans="2:4">
      <c r="B160" s="70"/>
      <c r="D160" s="21"/>
    </row>
    <row r="161" spans="2:4">
      <c r="B161" s="71"/>
      <c r="D161" s="35"/>
    </row>
    <row r="162" spans="2:4">
      <c r="B162" s="72"/>
      <c r="D162" s="22"/>
    </row>
    <row r="163" spans="2:4">
      <c r="B163" s="70"/>
      <c r="D163" s="21"/>
    </row>
    <row r="164" spans="2:4">
      <c r="B164" s="71"/>
      <c r="D164" s="35"/>
    </row>
    <row r="165" spans="2:4">
      <c r="B165" s="72"/>
      <c r="D165" s="22"/>
    </row>
    <row r="166" spans="2:4">
      <c r="B166" s="70"/>
      <c r="D166" s="21"/>
    </row>
    <row r="167" spans="2:4">
      <c r="B167" s="71"/>
      <c r="D167" s="35"/>
    </row>
    <row r="168" spans="2:4">
      <c r="B168" s="72"/>
      <c r="D168" s="22"/>
    </row>
    <row r="169" spans="2:4">
      <c r="B169" s="70"/>
      <c r="D169" s="21"/>
    </row>
    <row r="170" spans="2:4">
      <c r="B170" s="70"/>
      <c r="D170" s="21"/>
    </row>
    <row r="171" spans="2:4">
      <c r="B171" s="71"/>
      <c r="D171" s="35"/>
    </row>
    <row r="172" spans="2:4">
      <c r="B172" s="72"/>
      <c r="D172" s="22"/>
    </row>
    <row r="173" spans="2:4">
      <c r="B173" s="70"/>
      <c r="D173" s="21"/>
    </row>
    <row r="174" spans="2:4">
      <c r="B174" s="70"/>
      <c r="D174" s="21"/>
    </row>
    <row r="175" spans="2:4">
      <c r="B175" s="70"/>
      <c r="D175" s="21"/>
    </row>
    <row r="176" spans="2:4">
      <c r="B176" s="70"/>
      <c r="D176" s="21"/>
    </row>
    <row r="177" spans="2:4">
      <c r="B177" s="71"/>
      <c r="D177" s="35"/>
    </row>
    <row r="178" spans="2:4">
      <c r="B178" s="72"/>
      <c r="D178" s="22"/>
    </row>
    <row r="179" spans="2:4">
      <c r="B179" s="70"/>
      <c r="D179" s="21"/>
    </row>
    <row r="180" spans="2:4">
      <c r="B180" s="70"/>
      <c r="D180" s="21"/>
    </row>
    <row r="181" spans="2:4">
      <c r="B181" s="70"/>
      <c r="D181" s="21"/>
    </row>
    <row r="182" spans="2:4">
      <c r="B182" s="70"/>
      <c r="D182" s="21"/>
    </row>
    <row r="183" spans="2:4">
      <c r="B183" s="71"/>
      <c r="D183" s="35"/>
    </row>
    <row r="184" spans="2:4">
      <c r="B184" s="72"/>
      <c r="D184" s="22"/>
    </row>
    <row r="185" spans="2:4">
      <c r="B185" s="70"/>
      <c r="D185" s="21"/>
    </row>
    <row r="186" spans="2:4">
      <c r="B186" s="70"/>
      <c r="D186" s="21"/>
    </row>
    <row r="187" spans="2:4">
      <c r="B187" s="70"/>
      <c r="D187" s="21"/>
    </row>
    <row r="188" spans="2:4">
      <c r="B188" s="70"/>
      <c r="D188" s="21"/>
    </row>
    <row r="189" spans="2:4">
      <c r="B189" s="71"/>
      <c r="D189" s="35"/>
    </row>
    <row r="190" spans="2:4">
      <c r="B190" s="72"/>
      <c r="D190" s="22"/>
    </row>
    <row r="191" spans="2:4">
      <c r="B191" s="70"/>
      <c r="D191" s="21"/>
    </row>
    <row r="192" spans="2:4">
      <c r="B192" s="70"/>
      <c r="D192" s="21"/>
    </row>
    <row r="193" spans="2:4">
      <c r="B193" s="71"/>
      <c r="D193" s="35"/>
    </row>
    <row r="194" spans="2:4">
      <c r="B194" s="72"/>
      <c r="D194" s="22"/>
    </row>
    <row r="195" spans="2:4">
      <c r="B195" s="70"/>
      <c r="D195" s="21"/>
    </row>
    <row r="196" spans="2:4">
      <c r="B196" s="70"/>
      <c r="D196" s="21"/>
    </row>
    <row r="197" spans="2:4">
      <c r="B197" s="70"/>
      <c r="D197" s="21"/>
    </row>
    <row r="198" spans="2:4">
      <c r="B198" s="70"/>
      <c r="D198" s="21"/>
    </row>
    <row r="199" spans="2:4">
      <c r="B199" s="71"/>
      <c r="D199" s="35"/>
    </row>
    <row r="200" spans="2:4">
      <c r="B200" s="72"/>
      <c r="D200" s="22"/>
    </row>
    <row r="201" spans="2:4">
      <c r="B201" s="70"/>
      <c r="D201" s="21"/>
    </row>
    <row r="202" spans="2:4">
      <c r="B202" s="70"/>
      <c r="D202" s="21"/>
    </row>
    <row r="203" spans="2:4">
      <c r="B203" s="70"/>
      <c r="D203" s="21"/>
    </row>
    <row r="204" spans="2:4">
      <c r="B204" s="70"/>
      <c r="D204" s="21"/>
    </row>
    <row r="205" spans="2:4">
      <c r="B205" s="71"/>
      <c r="D205" s="35"/>
    </row>
    <row r="206" spans="2:4">
      <c r="B206" s="72"/>
      <c r="D206" s="22"/>
    </row>
    <row r="207" spans="2:4">
      <c r="B207" s="70"/>
      <c r="D207" s="21"/>
    </row>
    <row r="208" spans="2:4">
      <c r="B208" s="70"/>
      <c r="D208" s="21"/>
    </row>
    <row r="209" spans="2:4">
      <c r="B209" s="71"/>
      <c r="D209" s="35"/>
    </row>
    <row r="210" spans="2:4">
      <c r="B210" s="72"/>
      <c r="D210" s="22"/>
    </row>
    <row r="211" spans="2:4">
      <c r="B211" s="70"/>
      <c r="D211" s="21"/>
    </row>
    <row r="212" spans="2:4">
      <c r="B212" s="70"/>
      <c r="D212" s="21"/>
    </row>
    <row r="213" spans="2:4">
      <c r="B213" s="71"/>
      <c r="D213" s="35"/>
    </row>
    <row r="214" spans="2:4">
      <c r="B214" s="72"/>
      <c r="D214" s="22"/>
    </row>
    <row r="215" spans="2:4">
      <c r="B215" s="70"/>
      <c r="D215" s="21"/>
    </row>
    <row r="216" spans="2:4">
      <c r="B216" s="70"/>
      <c r="D216" s="21"/>
    </row>
    <row r="217" spans="2:4">
      <c r="B217" s="71"/>
      <c r="D217" s="35"/>
    </row>
    <row r="218" spans="2:4">
      <c r="B218" s="72"/>
      <c r="D218" s="22"/>
    </row>
    <row r="219" spans="2:4">
      <c r="B219" s="70"/>
      <c r="D219" s="21"/>
    </row>
    <row r="220" spans="2:4">
      <c r="B220" s="70"/>
      <c r="D220" s="21"/>
    </row>
    <row r="221" spans="2:4">
      <c r="B221" s="71"/>
      <c r="D221" s="35"/>
    </row>
    <row r="222" spans="2:4">
      <c r="B222" s="72"/>
      <c r="D222" s="22"/>
    </row>
    <row r="223" spans="2:4">
      <c r="B223" s="70"/>
      <c r="D223" s="21"/>
    </row>
    <row r="224" spans="2:4">
      <c r="B224" s="70"/>
      <c r="D224" s="21"/>
    </row>
    <row r="225" spans="2:4">
      <c r="B225" s="71"/>
      <c r="D225" s="35"/>
    </row>
    <row r="226" spans="2:4">
      <c r="B226" s="72"/>
      <c r="D226" s="22"/>
    </row>
    <row r="227" spans="2:4">
      <c r="B227" s="70"/>
      <c r="D227" s="21"/>
    </row>
    <row r="228" spans="2:4">
      <c r="B228" s="70"/>
      <c r="D228" s="21"/>
    </row>
    <row r="229" spans="2:4">
      <c r="B229" s="71"/>
      <c r="D229" s="35"/>
    </row>
    <row r="230" spans="2:4">
      <c r="B230" s="72"/>
      <c r="D230" s="22"/>
    </row>
    <row r="231" spans="2:4">
      <c r="B231" s="70"/>
      <c r="D231" s="21"/>
    </row>
    <row r="232" spans="2:4">
      <c r="B232" s="70"/>
      <c r="D232" s="21"/>
    </row>
    <row r="233" spans="2:4">
      <c r="B233" s="71"/>
      <c r="D233" s="35"/>
    </row>
    <row r="234" spans="2:4">
      <c r="B234" s="72"/>
      <c r="D234" s="22"/>
    </row>
    <row r="235" spans="2:4">
      <c r="B235" s="70"/>
      <c r="D235" s="21"/>
    </row>
    <row r="236" spans="2:4">
      <c r="B236" s="70"/>
      <c r="D236" s="21"/>
    </row>
    <row r="237" spans="2:4">
      <c r="B237" s="71"/>
      <c r="D237" s="35"/>
    </row>
    <row r="238" spans="2:4">
      <c r="B238" s="72"/>
      <c r="D238" s="22"/>
    </row>
    <row r="239" spans="2:4">
      <c r="B239" s="70"/>
      <c r="D239" s="21"/>
    </row>
    <row r="240" spans="2:4">
      <c r="B240" s="70"/>
      <c r="D240" s="21"/>
    </row>
    <row r="241" spans="2:4">
      <c r="B241" s="71"/>
      <c r="D241" s="35"/>
    </row>
    <row r="242" spans="2:4">
      <c r="B242" s="72"/>
      <c r="D242" s="22"/>
    </row>
    <row r="243" spans="2:4">
      <c r="B243" s="70"/>
      <c r="D243" s="21"/>
    </row>
    <row r="244" spans="2:4">
      <c r="B244" s="70"/>
      <c r="D244" s="21"/>
    </row>
    <row r="245" spans="2:4">
      <c r="B245" s="70"/>
      <c r="D245" s="21"/>
    </row>
    <row r="246" spans="2:4">
      <c r="B246" s="70"/>
      <c r="D246" s="21"/>
    </row>
    <row r="247" spans="2:4">
      <c r="B247" s="70"/>
      <c r="D247" s="21"/>
    </row>
    <row r="248" spans="2:4">
      <c r="B248" s="70"/>
      <c r="D248" s="21"/>
    </row>
    <row r="249" spans="2:4">
      <c r="B249" s="70"/>
      <c r="D249" s="21"/>
    </row>
    <row r="250" spans="2:4">
      <c r="B250" s="71"/>
      <c r="D250" s="35"/>
    </row>
    <row r="251" spans="2:4">
      <c r="B251" s="72"/>
      <c r="D251" s="22"/>
    </row>
    <row r="252" spans="2:4">
      <c r="B252" s="70"/>
      <c r="D252" s="21"/>
    </row>
    <row r="253" spans="2:4">
      <c r="B253" s="71"/>
      <c r="D253" s="35"/>
    </row>
    <row r="254" spans="2:4">
      <c r="B254" s="72"/>
      <c r="D254" s="22"/>
    </row>
    <row r="255" spans="2:4">
      <c r="B255" s="70"/>
      <c r="D255" s="21"/>
    </row>
    <row r="256" spans="2:4">
      <c r="B256" s="72"/>
      <c r="D256" s="22"/>
    </row>
    <row r="257" spans="2:4">
      <c r="B257" s="70"/>
      <c r="D257" s="21"/>
    </row>
    <row r="258" spans="2:4">
      <c r="B258" s="70"/>
      <c r="D258" s="21"/>
    </row>
    <row r="259" spans="2:4">
      <c r="B259" s="71"/>
      <c r="D259" s="35"/>
    </row>
    <row r="260" spans="2:4">
      <c r="B260" s="72"/>
      <c r="D260" s="22"/>
    </row>
    <row r="261" spans="2:4">
      <c r="B261" s="70"/>
      <c r="D261" s="21"/>
    </row>
    <row r="262" spans="2:4">
      <c r="B262" s="70"/>
      <c r="D262" s="21"/>
    </row>
    <row r="263" spans="2:4">
      <c r="B263" s="70"/>
      <c r="D263" s="21"/>
    </row>
    <row r="264" spans="2:4">
      <c r="B264" s="70"/>
      <c r="D264" s="21"/>
    </row>
    <row r="265" spans="2:4">
      <c r="B265" s="73"/>
      <c r="D265" s="36"/>
    </row>
    <row r="266" spans="2:4">
      <c r="B266" s="72"/>
      <c r="D266" s="22"/>
    </row>
    <row r="267" spans="2:4">
      <c r="B267" s="70"/>
      <c r="D267" s="21"/>
    </row>
    <row r="268" spans="2:4">
      <c r="B268" s="73"/>
      <c r="D268" s="36"/>
    </row>
    <row r="269" spans="2:4">
      <c r="B269" s="72"/>
      <c r="D269" s="22"/>
    </row>
    <row r="270" spans="2:4">
      <c r="B270" s="70"/>
      <c r="D270" s="21"/>
    </row>
    <row r="271" spans="2:4">
      <c r="B271" s="73"/>
      <c r="D271" s="36"/>
    </row>
    <row r="272" spans="2:4">
      <c r="B272" s="72"/>
      <c r="D272" s="22"/>
    </row>
    <row r="273" spans="2:4">
      <c r="B273" s="70"/>
      <c r="D273" s="21"/>
    </row>
    <row r="274" spans="2:4">
      <c r="B274" s="73"/>
      <c r="D274" s="36"/>
    </row>
    <row r="275" spans="2:4">
      <c r="B275" s="72"/>
      <c r="D275" s="22"/>
    </row>
    <row r="276" spans="2:4">
      <c r="B276" s="70"/>
      <c r="D276" s="21"/>
    </row>
    <row r="277" spans="2:4">
      <c r="B277" s="70"/>
      <c r="D277" s="21"/>
    </row>
    <row r="278" spans="2:4">
      <c r="B278" s="70"/>
      <c r="D278" s="21"/>
    </row>
    <row r="279" spans="2:4">
      <c r="B279" s="73"/>
      <c r="D279" s="36"/>
    </row>
    <row r="280" spans="2:4">
      <c r="B280" s="72"/>
      <c r="D280" s="22"/>
    </row>
    <row r="281" spans="2:4">
      <c r="B281" s="70"/>
      <c r="D281" s="21"/>
    </row>
    <row r="282" spans="2:4">
      <c r="B282" s="70"/>
      <c r="D282" s="21"/>
    </row>
    <row r="283" spans="2:4">
      <c r="B283" s="70"/>
      <c r="D283" s="21"/>
    </row>
  </sheetData>
  <sheetProtection algorithmName="SHA-512" hashValue="/Fjw8lmMHawqiJT2zkmj+VKUdzrK0eBoKmDaYI2op4q6xDBXUk4VLgWIs39k+mtrx/SrISXf5QwYZiym6jsNiA==" saltValue="waYGQjTPAN+vqxXYujND5Q==" spinCount="100000" sheet="1" objects="1" scenarios="1"/>
  <printOptions horizontalCentered="1"/>
  <pageMargins left="0.47244094488188998" right="0.47244094488188998" top="0.78740157480314998" bottom="0.78740157480314998" header="0.39370078740157499" footer="0.31496062992126"/>
  <pageSetup paperSize="9" scale="94"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E5873-C0AB-AA41-B89B-AA5A3CEAC748}">
  <sheetPr>
    <tabColor theme="0" tint="-0.249977111117893"/>
    <pageSetUpPr fitToPage="1"/>
  </sheetPr>
  <dimension ref="A1:F131"/>
  <sheetViews>
    <sheetView showGridLines="0" view="pageBreakPreview" zoomScale="130" zoomScaleNormal="130" zoomScaleSheetLayoutView="130" zoomScalePageLayoutView="80" workbookViewId="0">
      <pane ySplit="4" topLeftCell="A5" activePane="bottomLeft" state="frozen"/>
      <selection activeCell="D6" sqref="D6"/>
      <selection pane="bottomLeft" activeCell="D6" sqref="D6"/>
    </sheetView>
  </sheetViews>
  <sheetFormatPr baseColWidth="10" defaultColWidth="8.83203125" defaultRowHeight="13"/>
  <cols>
    <col min="1" max="1" width="3.83203125" style="16" customWidth="1"/>
    <col min="2" max="2" width="3.83203125" style="13" customWidth="1"/>
    <col min="3" max="3" width="120.83203125" style="14" customWidth="1"/>
    <col min="4" max="4" width="3.83203125" style="25" customWidth="1"/>
    <col min="5" max="5" width="3.83203125" style="16" customWidth="1"/>
    <col min="6" max="6" width="3.83203125" style="15" customWidth="1"/>
    <col min="7" max="8" width="3.83203125" style="16" customWidth="1"/>
    <col min="9" max="16384" width="8.83203125" style="16"/>
  </cols>
  <sheetData>
    <row r="1" spans="1:6">
      <c r="A1" s="76"/>
      <c r="B1" s="77"/>
      <c r="C1" s="78"/>
      <c r="D1" s="79"/>
      <c r="E1" s="79"/>
    </row>
    <row r="2" spans="1:6">
      <c r="A2" s="76"/>
      <c r="B2" s="77"/>
      <c r="C2" s="78"/>
      <c r="D2" s="79"/>
      <c r="E2" s="79"/>
    </row>
    <row r="3" spans="1:6" ht="14">
      <c r="A3" s="76"/>
      <c r="B3" s="77"/>
      <c r="C3" s="80"/>
      <c r="D3" s="81"/>
      <c r="E3" s="67"/>
    </row>
    <row r="4" spans="1:6" s="17" customFormat="1" ht="14">
      <c r="A4" s="76"/>
      <c r="B4" s="77"/>
      <c r="C4" s="67" t="s">
        <v>21</v>
      </c>
      <c r="D4" s="81"/>
      <c r="E4" s="67"/>
      <c r="F4" s="15"/>
    </row>
    <row r="5" spans="1:6">
      <c r="A5" s="76"/>
      <c r="B5" s="77"/>
      <c r="C5" s="82"/>
      <c r="D5" s="79"/>
      <c r="E5" s="79"/>
    </row>
    <row r="6" spans="1:6" s="18" customFormat="1" ht="12">
      <c r="A6" s="76">
        <v>1</v>
      </c>
      <c r="B6" s="83" t="s">
        <v>22</v>
      </c>
      <c r="C6" s="84"/>
      <c r="D6" s="85"/>
      <c r="E6" s="85"/>
      <c r="F6" s="15"/>
    </row>
    <row r="7" spans="1:6" s="20" customFormat="1" ht="36">
      <c r="A7" s="76"/>
      <c r="B7" s="83" t="s">
        <v>23</v>
      </c>
      <c r="C7" s="75" t="s">
        <v>152</v>
      </c>
      <c r="D7" s="86"/>
      <c r="E7" s="86"/>
      <c r="F7" s="19"/>
    </row>
    <row r="8" spans="1:6" s="20" customFormat="1" ht="24">
      <c r="A8" s="76"/>
      <c r="B8" s="83" t="s">
        <v>24</v>
      </c>
      <c r="C8" s="87" t="s">
        <v>153</v>
      </c>
      <c r="D8" s="86"/>
      <c r="E8" s="86"/>
      <c r="F8" s="19"/>
    </row>
    <row r="9" spans="1:6" s="21" customFormat="1" ht="60">
      <c r="A9" s="76"/>
      <c r="B9" s="83" t="s">
        <v>25</v>
      </c>
      <c r="C9" s="75" t="s">
        <v>154</v>
      </c>
      <c r="D9" s="88"/>
      <c r="E9" s="88"/>
      <c r="F9" s="15"/>
    </row>
    <row r="10" spans="1:6" s="20" customFormat="1" ht="48">
      <c r="A10" s="76"/>
      <c r="B10" s="83" t="s">
        <v>26</v>
      </c>
      <c r="C10" s="75" t="s">
        <v>155</v>
      </c>
      <c r="D10" s="86"/>
      <c r="E10" s="86"/>
      <c r="F10" s="19"/>
    </row>
    <row r="11" spans="1:6" s="21" customFormat="1" ht="24">
      <c r="A11" s="76"/>
      <c r="B11" s="83" t="s">
        <v>27</v>
      </c>
      <c r="C11" s="75" t="s">
        <v>156</v>
      </c>
      <c r="D11" s="88"/>
      <c r="E11" s="88"/>
      <c r="F11" s="15"/>
    </row>
    <row r="12" spans="1:6" s="20" customFormat="1" ht="24">
      <c r="A12" s="76"/>
      <c r="B12" s="83" t="s">
        <v>28</v>
      </c>
      <c r="C12" s="75" t="s">
        <v>157</v>
      </c>
      <c r="D12" s="86"/>
      <c r="E12" s="86"/>
      <c r="F12" s="19"/>
    </row>
    <row r="13" spans="1:6" s="21" customFormat="1" ht="24">
      <c r="A13" s="76"/>
      <c r="B13" s="83" t="s">
        <v>30</v>
      </c>
      <c r="C13" s="75" t="s">
        <v>158</v>
      </c>
      <c r="D13" s="88"/>
      <c r="E13" s="88"/>
      <c r="F13" s="15"/>
    </row>
    <row r="14" spans="1:6" s="20" customFormat="1" ht="48">
      <c r="A14" s="76"/>
      <c r="B14" s="83" t="s">
        <v>31</v>
      </c>
      <c r="C14" s="75" t="s">
        <v>159</v>
      </c>
      <c r="D14" s="86"/>
      <c r="E14" s="86"/>
      <c r="F14" s="19"/>
    </row>
    <row r="15" spans="1:6" s="20" customFormat="1" ht="48">
      <c r="A15" s="76"/>
      <c r="B15" s="83" t="s">
        <v>32</v>
      </c>
      <c r="C15" s="75" t="s">
        <v>160</v>
      </c>
      <c r="D15" s="86"/>
      <c r="E15" s="86"/>
      <c r="F15" s="19"/>
    </row>
    <row r="16" spans="1:6" s="20" customFormat="1" ht="24">
      <c r="A16" s="76"/>
      <c r="B16" s="83" t="s">
        <v>33</v>
      </c>
      <c r="C16" s="75" t="s">
        <v>34</v>
      </c>
      <c r="D16" s="86"/>
      <c r="E16" s="86"/>
      <c r="F16" s="19"/>
    </row>
    <row r="17" spans="1:6" s="20" customFormat="1" ht="12">
      <c r="A17" s="76"/>
      <c r="B17" s="83" t="s">
        <v>35</v>
      </c>
      <c r="C17" s="75" t="s">
        <v>161</v>
      </c>
      <c r="D17" s="86"/>
      <c r="E17" s="86"/>
      <c r="F17" s="19"/>
    </row>
    <row r="18" spans="1:6" s="21" customFormat="1" ht="36">
      <c r="A18" s="76"/>
      <c r="B18" s="83" t="s">
        <v>36</v>
      </c>
      <c r="C18" s="89" t="s">
        <v>162</v>
      </c>
      <c r="D18" s="88"/>
      <c r="E18" s="88"/>
      <c r="F18" s="15"/>
    </row>
    <row r="19" spans="1:6" s="21" customFormat="1" ht="24">
      <c r="A19" s="76"/>
      <c r="B19" s="83" t="s">
        <v>163</v>
      </c>
      <c r="C19" s="89" t="s">
        <v>164</v>
      </c>
      <c r="D19" s="88"/>
      <c r="E19" s="88"/>
      <c r="F19" s="15"/>
    </row>
    <row r="20" spans="1:6" s="22" customFormat="1" ht="12">
      <c r="A20" s="76"/>
      <c r="B20" s="77"/>
      <c r="C20" s="75"/>
      <c r="D20" s="79"/>
      <c r="E20" s="79"/>
      <c r="F20" s="23"/>
    </row>
    <row r="21" spans="1:6" s="21" customFormat="1" ht="12">
      <c r="A21" s="76">
        <v>2</v>
      </c>
      <c r="B21" s="83" t="s">
        <v>37</v>
      </c>
      <c r="C21" s="90"/>
      <c r="D21" s="90"/>
      <c r="E21" s="90"/>
      <c r="F21" s="15"/>
    </row>
    <row r="22" spans="1:6" s="21" customFormat="1" ht="24">
      <c r="A22" s="76"/>
      <c r="B22" s="77" t="s">
        <v>38</v>
      </c>
      <c r="C22" s="75" t="s">
        <v>39</v>
      </c>
      <c r="D22" s="88"/>
      <c r="E22" s="88"/>
      <c r="F22" s="15"/>
    </row>
    <row r="23" spans="1:6" s="21" customFormat="1" ht="24">
      <c r="A23" s="76"/>
      <c r="B23" s="77" t="s">
        <v>40</v>
      </c>
      <c r="C23" s="75" t="s">
        <v>165</v>
      </c>
      <c r="D23" s="88"/>
      <c r="E23" s="88"/>
      <c r="F23" s="15"/>
    </row>
    <row r="24" spans="1:6" s="21" customFormat="1" ht="24">
      <c r="A24" s="76"/>
      <c r="B24" s="77" t="s">
        <v>41</v>
      </c>
      <c r="C24" s="75" t="s">
        <v>42</v>
      </c>
      <c r="D24" s="88"/>
      <c r="E24" s="88"/>
      <c r="F24" s="15"/>
    </row>
    <row r="25" spans="1:6" s="21" customFormat="1" ht="12">
      <c r="A25" s="76"/>
      <c r="B25" s="77" t="s">
        <v>43</v>
      </c>
      <c r="C25" s="75" t="s">
        <v>44</v>
      </c>
      <c r="D25" s="88"/>
      <c r="E25" s="88"/>
      <c r="F25" s="15"/>
    </row>
    <row r="26" spans="1:6" s="21" customFormat="1" ht="24">
      <c r="A26" s="76"/>
      <c r="B26" s="77" t="s">
        <v>45</v>
      </c>
      <c r="C26" s="75" t="s">
        <v>46</v>
      </c>
      <c r="D26" s="88"/>
      <c r="E26" s="88"/>
      <c r="F26" s="15"/>
    </row>
    <row r="27" spans="1:6" s="21" customFormat="1" ht="12">
      <c r="A27" s="76"/>
      <c r="B27" s="77" t="s">
        <v>47</v>
      </c>
      <c r="C27" s="75" t="s">
        <v>48</v>
      </c>
      <c r="D27" s="88"/>
      <c r="E27" s="88"/>
      <c r="F27" s="15"/>
    </row>
    <row r="28" spans="1:6" s="21" customFormat="1" ht="12">
      <c r="A28" s="76"/>
      <c r="B28" s="77" t="s">
        <v>49</v>
      </c>
      <c r="C28" s="75" t="s">
        <v>50</v>
      </c>
      <c r="D28" s="88"/>
      <c r="E28" s="88"/>
      <c r="F28" s="15"/>
    </row>
    <row r="29" spans="1:6" s="21" customFormat="1" ht="12">
      <c r="A29" s="76"/>
      <c r="B29" s="77" t="s">
        <v>51</v>
      </c>
      <c r="C29" s="75" t="s">
        <v>52</v>
      </c>
      <c r="D29" s="88"/>
      <c r="E29" s="88"/>
      <c r="F29" s="15"/>
    </row>
    <row r="30" spans="1:6" s="22" customFormat="1" ht="24">
      <c r="A30" s="76"/>
      <c r="B30" s="77" t="s">
        <v>166</v>
      </c>
      <c r="C30" s="75" t="s">
        <v>167</v>
      </c>
      <c r="D30" s="88"/>
      <c r="E30" s="88"/>
      <c r="F30" s="23"/>
    </row>
    <row r="31" spans="1:6" s="21" customFormat="1" ht="36">
      <c r="A31" s="76"/>
      <c r="B31" s="77" t="s">
        <v>168</v>
      </c>
      <c r="C31" s="75" t="s">
        <v>169</v>
      </c>
      <c r="D31" s="88"/>
      <c r="E31" s="88"/>
      <c r="F31" s="15"/>
    </row>
    <row r="32" spans="1:6" s="21" customFormat="1" ht="12">
      <c r="A32" s="76"/>
      <c r="B32" s="77"/>
      <c r="C32" s="75"/>
      <c r="D32" s="79"/>
      <c r="E32" s="79"/>
      <c r="F32" s="15"/>
    </row>
    <row r="33" spans="1:6" s="21" customFormat="1" ht="12">
      <c r="A33" s="76">
        <v>3</v>
      </c>
      <c r="B33" s="83" t="s">
        <v>170</v>
      </c>
      <c r="C33" s="90"/>
      <c r="D33" s="90"/>
      <c r="E33" s="90"/>
      <c r="F33" s="15"/>
    </row>
    <row r="34" spans="1:6" s="20" customFormat="1" ht="24">
      <c r="A34" s="76"/>
      <c r="B34" s="83" t="s">
        <v>171</v>
      </c>
      <c r="C34" s="75" t="s">
        <v>172</v>
      </c>
      <c r="D34" s="86"/>
      <c r="E34" s="86"/>
      <c r="F34" s="15"/>
    </row>
    <row r="35" spans="1:6" s="21" customFormat="1" ht="24">
      <c r="A35" s="76"/>
      <c r="B35" s="83" t="s">
        <v>173</v>
      </c>
      <c r="C35" s="75" t="s">
        <v>174</v>
      </c>
      <c r="D35" s="88"/>
      <c r="E35" s="88"/>
      <c r="F35" s="15"/>
    </row>
    <row r="36" spans="1:6" s="21" customFormat="1" ht="12">
      <c r="A36" s="76"/>
      <c r="B36" s="83" t="s">
        <v>175</v>
      </c>
      <c r="C36" s="75" t="s">
        <v>176</v>
      </c>
      <c r="D36" s="86"/>
      <c r="E36" s="86"/>
      <c r="F36" s="15"/>
    </row>
    <row r="37" spans="1:6" s="22" customFormat="1" ht="24">
      <c r="A37" s="76"/>
      <c r="B37" s="83" t="s">
        <v>177</v>
      </c>
      <c r="C37" s="75" t="s">
        <v>178</v>
      </c>
      <c r="D37" s="88"/>
      <c r="E37" s="88"/>
      <c r="F37" s="23"/>
    </row>
    <row r="38" spans="1:6" s="20" customFormat="1" ht="24">
      <c r="A38" s="76"/>
      <c r="B38" s="83" t="s">
        <v>179</v>
      </c>
      <c r="C38" s="75" t="s">
        <v>180</v>
      </c>
      <c r="D38" s="88"/>
      <c r="E38" s="88"/>
      <c r="F38" s="15"/>
    </row>
    <row r="39" spans="1:6" s="20" customFormat="1" ht="12">
      <c r="A39" s="76"/>
      <c r="B39" s="77"/>
      <c r="C39" s="75"/>
      <c r="D39" s="79"/>
      <c r="E39" s="79"/>
      <c r="F39" s="15"/>
    </row>
    <row r="40" spans="1:6" s="20" customFormat="1" ht="12">
      <c r="A40" s="76">
        <v>4</v>
      </c>
      <c r="B40" s="83" t="s">
        <v>53</v>
      </c>
      <c r="C40" s="90"/>
      <c r="D40" s="90"/>
      <c r="E40" s="90"/>
      <c r="F40" s="15"/>
    </row>
    <row r="41" spans="1:6" s="21" customFormat="1" ht="36">
      <c r="A41" s="76"/>
      <c r="B41" s="77" t="s">
        <v>54</v>
      </c>
      <c r="C41" s="75" t="s">
        <v>181</v>
      </c>
      <c r="D41" s="88"/>
      <c r="E41" s="88"/>
      <c r="F41" s="15"/>
    </row>
    <row r="42" spans="1:6" s="22" customFormat="1" ht="24">
      <c r="A42" s="76"/>
      <c r="B42" s="77" t="s">
        <v>55</v>
      </c>
      <c r="C42" s="75" t="s">
        <v>56</v>
      </c>
      <c r="D42" s="88"/>
      <c r="E42" s="88"/>
      <c r="F42" s="23"/>
    </row>
    <row r="43" spans="1:6" s="21" customFormat="1" ht="24">
      <c r="A43" s="76"/>
      <c r="B43" s="77" t="s">
        <v>57</v>
      </c>
      <c r="C43" s="75" t="s">
        <v>182</v>
      </c>
      <c r="D43" s="88"/>
      <c r="E43" s="88"/>
      <c r="F43" s="15"/>
    </row>
    <row r="44" spans="1:6" s="20" customFormat="1" ht="12">
      <c r="A44" s="76"/>
      <c r="B44" s="77" t="s">
        <v>58</v>
      </c>
      <c r="C44" s="75" t="s">
        <v>59</v>
      </c>
      <c r="D44" s="86"/>
      <c r="E44" s="86"/>
      <c r="F44" s="15"/>
    </row>
    <row r="45" spans="1:6" s="21" customFormat="1" ht="24">
      <c r="A45" s="76"/>
      <c r="B45" s="77" t="s">
        <v>60</v>
      </c>
      <c r="C45" s="75" t="s">
        <v>61</v>
      </c>
      <c r="D45" s="88"/>
      <c r="E45" s="88"/>
      <c r="F45" s="15"/>
    </row>
    <row r="46" spans="1:6" s="22" customFormat="1" ht="12">
      <c r="A46" s="76"/>
      <c r="B46" s="77"/>
      <c r="C46" s="75"/>
      <c r="D46" s="79"/>
      <c r="E46" s="79"/>
      <c r="F46" s="23"/>
    </row>
    <row r="47" spans="1:6" s="20" customFormat="1" ht="12">
      <c r="A47" s="76">
        <v>5</v>
      </c>
      <c r="B47" s="83" t="s">
        <v>62</v>
      </c>
      <c r="C47" s="90"/>
      <c r="D47" s="90"/>
      <c r="E47" s="90"/>
      <c r="F47" s="19"/>
    </row>
    <row r="48" spans="1:6" s="20" customFormat="1" ht="12">
      <c r="A48" s="76"/>
      <c r="B48" s="83" t="s">
        <v>63</v>
      </c>
      <c r="C48" s="75" t="s">
        <v>64</v>
      </c>
      <c r="D48" s="86"/>
      <c r="E48" s="86"/>
      <c r="F48" s="19"/>
    </row>
    <row r="49" spans="1:6" s="20" customFormat="1" ht="12">
      <c r="A49" s="76"/>
      <c r="B49" s="83" t="s">
        <v>65</v>
      </c>
      <c r="C49" s="75" t="s">
        <v>66</v>
      </c>
      <c r="D49" s="86"/>
      <c r="E49" s="86"/>
      <c r="F49" s="19"/>
    </row>
    <row r="50" spans="1:6" s="21" customFormat="1" ht="12">
      <c r="A50" s="76"/>
      <c r="B50" s="83" t="s">
        <v>67</v>
      </c>
      <c r="C50" s="75" t="s">
        <v>68</v>
      </c>
      <c r="D50" s="86"/>
      <c r="E50" s="86"/>
      <c r="F50" s="15"/>
    </row>
    <row r="51" spans="1:6" s="22" customFormat="1" ht="12">
      <c r="A51" s="76"/>
      <c r="B51" s="77"/>
      <c r="C51" s="75"/>
      <c r="D51" s="79"/>
      <c r="E51" s="79"/>
      <c r="F51" s="23"/>
    </row>
    <row r="52" spans="1:6" s="20" customFormat="1" ht="12">
      <c r="A52" s="76">
        <v>6</v>
      </c>
      <c r="B52" s="83" t="s">
        <v>183</v>
      </c>
      <c r="C52" s="90"/>
      <c r="D52" s="90"/>
      <c r="E52" s="90"/>
      <c r="F52" s="19"/>
    </row>
    <row r="53" spans="1:6" s="21" customFormat="1" ht="24">
      <c r="A53" s="76"/>
      <c r="B53" s="77" t="s">
        <v>69</v>
      </c>
      <c r="C53" s="75" t="s">
        <v>184</v>
      </c>
      <c r="D53" s="88"/>
      <c r="E53" s="88"/>
      <c r="F53" s="19"/>
    </row>
    <row r="54" spans="1:6" s="21" customFormat="1" ht="12">
      <c r="A54" s="76"/>
      <c r="B54" s="77" t="s">
        <v>70</v>
      </c>
      <c r="C54" s="75" t="s">
        <v>185</v>
      </c>
      <c r="D54" s="86"/>
      <c r="E54" s="86"/>
      <c r="F54" s="19"/>
    </row>
    <row r="55" spans="1:6" s="21" customFormat="1" ht="12">
      <c r="A55" s="76"/>
      <c r="B55" s="77"/>
      <c r="C55" s="75"/>
      <c r="D55" s="79"/>
      <c r="E55" s="79"/>
      <c r="F55" s="15"/>
    </row>
    <row r="56" spans="1:6" s="18" customFormat="1" ht="12">
      <c r="A56" s="76">
        <v>7</v>
      </c>
      <c r="B56" s="83" t="s">
        <v>71</v>
      </c>
      <c r="C56" s="90"/>
      <c r="D56" s="90"/>
      <c r="E56" s="90"/>
      <c r="F56" s="15"/>
    </row>
    <row r="57" spans="1:6" s="21" customFormat="1" ht="24">
      <c r="A57" s="76"/>
      <c r="B57" s="83" t="s">
        <v>72</v>
      </c>
      <c r="C57" s="75" t="s">
        <v>186</v>
      </c>
      <c r="D57" s="86"/>
      <c r="E57" s="86"/>
      <c r="F57" s="19"/>
    </row>
    <row r="58" spans="1:6" s="21" customFormat="1" ht="24">
      <c r="A58" s="76"/>
      <c r="B58" s="83" t="s">
        <v>73</v>
      </c>
      <c r="C58" s="75" t="s">
        <v>187</v>
      </c>
      <c r="D58" s="86"/>
      <c r="E58" s="86"/>
      <c r="F58" s="15"/>
    </row>
    <row r="59" spans="1:6" s="18" customFormat="1" ht="12">
      <c r="A59" s="76"/>
      <c r="B59" s="83" t="s">
        <v>74</v>
      </c>
      <c r="C59" s="75" t="s">
        <v>188</v>
      </c>
      <c r="D59" s="86"/>
      <c r="E59" s="86"/>
      <c r="F59" s="15"/>
    </row>
    <row r="60" spans="1:6" s="21" customFormat="1" ht="12">
      <c r="A60" s="76"/>
      <c r="B60" s="77"/>
      <c r="C60" s="75"/>
      <c r="D60" s="79"/>
      <c r="E60" s="79"/>
      <c r="F60" s="15"/>
    </row>
    <row r="61" spans="1:6" s="20" customFormat="1" ht="12">
      <c r="A61" s="76">
        <v>8</v>
      </c>
      <c r="B61" s="83" t="s">
        <v>75</v>
      </c>
      <c r="C61" s="90"/>
      <c r="D61" s="90"/>
      <c r="E61" s="90"/>
      <c r="F61" s="15"/>
    </row>
    <row r="62" spans="1:6" s="21" customFormat="1" ht="36">
      <c r="A62" s="76"/>
      <c r="B62" s="77" t="s">
        <v>76</v>
      </c>
      <c r="C62" s="75" t="s">
        <v>189</v>
      </c>
      <c r="D62" s="86"/>
      <c r="E62" s="86"/>
      <c r="F62" s="15"/>
    </row>
    <row r="63" spans="1:6" s="18" customFormat="1" ht="24">
      <c r="A63" s="76"/>
      <c r="B63" s="77" t="s">
        <v>77</v>
      </c>
      <c r="C63" s="75" t="s">
        <v>78</v>
      </c>
      <c r="D63" s="88"/>
      <c r="E63" s="88"/>
      <c r="F63" s="15"/>
    </row>
    <row r="64" spans="1:6" s="20" customFormat="1" ht="24">
      <c r="A64" s="76"/>
      <c r="B64" s="77" t="s">
        <v>79</v>
      </c>
      <c r="C64" s="75" t="s">
        <v>80</v>
      </c>
      <c r="D64" s="88"/>
      <c r="E64" s="88"/>
      <c r="F64" s="15"/>
    </row>
    <row r="65" spans="1:6" s="21" customFormat="1" ht="12">
      <c r="A65" s="76"/>
      <c r="B65" s="77"/>
      <c r="C65" s="75"/>
      <c r="D65" s="79"/>
      <c r="E65" s="79"/>
      <c r="F65" s="15"/>
    </row>
    <row r="66" spans="1:6" s="18" customFormat="1" ht="12">
      <c r="A66" s="76">
        <v>9</v>
      </c>
      <c r="B66" s="83" t="s">
        <v>81</v>
      </c>
      <c r="C66" s="91"/>
      <c r="D66" s="91"/>
      <c r="E66" s="91"/>
      <c r="F66" s="15"/>
    </row>
    <row r="67" spans="1:6" s="20" customFormat="1" ht="36">
      <c r="A67" s="76"/>
      <c r="B67" s="77" t="s">
        <v>82</v>
      </c>
      <c r="C67" s="75" t="s">
        <v>190</v>
      </c>
      <c r="D67" s="88"/>
      <c r="E67" s="88"/>
      <c r="F67" s="19"/>
    </row>
    <row r="68" spans="1:6" s="20" customFormat="1" ht="12">
      <c r="A68" s="76"/>
      <c r="B68" s="77"/>
      <c r="C68" s="75"/>
      <c r="D68" s="79"/>
      <c r="E68" s="79"/>
      <c r="F68" s="19"/>
    </row>
    <row r="69" spans="1:6" s="20" customFormat="1" ht="12">
      <c r="A69" s="76">
        <v>10</v>
      </c>
      <c r="B69" s="83" t="s">
        <v>83</v>
      </c>
      <c r="C69" s="91"/>
      <c r="D69" s="91"/>
      <c r="E69" s="91"/>
      <c r="F69" s="19"/>
    </row>
    <row r="70" spans="1:6" s="20" customFormat="1" ht="24">
      <c r="A70" s="76"/>
      <c r="B70" s="77" t="s">
        <v>84</v>
      </c>
      <c r="C70" s="75" t="s">
        <v>191</v>
      </c>
      <c r="D70" s="88"/>
      <c r="E70" s="88"/>
      <c r="F70" s="19"/>
    </row>
    <row r="71" spans="1:6" s="20" customFormat="1" ht="12">
      <c r="A71" s="76"/>
      <c r="B71" s="77" t="s">
        <v>85</v>
      </c>
      <c r="C71" s="75" t="s">
        <v>192</v>
      </c>
      <c r="D71" s="86"/>
      <c r="E71" s="86"/>
      <c r="F71" s="19"/>
    </row>
    <row r="72" spans="1:6" s="21" customFormat="1" ht="12">
      <c r="A72" s="76"/>
      <c r="B72" s="77"/>
      <c r="C72" s="75"/>
      <c r="D72" s="79"/>
      <c r="E72" s="79"/>
      <c r="F72" s="15"/>
    </row>
    <row r="73" spans="1:6" s="18" customFormat="1" ht="12">
      <c r="A73" s="76">
        <v>11</v>
      </c>
      <c r="B73" s="83" t="s">
        <v>86</v>
      </c>
      <c r="C73" s="84"/>
      <c r="D73" s="91"/>
      <c r="E73" s="91"/>
      <c r="F73" s="15"/>
    </row>
    <row r="74" spans="1:6" s="20" customFormat="1" ht="12">
      <c r="A74" s="76"/>
      <c r="B74" s="77" t="s">
        <v>87</v>
      </c>
      <c r="C74" s="75" t="s">
        <v>88</v>
      </c>
      <c r="D74" s="86"/>
      <c r="E74" s="86"/>
      <c r="F74" s="19"/>
    </row>
    <row r="75" spans="1:6" s="21" customFormat="1" ht="12">
      <c r="A75" s="76"/>
      <c r="B75" s="77"/>
      <c r="C75" s="75"/>
      <c r="D75" s="79"/>
      <c r="E75" s="79"/>
      <c r="F75" s="19"/>
    </row>
    <row r="76" spans="1:6" s="20" customFormat="1" ht="12">
      <c r="A76" s="76">
        <v>12</v>
      </c>
      <c r="B76" s="83" t="s">
        <v>89</v>
      </c>
      <c r="C76" s="91"/>
      <c r="D76" s="91"/>
      <c r="E76" s="91"/>
      <c r="F76" s="19"/>
    </row>
    <row r="77" spans="1:6" s="20" customFormat="1" ht="24">
      <c r="A77" s="76"/>
      <c r="B77" s="77" t="s">
        <v>90</v>
      </c>
      <c r="C77" s="75" t="s">
        <v>193</v>
      </c>
      <c r="D77" s="86"/>
      <c r="E77" s="86"/>
      <c r="F77" s="19"/>
    </row>
    <row r="78" spans="1:6" s="20" customFormat="1" ht="24">
      <c r="A78" s="76"/>
      <c r="B78" s="77" t="s">
        <v>91</v>
      </c>
      <c r="C78" s="75" t="s">
        <v>194</v>
      </c>
      <c r="D78" s="86"/>
      <c r="E78" s="86"/>
      <c r="F78" s="19"/>
    </row>
    <row r="79" spans="1:6" s="21" customFormat="1" ht="24">
      <c r="A79" s="76"/>
      <c r="B79" s="77" t="s">
        <v>92</v>
      </c>
      <c r="C79" s="75" t="s">
        <v>195</v>
      </c>
      <c r="D79" s="86"/>
      <c r="E79" s="86"/>
      <c r="F79" s="19"/>
    </row>
    <row r="80" spans="1:6" s="20" customFormat="1" ht="12">
      <c r="A80" s="76"/>
      <c r="B80" s="77" t="s">
        <v>93</v>
      </c>
      <c r="C80" s="75" t="s">
        <v>196</v>
      </c>
      <c r="D80" s="86"/>
      <c r="E80" s="86"/>
      <c r="F80" s="19"/>
    </row>
    <row r="81" spans="1:6" s="21" customFormat="1" ht="24">
      <c r="A81" s="76"/>
      <c r="B81" s="77" t="s">
        <v>94</v>
      </c>
      <c r="C81" s="75" t="s">
        <v>197</v>
      </c>
      <c r="D81" s="86"/>
      <c r="E81" s="86"/>
      <c r="F81" s="15"/>
    </row>
    <row r="82" spans="1:6" s="22" customFormat="1" ht="12">
      <c r="A82" s="76"/>
      <c r="B82" s="77"/>
      <c r="C82" s="75"/>
      <c r="D82" s="79"/>
      <c r="E82" s="79"/>
      <c r="F82" s="23"/>
    </row>
    <row r="83" spans="1:6" s="20" customFormat="1" ht="12">
      <c r="A83" s="76">
        <v>13</v>
      </c>
      <c r="B83" s="83" t="s">
        <v>95</v>
      </c>
      <c r="C83" s="91"/>
      <c r="D83" s="91"/>
      <c r="E83" s="91"/>
      <c r="F83" s="19"/>
    </row>
    <row r="84" spans="1:6" s="21" customFormat="1" ht="24">
      <c r="A84" s="76"/>
      <c r="B84" s="77" t="s">
        <v>96</v>
      </c>
      <c r="C84" s="75" t="s">
        <v>295</v>
      </c>
      <c r="D84" s="86"/>
      <c r="E84" s="86"/>
      <c r="F84" s="15"/>
    </row>
    <row r="85" spans="1:6" s="18" customFormat="1" ht="72">
      <c r="A85" s="76"/>
      <c r="B85" s="77" t="s">
        <v>97</v>
      </c>
      <c r="C85" s="75" t="s">
        <v>198</v>
      </c>
      <c r="D85" s="88"/>
      <c r="E85" s="88"/>
      <c r="F85" s="15"/>
    </row>
    <row r="86" spans="1:6" s="24" customFormat="1" ht="24">
      <c r="A86" s="76"/>
      <c r="B86" s="77" t="s">
        <v>98</v>
      </c>
      <c r="C86" s="75" t="s">
        <v>296</v>
      </c>
      <c r="D86" s="86"/>
      <c r="E86" s="86"/>
      <c r="F86" s="15"/>
    </row>
    <row r="87" spans="1:6" s="21" customFormat="1" ht="12">
      <c r="A87" s="76"/>
      <c r="B87" s="77" t="s">
        <v>99</v>
      </c>
      <c r="C87" s="75" t="s">
        <v>100</v>
      </c>
      <c r="D87" s="86"/>
      <c r="E87" s="86"/>
      <c r="F87" s="15"/>
    </row>
    <row r="88" spans="1:6">
      <c r="A88" s="76"/>
      <c r="B88" s="77" t="s">
        <v>101</v>
      </c>
      <c r="C88" s="75" t="s">
        <v>102</v>
      </c>
      <c r="D88" s="86"/>
      <c r="E88" s="86"/>
    </row>
    <row r="89" spans="1:6" ht="36">
      <c r="A89" s="76"/>
      <c r="B89" s="77" t="s">
        <v>103</v>
      </c>
      <c r="C89" s="75" t="s">
        <v>297</v>
      </c>
      <c r="D89" s="88"/>
      <c r="E89" s="88"/>
    </row>
    <row r="90" spans="1:6">
      <c r="A90" s="76"/>
      <c r="B90" s="77" t="s">
        <v>104</v>
      </c>
      <c r="C90" s="75" t="s">
        <v>105</v>
      </c>
      <c r="D90" s="86"/>
      <c r="E90" s="86"/>
    </row>
    <row r="91" spans="1:6">
      <c r="A91" s="76"/>
      <c r="B91" s="77"/>
      <c r="C91" s="75"/>
      <c r="D91" s="79"/>
      <c r="E91" s="79"/>
    </row>
    <row r="92" spans="1:6" s="21" customFormat="1" ht="12">
      <c r="A92" s="76">
        <v>14</v>
      </c>
      <c r="B92" s="83" t="s">
        <v>106</v>
      </c>
      <c r="C92" s="90"/>
      <c r="D92" s="90"/>
      <c r="E92" s="90"/>
      <c r="F92" s="15"/>
    </row>
    <row r="93" spans="1:6">
      <c r="A93" s="76"/>
      <c r="B93" s="77" t="s">
        <v>199</v>
      </c>
      <c r="C93" s="75" t="s">
        <v>107</v>
      </c>
      <c r="D93" s="86"/>
      <c r="E93" s="86"/>
    </row>
    <row r="94" spans="1:6">
      <c r="A94" s="76"/>
      <c r="B94" s="77"/>
      <c r="C94" s="75"/>
      <c r="D94" s="79"/>
      <c r="E94" s="79"/>
    </row>
    <row r="95" spans="1:6">
      <c r="A95" s="76">
        <v>15</v>
      </c>
      <c r="B95" s="83" t="s">
        <v>108</v>
      </c>
      <c r="C95" s="91"/>
      <c r="D95" s="91"/>
      <c r="E95" s="91"/>
    </row>
    <row r="96" spans="1:6" ht="24">
      <c r="A96" s="92"/>
      <c r="B96" s="83" t="s">
        <v>109</v>
      </c>
      <c r="C96" s="75" t="s">
        <v>200</v>
      </c>
      <c r="D96" s="93"/>
      <c r="E96" s="93"/>
    </row>
    <row r="97" spans="1:6">
      <c r="A97" s="76"/>
      <c r="B97" s="77"/>
      <c r="C97" s="75"/>
      <c r="D97" s="79"/>
      <c r="E97" s="79"/>
    </row>
    <row r="98" spans="1:6" s="21" customFormat="1" ht="12">
      <c r="A98" s="76">
        <v>17</v>
      </c>
      <c r="B98" s="83" t="s">
        <v>110</v>
      </c>
      <c r="C98" s="91"/>
      <c r="D98" s="79"/>
      <c r="E98" s="79"/>
      <c r="F98" s="15"/>
    </row>
    <row r="99" spans="1:6" ht="48">
      <c r="A99" s="76"/>
      <c r="B99" s="77" t="s">
        <v>201</v>
      </c>
      <c r="C99" s="75" t="s">
        <v>111</v>
      </c>
      <c r="D99" s="79"/>
      <c r="E99" s="79"/>
    </row>
    <row r="100" spans="1:6" ht="24">
      <c r="A100" s="76"/>
      <c r="B100" s="77" t="s">
        <v>202</v>
      </c>
      <c r="C100" s="75" t="s">
        <v>112</v>
      </c>
      <c r="D100" s="79"/>
      <c r="E100" s="79"/>
    </row>
    <row r="101" spans="1:6" ht="24">
      <c r="A101" s="76"/>
      <c r="B101" s="77" t="s">
        <v>203</v>
      </c>
      <c r="C101" s="75" t="s">
        <v>113</v>
      </c>
      <c r="D101" s="79"/>
      <c r="E101" s="79"/>
    </row>
    <row r="102" spans="1:6">
      <c r="A102" s="76"/>
      <c r="B102" s="77"/>
      <c r="C102" s="75"/>
      <c r="D102" s="79"/>
      <c r="E102" s="79"/>
    </row>
    <row r="103" spans="1:6">
      <c r="A103" s="76">
        <v>18</v>
      </c>
      <c r="B103" s="83" t="s">
        <v>114</v>
      </c>
      <c r="C103" s="91"/>
      <c r="D103" s="79"/>
      <c r="E103" s="79"/>
    </row>
    <row r="104" spans="1:6" s="21" customFormat="1" ht="48">
      <c r="A104" s="76"/>
      <c r="B104" s="77" t="s">
        <v>204</v>
      </c>
      <c r="C104" s="75" t="s">
        <v>111</v>
      </c>
      <c r="D104" s="79"/>
      <c r="E104" s="79"/>
      <c r="F104" s="15"/>
    </row>
    <row r="105" spans="1:6">
      <c r="A105" s="76"/>
      <c r="B105" s="77" t="s">
        <v>205</v>
      </c>
      <c r="C105" s="75" t="s">
        <v>115</v>
      </c>
      <c r="D105" s="79"/>
      <c r="E105" s="79"/>
    </row>
    <row r="106" spans="1:6">
      <c r="A106" s="76"/>
      <c r="B106" s="77" t="s">
        <v>206</v>
      </c>
      <c r="C106" s="75" t="s">
        <v>116</v>
      </c>
      <c r="D106" s="79"/>
      <c r="E106" s="79"/>
    </row>
    <row r="107" spans="1:6" ht="36">
      <c r="A107" s="76"/>
      <c r="B107" s="77" t="s">
        <v>207</v>
      </c>
      <c r="C107" s="75" t="s">
        <v>117</v>
      </c>
      <c r="D107" s="79"/>
      <c r="E107" s="79"/>
    </row>
    <row r="108" spans="1:6" s="21" customFormat="1" ht="12">
      <c r="A108" s="76"/>
      <c r="B108" s="77"/>
      <c r="C108" s="75"/>
      <c r="D108" s="79"/>
      <c r="E108" s="79"/>
      <c r="F108" s="15"/>
    </row>
    <row r="109" spans="1:6">
      <c r="A109" s="76">
        <v>19</v>
      </c>
      <c r="B109" s="83" t="s">
        <v>118</v>
      </c>
      <c r="C109" s="91"/>
      <c r="D109" s="79"/>
      <c r="E109" s="79"/>
    </row>
    <row r="110" spans="1:6" ht="48">
      <c r="A110" s="76"/>
      <c r="B110" s="77" t="s">
        <v>208</v>
      </c>
      <c r="C110" s="75" t="s">
        <v>111</v>
      </c>
      <c r="D110" s="79"/>
      <c r="E110" s="79"/>
    </row>
    <row r="111" spans="1:6">
      <c r="A111" s="76"/>
      <c r="B111" s="77" t="s">
        <v>209</v>
      </c>
      <c r="C111" s="75" t="s">
        <v>29</v>
      </c>
      <c r="D111" s="79"/>
      <c r="E111" s="79"/>
    </row>
    <row r="112" spans="1:6">
      <c r="A112" s="76"/>
      <c r="B112" s="77" t="s">
        <v>210</v>
      </c>
      <c r="C112" s="75" t="s">
        <v>119</v>
      </c>
      <c r="D112" s="79"/>
      <c r="E112" s="79"/>
    </row>
    <row r="113" spans="1:6" s="21" customFormat="1" ht="24">
      <c r="A113" s="76"/>
      <c r="B113" s="77" t="s">
        <v>211</v>
      </c>
      <c r="C113" s="75" t="s">
        <v>120</v>
      </c>
      <c r="D113" s="79"/>
      <c r="E113" s="79"/>
      <c r="F113" s="15"/>
    </row>
    <row r="114" spans="1:6">
      <c r="A114" s="76"/>
      <c r="B114" s="77"/>
      <c r="C114" s="75"/>
      <c r="D114" s="79"/>
      <c r="E114" s="79"/>
    </row>
    <row r="115" spans="1:6">
      <c r="A115" s="76">
        <v>20</v>
      </c>
      <c r="B115" s="83" t="s">
        <v>121</v>
      </c>
      <c r="C115" s="91"/>
      <c r="D115" s="79"/>
      <c r="E115" s="79"/>
    </row>
    <row r="116" spans="1:6" ht="48">
      <c r="A116" s="76"/>
      <c r="B116" s="77" t="s">
        <v>212</v>
      </c>
      <c r="C116" s="75" t="s">
        <v>111</v>
      </c>
      <c r="D116" s="79"/>
      <c r="E116" s="79"/>
    </row>
    <row r="117" spans="1:6" ht="24">
      <c r="A117" s="76"/>
      <c r="B117" s="77" t="s">
        <v>213</v>
      </c>
      <c r="C117" s="75" t="s">
        <v>122</v>
      </c>
      <c r="D117" s="79"/>
      <c r="E117" s="79"/>
    </row>
    <row r="118" spans="1:6">
      <c r="A118" s="76"/>
      <c r="B118" s="77"/>
      <c r="C118" s="75"/>
      <c r="D118" s="79"/>
      <c r="E118" s="79"/>
    </row>
    <row r="119" spans="1:6">
      <c r="A119" s="76">
        <v>21</v>
      </c>
      <c r="B119" s="83" t="s">
        <v>123</v>
      </c>
      <c r="C119" s="91"/>
      <c r="D119" s="79"/>
      <c r="E119" s="79"/>
    </row>
    <row r="120" spans="1:6" ht="48">
      <c r="A120" s="76"/>
      <c r="B120" s="77" t="s">
        <v>214</v>
      </c>
      <c r="C120" s="75" t="s">
        <v>111</v>
      </c>
      <c r="D120" s="79"/>
      <c r="E120" s="79"/>
    </row>
    <row r="121" spans="1:6" ht="24">
      <c r="A121" s="76"/>
      <c r="B121" s="77" t="s">
        <v>215</v>
      </c>
      <c r="C121" s="75" t="s">
        <v>124</v>
      </c>
      <c r="D121" s="79"/>
      <c r="E121" s="79"/>
    </row>
    <row r="122" spans="1:6">
      <c r="A122" s="76"/>
      <c r="B122" s="77" t="s">
        <v>216</v>
      </c>
      <c r="C122" s="75" t="s">
        <v>125</v>
      </c>
      <c r="D122" s="79"/>
      <c r="E122" s="79"/>
    </row>
    <row r="123" spans="1:6">
      <c r="A123" s="76"/>
      <c r="B123" s="77"/>
      <c r="C123" s="75"/>
      <c r="D123" s="79"/>
      <c r="E123" s="79"/>
    </row>
    <row r="124" spans="1:6">
      <c r="A124" s="76">
        <v>22</v>
      </c>
      <c r="B124" s="83" t="s">
        <v>298</v>
      </c>
      <c r="C124" s="91"/>
      <c r="D124" s="95"/>
      <c r="E124" s="95"/>
    </row>
    <row r="125" spans="1:6" ht="14">
      <c r="A125" s="76"/>
      <c r="B125" s="77" t="s">
        <v>299</v>
      </c>
      <c r="C125" s="89" t="s">
        <v>300</v>
      </c>
      <c r="D125" s="80"/>
      <c r="E125" s="80"/>
    </row>
    <row r="126" spans="1:6" ht="14">
      <c r="A126" s="94"/>
      <c r="B126" s="77" t="s">
        <v>301</v>
      </c>
      <c r="C126" s="89" t="s">
        <v>302</v>
      </c>
      <c r="D126" s="80"/>
      <c r="E126" s="80"/>
    </row>
    <row r="127" spans="1:6" ht="14">
      <c r="A127" s="94"/>
      <c r="B127" s="77" t="s">
        <v>303</v>
      </c>
      <c r="C127" s="89" t="s">
        <v>304</v>
      </c>
      <c r="D127" s="80"/>
      <c r="E127" s="80"/>
    </row>
    <row r="128" spans="1:6" ht="14">
      <c r="A128" s="94"/>
      <c r="B128" s="77" t="s">
        <v>305</v>
      </c>
      <c r="C128" s="89" t="s">
        <v>306</v>
      </c>
      <c r="D128" s="80"/>
      <c r="E128" s="80"/>
    </row>
    <row r="129" spans="1:5" ht="14">
      <c r="A129" s="94"/>
      <c r="B129" s="77" t="s">
        <v>307</v>
      </c>
      <c r="C129" s="89" t="s">
        <v>308</v>
      </c>
      <c r="D129" s="80"/>
      <c r="E129" s="80"/>
    </row>
    <row r="130" spans="1:5" ht="14">
      <c r="A130" s="94"/>
      <c r="B130" s="96"/>
      <c r="C130" s="97"/>
      <c r="D130" s="80"/>
      <c r="E130" s="80"/>
    </row>
    <row r="131" spans="1:5" ht="14">
      <c r="A131" s="94"/>
      <c r="B131" s="96"/>
      <c r="C131" s="97"/>
      <c r="D131" s="80"/>
      <c r="E131" s="80"/>
    </row>
  </sheetData>
  <sheetProtection algorithmName="SHA-512" hashValue="BkL+5Zjf6FXGVhk4Vdt8DvumhcoVCQHMu4uaWyLlRmel7FnP/AuY31z8hqjvVumprca3yfvbj9SziaPLLciegg==" saltValue="jCV8kzgKlLbXanNdIiUAQA==" spinCount="100000" sheet="1" objects="1" scenarios="1"/>
  <printOptions horizontalCentered="1"/>
  <pageMargins left="0.47244094488188998" right="0.47244094488188998" top="0.78740157480314998" bottom="0.78740157480314998" header="0.39370078740157499" footer="0.31496062992126"/>
  <pageSetup paperSize="9" scale="94" fitToHeight="0"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4B452-8D97-084F-B705-CAF70C4CB975}">
  <sheetPr>
    <tabColor theme="0" tint="-0.249977111117893"/>
    <pageSetUpPr fitToPage="1"/>
  </sheetPr>
  <dimension ref="A1:E26"/>
  <sheetViews>
    <sheetView showGridLines="0" view="pageBreakPreview" zoomScale="130" zoomScaleNormal="130" zoomScaleSheetLayoutView="130" zoomScalePageLayoutView="19" workbookViewId="0">
      <pane ySplit="4" topLeftCell="A5" activePane="bottomLeft" state="frozen"/>
      <selection activeCell="D6" sqref="D6"/>
      <selection pane="bottomLeft" activeCell="D6" sqref="D6"/>
    </sheetView>
  </sheetViews>
  <sheetFormatPr baseColWidth="10" defaultColWidth="11.5" defaultRowHeight="13"/>
  <cols>
    <col min="1" max="1" width="3.83203125" style="34" customWidth="1"/>
    <col min="2" max="2" width="3.83203125" style="28" customWidth="1"/>
    <col min="3" max="3" width="120.83203125" style="28" customWidth="1"/>
    <col min="4" max="5" width="3.83203125" style="28" customWidth="1"/>
    <col min="6" max="16384" width="11.5" style="28"/>
  </cols>
  <sheetData>
    <row r="1" spans="1:5" s="26" customFormat="1">
      <c r="A1" s="98"/>
      <c r="B1" s="98"/>
      <c r="C1" s="99"/>
      <c r="D1" s="99"/>
      <c r="E1" s="99"/>
    </row>
    <row r="2" spans="1:5" s="26" customFormat="1" ht="13.5" customHeight="1">
      <c r="A2" s="98"/>
      <c r="B2" s="98"/>
      <c r="C2" s="99"/>
      <c r="D2" s="99"/>
      <c r="E2" s="99"/>
    </row>
    <row r="3" spans="1:5" s="26" customFormat="1" ht="14.25" customHeight="1">
      <c r="A3" s="100"/>
      <c r="B3" s="100"/>
      <c r="C3" s="97"/>
      <c r="D3" s="97"/>
      <c r="E3" s="97"/>
    </row>
    <row r="4" spans="1:5" s="27" customFormat="1" ht="13.5" customHeight="1">
      <c r="A4" s="100"/>
      <c r="B4" s="100"/>
      <c r="C4" s="67" t="s">
        <v>133</v>
      </c>
      <c r="D4" s="67"/>
      <c r="E4" s="67"/>
    </row>
    <row r="5" spans="1:5" ht="14">
      <c r="A5" s="101"/>
      <c r="B5" s="101"/>
      <c r="C5" s="81"/>
      <c r="D5" s="67"/>
      <c r="E5" s="67"/>
    </row>
    <row r="6" spans="1:5">
      <c r="A6" s="98"/>
      <c r="B6" s="83">
        <v>1</v>
      </c>
      <c r="C6" s="83" t="s">
        <v>309</v>
      </c>
      <c r="D6" s="83"/>
      <c r="E6" s="83"/>
    </row>
    <row r="7" spans="1:5" ht="84">
      <c r="A7" s="98"/>
      <c r="B7" s="98"/>
      <c r="C7" s="75" t="s">
        <v>310</v>
      </c>
      <c r="D7" s="75"/>
      <c r="E7" s="75"/>
    </row>
    <row r="8" spans="1:5">
      <c r="A8" s="98"/>
      <c r="B8" s="83" t="s">
        <v>217</v>
      </c>
      <c r="C8" s="83" t="s">
        <v>134</v>
      </c>
      <c r="D8" s="83"/>
      <c r="E8" s="83"/>
    </row>
    <row r="9" spans="1:5" ht="108">
      <c r="A9" s="98"/>
      <c r="B9" s="98"/>
      <c r="C9" s="75" t="s">
        <v>218</v>
      </c>
      <c r="D9" s="75"/>
      <c r="E9" s="75"/>
    </row>
    <row r="10" spans="1:5">
      <c r="A10" s="98"/>
      <c r="B10" s="83" t="s">
        <v>219</v>
      </c>
      <c r="C10" s="83" t="s">
        <v>135</v>
      </c>
      <c r="D10" s="83"/>
      <c r="E10" s="83"/>
    </row>
    <row r="11" spans="1:5" ht="48">
      <c r="A11" s="98"/>
      <c r="B11" s="98"/>
      <c r="C11" s="75" t="s">
        <v>220</v>
      </c>
      <c r="D11" s="75"/>
      <c r="E11" s="75"/>
    </row>
    <row r="12" spans="1:5">
      <c r="A12" s="98"/>
      <c r="B12" s="98"/>
      <c r="C12" s="99"/>
      <c r="D12" s="99"/>
      <c r="E12" s="99"/>
    </row>
    <row r="13" spans="1:5">
      <c r="A13" s="37"/>
    </row>
    <row r="25" spans="1:1" ht="14">
      <c r="A25" s="38"/>
    </row>
    <row r="26" spans="1:1" ht="14">
      <c r="A26" s="39"/>
    </row>
  </sheetData>
  <sheetProtection algorithmName="SHA-512" hashValue="LSduVPgoRfqjQ41SCqFG1LNI7UdlBUTBZ8TtFEKduxbbqQocZhsGu9QHloFJuace5oUHtIR+f0SfEj9Hlb7TZg==" saltValue="buHrVjNmgvKN1cpNp6GYAg==" spinCount="100000" sheet="1" objects="1" scenarios="1"/>
  <printOptions horizontalCentered="1"/>
  <pageMargins left="0.47244094488188998" right="0.47244094488188998" top="0.78740157480314998" bottom="0.78740157480314998" header="0.39370078740157499" footer="0.31496062992126"/>
  <pageSetup paperSize="9" scale="94"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00B050"/>
    <outlinePr summaryBelow="0" summaryRight="0"/>
    <pageSetUpPr fitToPage="1"/>
  </sheetPr>
  <dimension ref="A1:L23"/>
  <sheetViews>
    <sheetView showGridLines="0" view="pageBreakPreview" topLeftCell="B1" zoomScale="130" zoomScaleNormal="100" zoomScaleSheetLayoutView="130" zoomScalePageLayoutView="19" workbookViewId="0">
      <pane ySplit="6" topLeftCell="A7" activePane="bottomLeft" state="frozen"/>
      <selection pane="bottomLeft" activeCell="D8" sqref="D8"/>
    </sheetView>
  </sheetViews>
  <sheetFormatPr baseColWidth="10" defaultColWidth="9.1640625" defaultRowHeight="10" outlineLevelRow="5"/>
  <cols>
    <col min="1" max="1" width="34.6640625" style="2" hidden="1" customWidth="1"/>
    <col min="2" max="3" width="3.83203125" style="2" customWidth="1"/>
    <col min="4" max="4" width="80.6640625" style="2" customWidth="1"/>
    <col min="5" max="5" width="15.6640625" style="2" customWidth="1"/>
    <col min="6" max="8" width="15.6640625" style="2" hidden="1" customWidth="1"/>
    <col min="9" max="10" width="3.83203125" style="2" customWidth="1"/>
    <col min="11" max="11" width="41.6640625" style="2" customWidth="1"/>
    <col min="12" max="16384" width="9.1640625" style="2"/>
  </cols>
  <sheetData>
    <row r="1" spans="1:12">
      <c r="A1" s="6"/>
      <c r="B1" s="6"/>
      <c r="C1" s="6"/>
      <c r="D1" s="144"/>
      <c r="E1" s="148"/>
      <c r="F1" s="153"/>
      <c r="G1" s="149"/>
      <c r="H1" s="149"/>
      <c r="I1" s="7"/>
      <c r="J1" s="7"/>
    </row>
    <row r="2" spans="1:12" ht="13">
      <c r="D2" s="260" t="s">
        <v>144</v>
      </c>
      <c r="E2" s="261"/>
      <c r="F2" s="154"/>
      <c r="G2" s="159"/>
      <c r="H2" s="159"/>
    </row>
    <row r="3" spans="1:12" ht="7.5" customHeight="1">
      <c r="A3" s="6"/>
      <c r="B3" s="6"/>
      <c r="C3" s="6"/>
      <c r="D3" s="145"/>
      <c r="E3" s="149"/>
      <c r="F3" s="155"/>
      <c r="G3" s="160"/>
      <c r="H3" s="160"/>
      <c r="K3" s="9"/>
    </row>
    <row r="4" spans="1:12" ht="25.5" customHeight="1">
      <c r="D4" s="146" t="s">
        <v>5</v>
      </c>
      <c r="E4" s="150" t="s">
        <v>11</v>
      </c>
      <c r="F4" s="156" t="s">
        <v>13</v>
      </c>
      <c r="G4" s="161" t="s">
        <v>3</v>
      </c>
      <c r="H4" s="161" t="s">
        <v>17</v>
      </c>
      <c r="K4" s="6"/>
      <c r="L4" s="9"/>
    </row>
    <row r="5" spans="1:12" ht="7.5" customHeight="1">
      <c r="D5" s="145"/>
      <c r="E5" s="149"/>
      <c r="F5" s="153"/>
      <c r="G5" s="149"/>
      <c r="H5" s="149"/>
      <c r="K5" s="9"/>
    </row>
    <row r="6" spans="1:12" ht="16">
      <c r="A6" s="162" t="s">
        <v>247</v>
      </c>
      <c r="B6" s="162"/>
      <c r="C6" s="162"/>
      <c r="D6" s="163" t="s">
        <v>248</v>
      </c>
      <c r="E6" s="164">
        <f>VLOOKUP($A6,Zakázka!$A:$X,15,FALSE)</f>
        <v>0</v>
      </c>
      <c r="F6" s="165">
        <f>VLOOKUP($A6,Zakázka!$A:$X,19,FALSE)</f>
        <v>0</v>
      </c>
      <c r="G6" s="164">
        <f>VLOOKUP($A6,Zakázka!$A:$X,23,FALSE)</f>
        <v>0</v>
      </c>
      <c r="H6" s="164">
        <f>VLOOKUP($A6,Zakázka!$A:$X,24,FALSE)</f>
        <v>0</v>
      </c>
      <c r="I6" s="166"/>
      <c r="J6" s="166"/>
      <c r="K6" s="6"/>
      <c r="L6" s="9"/>
    </row>
    <row r="7" spans="1:12" ht="14" outlineLevel="1">
      <c r="A7" s="167" t="s">
        <v>249</v>
      </c>
      <c r="B7" s="167"/>
      <c r="C7" s="167"/>
      <c r="D7" s="168" t="s">
        <v>250</v>
      </c>
      <c r="E7" s="169">
        <f>VLOOKUP($A7,Zakázka!$A:$X,15,FALSE)</f>
        <v>0</v>
      </c>
      <c r="F7" s="170">
        <f>VLOOKUP($A7,Zakázka!$A:$X,19,FALSE)</f>
        <v>0</v>
      </c>
      <c r="G7" s="169">
        <f>VLOOKUP($A7,Zakázka!$A:$X,23,FALSE)</f>
        <v>0</v>
      </c>
      <c r="H7" s="169">
        <f>VLOOKUP($A7,Zakázka!$A:$X,24,FALSE)</f>
        <v>0</v>
      </c>
      <c r="I7" s="171"/>
      <c r="J7" s="171"/>
      <c r="K7" s="6"/>
      <c r="L7" s="9"/>
    </row>
    <row r="8" spans="1:12" ht="13" outlineLevel="2">
      <c r="A8" s="172" t="s">
        <v>251</v>
      </c>
      <c r="B8" s="172"/>
      <c r="C8" s="172"/>
      <c r="D8" s="173" t="s">
        <v>252</v>
      </c>
      <c r="E8" s="174">
        <f>VLOOKUP($A8,Zakázka!$A:$X,15,FALSE)</f>
        <v>0</v>
      </c>
      <c r="F8" s="175">
        <f>VLOOKUP($A8,Zakázka!$A:$X,19,FALSE)</f>
        <v>0</v>
      </c>
      <c r="G8" s="174">
        <f>VLOOKUP($A8,Zakázka!$A:$X,23,FALSE)</f>
        <v>0</v>
      </c>
      <c r="H8" s="174">
        <f>VLOOKUP($A8,Zakázka!$A:$X,24,FALSE)</f>
        <v>0</v>
      </c>
      <c r="I8" s="176"/>
      <c r="J8" s="176"/>
      <c r="K8" s="6"/>
      <c r="L8" s="9"/>
    </row>
    <row r="9" spans="1:12" ht="12" outlineLevel="3" collapsed="1">
      <c r="A9" s="177" t="s">
        <v>253</v>
      </c>
      <c r="B9" s="177"/>
      <c r="C9" s="177"/>
      <c r="D9" s="178" t="s">
        <v>254</v>
      </c>
      <c r="E9" s="179">
        <f>VLOOKUP($A9,Zakázka!$A:$X,15,FALSE)</f>
        <v>0</v>
      </c>
      <c r="F9" s="180">
        <f>VLOOKUP($A9,Zakázka!$A:$X,19,FALSE)</f>
        <v>0</v>
      </c>
      <c r="G9" s="179">
        <f>VLOOKUP($A9,Zakázka!$A:$X,23,FALSE)</f>
        <v>0</v>
      </c>
      <c r="H9" s="179">
        <f>VLOOKUP($A9,Zakázka!$A:$X,24,FALSE)</f>
        <v>0</v>
      </c>
      <c r="I9" s="181"/>
      <c r="J9" s="181"/>
      <c r="K9" s="6"/>
      <c r="L9" s="9"/>
    </row>
    <row r="10" spans="1:12" ht="12" hidden="1" outlineLevel="4">
      <c r="A10" s="182" t="s">
        <v>255</v>
      </c>
      <c r="B10" s="182"/>
      <c r="C10" s="182"/>
      <c r="D10" s="183" t="s">
        <v>256</v>
      </c>
      <c r="E10" s="184">
        <f>VLOOKUP($A10,Zakázka!$A:$X,15,FALSE)</f>
        <v>0</v>
      </c>
      <c r="F10" s="185">
        <f>VLOOKUP($A10,Zakázka!$A:$X,19,FALSE)</f>
        <v>0</v>
      </c>
      <c r="G10" s="184">
        <f>VLOOKUP($A10,Zakázka!$A:$X,23,FALSE)</f>
        <v>0</v>
      </c>
      <c r="H10" s="184">
        <f>VLOOKUP($A10,Zakázka!$A:$X,24,FALSE)</f>
        <v>0</v>
      </c>
      <c r="I10" s="186"/>
      <c r="J10" s="186"/>
      <c r="K10" s="6"/>
      <c r="L10" s="9"/>
    </row>
    <row r="11" spans="1:12" ht="12" hidden="1" outlineLevel="5">
      <c r="A11" s="187" t="s">
        <v>257</v>
      </c>
      <c r="B11" s="187"/>
      <c r="C11" s="187"/>
      <c r="D11" s="188" t="s">
        <v>258</v>
      </c>
      <c r="E11" s="189">
        <f>VLOOKUP($A11,Zakázka!$A:$X,15,FALSE)</f>
        <v>0</v>
      </c>
      <c r="F11" s="190">
        <f>VLOOKUP($A11,Zakázka!$A:$X,19,FALSE)</f>
        <v>0</v>
      </c>
      <c r="G11" s="189">
        <f>VLOOKUP($A11,Zakázka!$A:$X,23,FALSE)</f>
        <v>0</v>
      </c>
      <c r="H11" s="189">
        <f>VLOOKUP($A11,Zakázka!$A:$X,24,FALSE)</f>
        <v>0</v>
      </c>
      <c r="I11" s="191"/>
      <c r="J11" s="191"/>
      <c r="K11" s="6"/>
      <c r="L11" s="9"/>
    </row>
    <row r="12" spans="1:12" ht="13" outlineLevel="2">
      <c r="A12" s="172" t="s">
        <v>259</v>
      </c>
      <c r="B12" s="172"/>
      <c r="C12" s="172"/>
      <c r="D12" s="173" t="s">
        <v>260</v>
      </c>
      <c r="E12" s="174">
        <f>VLOOKUP($A12,Zakázka!$A:$X,15,FALSE)</f>
        <v>0</v>
      </c>
      <c r="F12" s="175">
        <f>VLOOKUP($A12,Zakázka!$A:$X,19,FALSE)</f>
        <v>0</v>
      </c>
      <c r="G12" s="174">
        <f>VLOOKUP($A12,Zakázka!$A:$X,23,FALSE)</f>
        <v>0</v>
      </c>
      <c r="H12" s="174">
        <f>VLOOKUP($A12,Zakázka!$A:$X,24,FALSE)</f>
        <v>0</v>
      </c>
      <c r="I12" s="176"/>
      <c r="J12" s="176"/>
      <c r="K12" s="6"/>
      <c r="L12" s="9"/>
    </row>
    <row r="13" spans="1:12" ht="12" outlineLevel="3" collapsed="1">
      <c r="A13" s="177" t="s">
        <v>261</v>
      </c>
      <c r="B13" s="177"/>
      <c r="C13" s="177"/>
      <c r="D13" s="178" t="s">
        <v>262</v>
      </c>
      <c r="E13" s="179">
        <f>VLOOKUP($A13,Zakázka!$A:$X,15,FALSE)</f>
        <v>0</v>
      </c>
      <c r="F13" s="180">
        <f>VLOOKUP($A13,Zakázka!$A:$X,19,FALSE)</f>
        <v>0</v>
      </c>
      <c r="G13" s="179">
        <f>VLOOKUP($A13,Zakázka!$A:$X,23,FALSE)</f>
        <v>0</v>
      </c>
      <c r="H13" s="179">
        <f>VLOOKUP($A13,Zakázka!$A:$X,24,FALSE)</f>
        <v>0</v>
      </c>
      <c r="I13" s="181"/>
      <c r="J13" s="181"/>
      <c r="K13" s="6"/>
      <c r="L13" s="9"/>
    </row>
    <row r="14" spans="1:12" ht="12" hidden="1" outlineLevel="4">
      <c r="A14" s="182" t="s">
        <v>263</v>
      </c>
      <c r="B14" s="182"/>
      <c r="C14" s="182"/>
      <c r="D14" s="183" t="s">
        <v>264</v>
      </c>
      <c r="E14" s="184">
        <f>VLOOKUP($A14,Zakázka!$A:$X,15,FALSE)</f>
        <v>0</v>
      </c>
      <c r="F14" s="185">
        <f>VLOOKUP($A14,Zakázka!$A:$X,19,FALSE)</f>
        <v>0</v>
      </c>
      <c r="G14" s="184">
        <f>VLOOKUP($A14,Zakázka!$A:$X,23,FALSE)</f>
        <v>0</v>
      </c>
      <c r="H14" s="184">
        <f>VLOOKUP($A14,Zakázka!$A:$X,24,FALSE)</f>
        <v>0</v>
      </c>
      <c r="I14" s="186"/>
      <c r="J14" s="186"/>
      <c r="K14" s="6"/>
      <c r="L14" s="9"/>
    </row>
    <row r="15" spans="1:12" ht="12" hidden="1" outlineLevel="5">
      <c r="A15" s="187" t="s">
        <v>265</v>
      </c>
      <c r="B15" s="187"/>
      <c r="C15" s="187"/>
      <c r="D15" s="188" t="s">
        <v>266</v>
      </c>
      <c r="E15" s="189">
        <f>VLOOKUP($A15,Zakázka!$A:$X,15,FALSE)</f>
        <v>0</v>
      </c>
      <c r="F15" s="190">
        <f>VLOOKUP($A15,Zakázka!$A:$X,19,FALSE)</f>
        <v>0</v>
      </c>
      <c r="G15" s="189">
        <f>VLOOKUP($A15,Zakázka!$A:$X,23,FALSE)</f>
        <v>0</v>
      </c>
      <c r="H15" s="189">
        <f>VLOOKUP($A15,Zakázka!$A:$X,24,FALSE)</f>
        <v>0</v>
      </c>
      <c r="I15" s="191"/>
      <c r="J15" s="191"/>
      <c r="K15" s="6"/>
      <c r="L15" s="9"/>
    </row>
    <row r="16" spans="1:12" ht="7.5" customHeight="1">
      <c r="D16" s="147"/>
      <c r="E16" s="152"/>
      <c r="F16" s="158"/>
      <c r="G16" s="152"/>
      <c r="H16" s="152"/>
      <c r="K16" s="9"/>
    </row>
    <row r="17" spans="1:12" ht="13">
      <c r="A17" s="8"/>
      <c r="B17" s="8"/>
      <c r="C17" s="8"/>
      <c r="D17" s="106" t="s">
        <v>2</v>
      </c>
      <c r="E17" s="107">
        <f>SUMIF(GROUP_ID,"",ITEM_PRICES)</f>
        <v>0</v>
      </c>
      <c r="F17" s="153"/>
      <c r="G17" s="149"/>
      <c r="H17" s="149"/>
      <c r="K17" s="6"/>
      <c r="L17" s="9"/>
    </row>
    <row r="18" spans="1:12" ht="13">
      <c r="A18" s="9"/>
      <c r="B18" s="9"/>
      <c r="C18" s="9"/>
      <c r="D18" s="110" t="s">
        <v>3</v>
      </c>
      <c r="E18" s="108">
        <f ca="1">SUM(E19:E20)</f>
        <v>0</v>
      </c>
      <c r="F18" s="153"/>
      <c r="G18" s="149"/>
      <c r="H18" s="149"/>
      <c r="K18" s="6"/>
      <c r="L18" s="9"/>
    </row>
    <row r="19" spans="1:12" ht="13">
      <c r="A19" s="9"/>
      <c r="B19" s="9"/>
      <c r="C19" s="9"/>
      <c r="D19" s="110" t="s">
        <v>311</v>
      </c>
      <c r="E19" s="108">
        <f>E17*D19</f>
        <v>0</v>
      </c>
      <c r="F19" s="153"/>
      <c r="G19" s="149"/>
      <c r="H19" s="149"/>
      <c r="K19" s="6"/>
      <c r="L19" s="9"/>
    </row>
    <row r="20" spans="1:12" ht="13">
      <c r="A20" s="9"/>
      <c r="B20" s="9"/>
      <c r="C20" s="9"/>
      <c r="D20" s="110"/>
      <c r="E20" s="108">
        <f ca="1">INDIRECT(ADDRESS(14,1,,,"Krycí List"))</f>
        <v>0</v>
      </c>
      <c r="F20" s="158"/>
      <c r="G20" s="152"/>
      <c r="H20" s="152"/>
      <c r="K20" s="6"/>
      <c r="L20" s="9"/>
    </row>
    <row r="21" spans="1:12" ht="13">
      <c r="A21" s="9"/>
      <c r="B21" s="9"/>
      <c r="C21" s="9"/>
      <c r="D21" s="111" t="s">
        <v>1</v>
      </c>
      <c r="E21" s="109">
        <f ca="1">E17+E18</f>
        <v>0</v>
      </c>
      <c r="F21" s="153"/>
      <c r="G21" s="149"/>
      <c r="H21" s="149"/>
      <c r="K21" s="6"/>
      <c r="L21" s="9"/>
    </row>
    <row r="22" spans="1:12">
      <c r="D22" s="145"/>
      <c r="E22" s="149"/>
      <c r="F22" s="153"/>
      <c r="G22" s="149"/>
      <c r="H22" s="149"/>
    </row>
    <row r="23" spans="1:12">
      <c r="D23" s="6"/>
      <c r="E23" s="9"/>
      <c r="F23" s="6"/>
      <c r="G23" s="9"/>
      <c r="H23" s="9"/>
    </row>
  </sheetData>
  <sheetProtection algorithmName="SHA-512" hashValue="mJNgSIjVo6dkCMkikA+IJ4+DaCefgIezeZiuJGR6sS11+3MCsxjwdHWy7xxS75lpDci81o2yNBzw6mKYIoC+/Q==" saltValue="hZXIc61zeWf+mQisPKS0Dw==" spinCount="100000" sheet="1" objects="1" scenarios="1"/>
  <mergeCells count="1">
    <mergeCell ref="D2:E2"/>
  </mergeCells>
  <pageMargins left="0.47244094488188998" right="0.47244094488188998" top="0.78740157480314998" bottom="0.78740157480314998" header="0.39370078740157499" footer="0.31496062992126"/>
  <pageSetup paperSize="9"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rgb="FF00B050"/>
    <outlinePr summaryBelow="0" summaryRight="0"/>
    <pageSetUpPr fitToPage="1"/>
  </sheetPr>
  <dimension ref="A1:AD25"/>
  <sheetViews>
    <sheetView showGridLines="0" view="pageBreakPreview" topLeftCell="D1" zoomScale="150" zoomScaleNormal="130" zoomScaleSheetLayoutView="100" zoomScalePageLayoutView="19" workbookViewId="0">
      <pane ySplit="5" topLeftCell="A6" activePane="bottomLeft" state="frozen"/>
      <selection pane="bottomLeft" activeCell="N11" sqref="N11"/>
    </sheetView>
  </sheetViews>
  <sheetFormatPr baseColWidth="10" defaultColWidth="9.1640625" defaultRowHeight="10" outlineLevelRow="6"/>
  <cols>
    <col min="1" max="1" width="28.6640625" style="2" hidden="1" customWidth="1"/>
    <col min="2" max="2" width="3.6640625" style="2" hidden="1" customWidth="1"/>
    <col min="3" max="3" width="8.83203125" style="2" hidden="1" customWidth="1"/>
    <col min="4" max="4" width="8.83203125" style="2" customWidth="1"/>
    <col min="5" max="5" width="8.83203125" style="2" hidden="1" customWidth="1"/>
    <col min="6" max="6" width="15.83203125" style="2" hidden="1" customWidth="1"/>
    <col min="7" max="8" width="15.83203125" style="2" customWidth="1"/>
    <col min="9" max="9" width="72.6640625" style="2" customWidth="1"/>
    <col min="10" max="10" width="8.83203125" style="2" customWidth="1"/>
    <col min="11" max="12" width="15.83203125" style="2" hidden="1" customWidth="1"/>
    <col min="13" max="13" width="15.83203125" style="2" customWidth="1"/>
    <col min="14" max="14" width="15.83203125" style="262" customWidth="1"/>
    <col min="15" max="15" width="15.83203125" style="2" customWidth="1"/>
    <col min="16" max="16" width="16" style="2" hidden="1" customWidth="1"/>
    <col min="17" max="17" width="16" style="2" customWidth="1"/>
    <col min="18" max="22" width="16" style="2" hidden="1" customWidth="1"/>
    <col min="23" max="24" width="15.83203125" style="2" hidden="1" customWidth="1"/>
    <col min="25" max="25" width="16.33203125" style="2" hidden="1" customWidth="1"/>
    <col min="26" max="26" width="38.6640625" style="2" customWidth="1"/>
    <col min="27" max="29" width="9.1640625" style="2"/>
    <col min="30" max="30" width="9.1640625" style="2" customWidth="1"/>
    <col min="31" max="31" width="5.5" style="2" customWidth="1"/>
    <col min="32" max="16384" width="9.1640625" style="2"/>
  </cols>
  <sheetData>
    <row r="1" spans="1:30">
      <c r="B1" s="192"/>
      <c r="C1" s="192"/>
      <c r="D1" s="192"/>
      <c r="E1" s="192"/>
      <c r="I1" s="198"/>
      <c r="J1" s="145"/>
      <c r="K1" s="153"/>
      <c r="L1" s="153"/>
      <c r="M1" s="153"/>
      <c r="O1" s="149"/>
      <c r="P1" s="145"/>
      <c r="Q1" s="145"/>
      <c r="R1" s="153"/>
      <c r="S1" s="153"/>
      <c r="T1" s="153"/>
      <c r="U1" s="153"/>
      <c r="V1" s="149"/>
      <c r="W1" s="149"/>
      <c r="X1" s="149"/>
      <c r="AA1" s="8"/>
      <c r="AD1" s="3"/>
    </row>
    <row r="2" spans="1:30" ht="7.5" customHeight="1">
      <c r="A2" s="6"/>
      <c r="B2" s="193"/>
      <c r="C2" s="193"/>
      <c r="D2" s="192"/>
      <c r="E2" s="192"/>
      <c r="I2" s="145"/>
      <c r="J2" s="145"/>
      <c r="K2" s="153"/>
      <c r="L2" s="153"/>
      <c r="M2" s="153"/>
      <c r="O2" s="149"/>
      <c r="P2" s="202"/>
      <c r="Q2" s="202"/>
      <c r="R2" s="155"/>
      <c r="S2" s="155"/>
      <c r="T2" s="155"/>
      <c r="U2" s="155"/>
      <c r="V2" s="160"/>
      <c r="W2" s="160"/>
      <c r="X2" s="160"/>
      <c r="Y2" s="9"/>
      <c r="Z2" s="9"/>
    </row>
    <row r="3" spans="1:30" ht="25.5" customHeight="1">
      <c r="A3" s="105"/>
      <c r="B3" s="197"/>
      <c r="C3" s="197"/>
      <c r="D3" s="197" t="s">
        <v>6</v>
      </c>
      <c r="E3" s="197" t="s">
        <v>222</v>
      </c>
      <c r="F3" s="105" t="s">
        <v>223</v>
      </c>
      <c r="G3" s="105" t="s">
        <v>224</v>
      </c>
      <c r="H3" s="105" t="s">
        <v>8</v>
      </c>
      <c r="I3" s="199" t="s">
        <v>5</v>
      </c>
      <c r="J3" s="199" t="s">
        <v>9</v>
      </c>
      <c r="K3" s="156" t="s">
        <v>225</v>
      </c>
      <c r="L3" s="156" t="s">
        <v>226</v>
      </c>
      <c r="M3" s="156" t="s">
        <v>10</v>
      </c>
      <c r="N3" s="263" t="s">
        <v>20</v>
      </c>
      <c r="O3" s="161" t="s">
        <v>11</v>
      </c>
      <c r="P3" s="199" t="s">
        <v>7</v>
      </c>
      <c r="Q3" s="199" t="s">
        <v>221</v>
      </c>
      <c r="R3" s="156" t="s">
        <v>12</v>
      </c>
      <c r="S3" s="156" t="s">
        <v>13</v>
      </c>
      <c r="T3" s="156" t="s">
        <v>14</v>
      </c>
      <c r="U3" s="156" t="s">
        <v>15</v>
      </c>
      <c r="V3" s="161" t="s">
        <v>16</v>
      </c>
      <c r="W3" s="161" t="s">
        <v>3</v>
      </c>
      <c r="X3" s="161" t="s">
        <v>17</v>
      </c>
      <c r="Y3" s="105" t="s">
        <v>151</v>
      </c>
      <c r="Z3" s="6"/>
      <c r="AA3" s="9"/>
    </row>
    <row r="4" spans="1:30" ht="7.5" customHeight="1">
      <c r="B4" s="192"/>
      <c r="C4" s="192"/>
      <c r="D4" s="192"/>
      <c r="E4" s="192"/>
      <c r="I4" s="145"/>
      <c r="J4" s="145"/>
      <c r="K4" s="153"/>
      <c r="L4" s="153"/>
      <c r="M4" s="153"/>
      <c r="O4" s="149"/>
      <c r="P4" s="145"/>
      <c r="Q4" s="145"/>
      <c r="R4" s="153"/>
      <c r="S4" s="153"/>
      <c r="T4" s="153"/>
      <c r="U4" s="153"/>
      <c r="V4" s="149"/>
      <c r="W4" s="149"/>
      <c r="X4" s="149"/>
      <c r="Z4" s="9"/>
    </row>
    <row r="5" spans="1:30" ht="34">
      <c r="A5" s="162" t="s">
        <v>247</v>
      </c>
      <c r="B5" s="203">
        <v>1</v>
      </c>
      <c r="C5" s="204"/>
      <c r="D5" s="204"/>
      <c r="E5" s="204"/>
      <c r="F5" s="166"/>
      <c r="G5" s="166"/>
      <c r="H5" s="166"/>
      <c r="I5" s="205" t="s">
        <v>248</v>
      </c>
      <c r="J5" s="206"/>
      <c r="K5" s="207"/>
      <c r="L5" s="207"/>
      <c r="M5" s="207"/>
      <c r="N5" s="264"/>
      <c r="O5" s="164">
        <f>SUBTOTAL(9,O6:O25)</f>
        <v>0</v>
      </c>
      <c r="P5" s="206" t="s">
        <v>267</v>
      </c>
      <c r="Q5" s="206"/>
      <c r="R5" s="207"/>
      <c r="S5" s="165">
        <f>SUBTOTAL(9,S6:S25)</f>
        <v>0</v>
      </c>
      <c r="T5" s="207"/>
      <c r="U5" s="165">
        <f>SUBTOTAL(9,U6:U25)</f>
        <v>0</v>
      </c>
      <c r="V5" s="208"/>
      <c r="W5" s="164">
        <f>SUBTOTAL(9,W6:W25)</f>
        <v>0</v>
      </c>
      <c r="X5" s="164">
        <f>SUBTOTAL(9,X6:X25)</f>
        <v>0</v>
      </c>
      <c r="Y5" s="162"/>
      <c r="Z5" s="6"/>
      <c r="AA5" s="9"/>
      <c r="AB5" s="9"/>
    </row>
    <row r="6" spans="1:30" ht="15" outlineLevel="1">
      <c r="A6" s="167" t="s">
        <v>249</v>
      </c>
      <c r="B6" s="209">
        <v>2</v>
      </c>
      <c r="C6" s="210"/>
      <c r="D6" s="210"/>
      <c r="E6" s="210"/>
      <c r="F6" s="171"/>
      <c r="G6" s="171"/>
      <c r="H6" s="171"/>
      <c r="I6" s="211" t="s">
        <v>250</v>
      </c>
      <c r="J6" s="212"/>
      <c r="K6" s="213"/>
      <c r="L6" s="213"/>
      <c r="M6" s="213"/>
      <c r="N6" s="265"/>
      <c r="O6" s="169">
        <f>SUBTOTAL(9,O7:O24)</f>
        <v>0</v>
      </c>
      <c r="P6" s="212" t="s">
        <v>268</v>
      </c>
      <c r="Q6" s="212"/>
      <c r="R6" s="213"/>
      <c r="S6" s="170">
        <f>SUBTOTAL(9,S7:S24)</f>
        <v>0</v>
      </c>
      <c r="T6" s="213"/>
      <c r="U6" s="170">
        <f>SUBTOTAL(9,U7:U24)</f>
        <v>0</v>
      </c>
      <c r="V6" s="214"/>
      <c r="W6" s="169">
        <f>SUBTOTAL(9,W7:W24)</f>
        <v>0</v>
      </c>
      <c r="X6" s="169">
        <f>SUBTOTAL(9,X7:X24)</f>
        <v>0</v>
      </c>
      <c r="Y6" s="167"/>
      <c r="Z6" s="6"/>
      <c r="AA6" s="9"/>
      <c r="AB6" s="9"/>
    </row>
    <row r="7" spans="1:30" ht="14" outlineLevel="2">
      <c r="A7" s="172" t="s">
        <v>251</v>
      </c>
      <c r="B7" s="215">
        <v>3</v>
      </c>
      <c r="C7" s="216"/>
      <c r="D7" s="216"/>
      <c r="E7" s="216"/>
      <c r="F7" s="176"/>
      <c r="G7" s="176"/>
      <c r="H7" s="176"/>
      <c r="I7" s="217" t="s">
        <v>252</v>
      </c>
      <c r="J7" s="218"/>
      <c r="K7" s="219"/>
      <c r="L7" s="219"/>
      <c r="M7" s="219"/>
      <c r="N7" s="266"/>
      <c r="O7" s="174">
        <f>SUBTOTAL(9,O8:O13)</f>
        <v>0</v>
      </c>
      <c r="P7" s="218" t="s">
        <v>269</v>
      </c>
      <c r="Q7" s="218"/>
      <c r="R7" s="219"/>
      <c r="S7" s="175">
        <f>SUBTOTAL(9,S8:S13)</f>
        <v>0</v>
      </c>
      <c r="T7" s="219"/>
      <c r="U7" s="175">
        <f>SUBTOTAL(9,U8:U13)</f>
        <v>0</v>
      </c>
      <c r="V7" s="220"/>
      <c r="W7" s="174">
        <f>SUBTOTAL(9,W8:W13)</f>
        <v>0</v>
      </c>
      <c r="X7" s="174">
        <f>SUBTOTAL(9,X8:X13)</f>
        <v>0</v>
      </c>
      <c r="Y7" s="172"/>
      <c r="Z7" s="6"/>
      <c r="AA7" s="9"/>
      <c r="AB7" s="9"/>
    </row>
    <row r="8" spans="1:30" ht="13" outlineLevel="3">
      <c r="A8" s="177" t="s">
        <v>253</v>
      </c>
      <c r="B8" s="221">
        <v>4</v>
      </c>
      <c r="C8" s="222"/>
      <c r="D8" s="222"/>
      <c r="E8" s="222"/>
      <c r="F8" s="181"/>
      <c r="G8" s="181"/>
      <c r="H8" s="181"/>
      <c r="I8" s="223" t="s">
        <v>254</v>
      </c>
      <c r="J8" s="224"/>
      <c r="K8" s="225"/>
      <c r="L8" s="225"/>
      <c r="M8" s="225"/>
      <c r="N8" s="267"/>
      <c r="O8" s="179">
        <f>SUBTOTAL(9,O9:O13)</f>
        <v>0</v>
      </c>
      <c r="P8" s="224" t="s">
        <v>270</v>
      </c>
      <c r="Q8" s="224"/>
      <c r="R8" s="225"/>
      <c r="S8" s="180">
        <f>SUBTOTAL(9,S9:S13)</f>
        <v>0</v>
      </c>
      <c r="T8" s="225"/>
      <c r="U8" s="180">
        <f>SUBTOTAL(9,U9:U13)</f>
        <v>0</v>
      </c>
      <c r="V8" s="226"/>
      <c r="W8" s="179">
        <f>SUBTOTAL(9,W9:W13)</f>
        <v>0</v>
      </c>
      <c r="X8" s="179">
        <f>SUBTOTAL(9,X9:X13)</f>
        <v>0</v>
      </c>
      <c r="Y8" s="177"/>
      <c r="Z8" s="6"/>
      <c r="AA8" s="9"/>
      <c r="AB8" s="9"/>
    </row>
    <row r="9" spans="1:30" ht="13" outlineLevel="4">
      <c r="A9" s="182" t="s">
        <v>255</v>
      </c>
      <c r="B9" s="227">
        <v>5</v>
      </c>
      <c r="C9" s="228"/>
      <c r="D9" s="228"/>
      <c r="E9" s="228"/>
      <c r="F9" s="186"/>
      <c r="G9" s="186"/>
      <c r="H9" s="186"/>
      <c r="I9" s="229" t="s">
        <v>256</v>
      </c>
      <c r="J9" s="230"/>
      <c r="K9" s="231"/>
      <c r="L9" s="231"/>
      <c r="M9" s="231"/>
      <c r="N9" s="268"/>
      <c r="O9" s="184">
        <f>SUBTOTAL(9,O10:O13)</f>
        <v>0</v>
      </c>
      <c r="P9" s="230" t="s">
        <v>271</v>
      </c>
      <c r="Q9" s="230"/>
      <c r="R9" s="231"/>
      <c r="S9" s="185">
        <f>SUBTOTAL(9,S10:S13)</f>
        <v>0</v>
      </c>
      <c r="T9" s="231"/>
      <c r="U9" s="185">
        <f>SUBTOTAL(9,U10:U13)</f>
        <v>0</v>
      </c>
      <c r="V9" s="232"/>
      <c r="W9" s="184">
        <f>SUBTOTAL(9,W10:W13)</f>
        <v>0</v>
      </c>
      <c r="X9" s="184">
        <f>SUBTOTAL(9,X10:X13)</f>
        <v>0</v>
      </c>
      <c r="Y9" s="182"/>
      <c r="Z9" s="6"/>
      <c r="AA9" s="9"/>
      <c r="AB9" s="9"/>
    </row>
    <row r="10" spans="1:30" ht="13" outlineLevel="5">
      <c r="A10" s="187" t="s">
        <v>257</v>
      </c>
      <c r="B10" s="233">
        <v>6</v>
      </c>
      <c r="C10" s="234"/>
      <c r="D10" s="234"/>
      <c r="E10" s="234"/>
      <c r="F10" s="191"/>
      <c r="G10" s="191"/>
      <c r="H10" s="191"/>
      <c r="I10" s="235" t="s">
        <v>258</v>
      </c>
      <c r="J10" s="236"/>
      <c r="K10" s="237"/>
      <c r="L10" s="237"/>
      <c r="M10" s="237"/>
      <c r="N10" s="269"/>
      <c r="O10" s="189">
        <f>SUBTOTAL(9,O11:O13)</f>
        <v>0</v>
      </c>
      <c r="P10" s="236" t="s">
        <v>272</v>
      </c>
      <c r="Q10" s="236"/>
      <c r="R10" s="237"/>
      <c r="S10" s="190">
        <f>SUBTOTAL(9,S11:S13)</f>
        <v>0</v>
      </c>
      <c r="T10" s="237"/>
      <c r="U10" s="190">
        <f>SUBTOTAL(9,U11:U13)</f>
        <v>0</v>
      </c>
      <c r="V10" s="238"/>
      <c r="W10" s="189">
        <f>SUBTOTAL(9,W11:W13)</f>
        <v>0</v>
      </c>
      <c r="X10" s="189">
        <f>SUBTOTAL(9,X11:X13)</f>
        <v>0</v>
      </c>
      <c r="Y10" s="187"/>
      <c r="Z10" s="6"/>
      <c r="AA10" s="9"/>
      <c r="AB10" s="9"/>
    </row>
    <row r="11" spans="1:30" ht="13" outlineLevel="6">
      <c r="B11" s="194"/>
      <c r="C11" s="195"/>
      <c r="D11" s="112" t="s">
        <v>273</v>
      </c>
      <c r="E11" s="112"/>
      <c r="F11" s="113"/>
      <c r="G11" s="113" t="s">
        <v>274</v>
      </c>
      <c r="H11" s="113" t="s">
        <v>275</v>
      </c>
      <c r="I11" s="114" t="s">
        <v>276</v>
      </c>
      <c r="J11" s="115" t="s">
        <v>277</v>
      </c>
      <c r="K11" s="116">
        <v>1</v>
      </c>
      <c r="L11" s="116">
        <v>0</v>
      </c>
      <c r="M11" s="116">
        <v>1</v>
      </c>
      <c r="N11" s="270"/>
      <c r="O11" s="117">
        <f>M11*N11</f>
        <v>0</v>
      </c>
      <c r="P11" s="115" t="s">
        <v>278</v>
      </c>
      <c r="Q11" s="115" t="s">
        <v>279</v>
      </c>
      <c r="R11" s="116"/>
      <c r="S11" s="116">
        <f>M11*R11</f>
        <v>0</v>
      </c>
      <c r="T11" s="116"/>
      <c r="U11" s="116">
        <f>M11*T11</f>
        <v>0</v>
      </c>
      <c r="V11" s="117">
        <v>21</v>
      </c>
      <c r="W11" s="117">
        <f>O11*(V11/100)</f>
        <v>0</v>
      </c>
      <c r="X11" s="117">
        <f>O11+W11</f>
        <v>0</v>
      </c>
      <c r="Y11" s="118">
        <v>8</v>
      </c>
      <c r="Z11" s="9"/>
      <c r="AA11" s="9"/>
      <c r="AB11" s="9"/>
    </row>
    <row r="12" spans="1:30" ht="4.5" customHeight="1" outlineLevel="6">
      <c r="B12" s="194"/>
      <c r="C12" s="196"/>
      <c r="D12" s="196"/>
      <c r="E12" s="196"/>
      <c r="F12" s="10"/>
      <c r="G12" s="10"/>
      <c r="H12" s="10"/>
      <c r="I12" s="200"/>
      <c r="J12" s="201"/>
      <c r="K12" s="157"/>
      <c r="L12" s="157"/>
      <c r="M12" s="157"/>
      <c r="N12" s="271"/>
      <c r="O12" s="151"/>
      <c r="P12" s="201"/>
      <c r="Q12" s="201"/>
      <c r="R12" s="157"/>
      <c r="S12" s="157"/>
      <c r="T12" s="157"/>
      <c r="U12" s="157"/>
      <c r="V12" s="151"/>
      <c r="W12" s="151"/>
      <c r="X12" s="151"/>
      <c r="Y12" s="10"/>
      <c r="Z12" s="9"/>
      <c r="AA12" s="9"/>
      <c r="AB12" s="9"/>
    </row>
    <row r="13" spans="1:30" outlineLevel="6">
      <c r="B13" s="6"/>
      <c r="C13" s="6"/>
      <c r="D13" s="6"/>
      <c r="E13" s="6"/>
      <c r="F13" s="6"/>
      <c r="G13" s="6"/>
      <c r="H13" s="6"/>
      <c r="I13" s="6"/>
      <c r="J13" s="6"/>
      <c r="K13" s="6"/>
      <c r="L13" s="6"/>
      <c r="M13" s="6"/>
      <c r="N13" s="272"/>
      <c r="O13" s="9"/>
      <c r="P13" s="6"/>
      <c r="Q13" s="6"/>
      <c r="R13" s="6"/>
      <c r="S13" s="6"/>
      <c r="T13" s="6"/>
      <c r="U13" s="6"/>
      <c r="V13" s="6"/>
      <c r="W13" s="9"/>
      <c r="X13" s="9"/>
      <c r="Y13" s="9"/>
    </row>
    <row r="14" spans="1:30" ht="14" outlineLevel="2">
      <c r="A14" s="172" t="s">
        <v>259</v>
      </c>
      <c r="B14" s="215">
        <v>3</v>
      </c>
      <c r="C14" s="216"/>
      <c r="D14" s="216"/>
      <c r="E14" s="216"/>
      <c r="F14" s="176"/>
      <c r="G14" s="176"/>
      <c r="H14" s="176"/>
      <c r="I14" s="217" t="s">
        <v>260</v>
      </c>
      <c r="J14" s="218"/>
      <c r="K14" s="219"/>
      <c r="L14" s="219"/>
      <c r="M14" s="219"/>
      <c r="N14" s="266"/>
      <c r="O14" s="174">
        <f>SUBTOTAL(9,O15:O24)</f>
        <v>0</v>
      </c>
      <c r="P14" s="218" t="s">
        <v>269</v>
      </c>
      <c r="Q14" s="218"/>
      <c r="R14" s="219"/>
      <c r="S14" s="175">
        <f>SUBTOTAL(9,S15:S24)</f>
        <v>0</v>
      </c>
      <c r="T14" s="219"/>
      <c r="U14" s="175">
        <f>SUBTOTAL(9,U15:U24)</f>
        <v>0</v>
      </c>
      <c r="V14" s="220"/>
      <c r="W14" s="174">
        <f>SUBTOTAL(9,W15:W24)</f>
        <v>0</v>
      </c>
      <c r="X14" s="174">
        <f>SUBTOTAL(9,X15:X24)</f>
        <v>0</v>
      </c>
      <c r="Y14" s="172"/>
      <c r="Z14" s="6"/>
      <c r="AA14" s="9"/>
      <c r="AB14" s="9"/>
    </row>
    <row r="15" spans="1:30" ht="13" outlineLevel="3">
      <c r="A15" s="177" t="s">
        <v>261</v>
      </c>
      <c r="B15" s="221">
        <v>4</v>
      </c>
      <c r="C15" s="222"/>
      <c r="D15" s="222"/>
      <c r="E15" s="222"/>
      <c r="F15" s="181"/>
      <c r="G15" s="181"/>
      <c r="H15" s="181"/>
      <c r="I15" s="223" t="s">
        <v>262</v>
      </c>
      <c r="J15" s="224"/>
      <c r="K15" s="225"/>
      <c r="L15" s="225"/>
      <c r="M15" s="225"/>
      <c r="N15" s="267"/>
      <c r="O15" s="179">
        <f>SUBTOTAL(9,O16:O24)</f>
        <v>0</v>
      </c>
      <c r="P15" s="224" t="s">
        <v>270</v>
      </c>
      <c r="Q15" s="224"/>
      <c r="R15" s="225"/>
      <c r="S15" s="180">
        <f>SUBTOTAL(9,S16:S24)</f>
        <v>0</v>
      </c>
      <c r="T15" s="225"/>
      <c r="U15" s="180">
        <f>SUBTOTAL(9,U16:U24)</f>
        <v>0</v>
      </c>
      <c r="V15" s="226"/>
      <c r="W15" s="179">
        <f>SUBTOTAL(9,W16:W24)</f>
        <v>0</v>
      </c>
      <c r="X15" s="179">
        <f>SUBTOTAL(9,X16:X24)</f>
        <v>0</v>
      </c>
      <c r="Y15" s="177"/>
      <c r="Z15" s="6"/>
      <c r="AA15" s="9"/>
      <c r="AB15" s="9"/>
    </row>
    <row r="16" spans="1:30" ht="13" outlineLevel="4">
      <c r="A16" s="182" t="s">
        <v>263</v>
      </c>
      <c r="B16" s="227">
        <v>5</v>
      </c>
      <c r="C16" s="228"/>
      <c r="D16" s="228"/>
      <c r="E16" s="228"/>
      <c r="F16" s="186"/>
      <c r="G16" s="186"/>
      <c r="H16" s="186"/>
      <c r="I16" s="229" t="s">
        <v>264</v>
      </c>
      <c r="J16" s="230"/>
      <c r="K16" s="231"/>
      <c r="L16" s="231"/>
      <c r="M16" s="231"/>
      <c r="N16" s="268"/>
      <c r="O16" s="184">
        <f>SUBTOTAL(9,O17:O24)</f>
        <v>0</v>
      </c>
      <c r="P16" s="230" t="s">
        <v>271</v>
      </c>
      <c r="Q16" s="230"/>
      <c r="R16" s="231"/>
      <c r="S16" s="185">
        <f>SUBTOTAL(9,S17:S24)</f>
        <v>0</v>
      </c>
      <c r="T16" s="231"/>
      <c r="U16" s="185">
        <f>SUBTOTAL(9,U17:U24)</f>
        <v>0</v>
      </c>
      <c r="V16" s="232"/>
      <c r="W16" s="184">
        <f>SUBTOTAL(9,W17:W24)</f>
        <v>0</v>
      </c>
      <c r="X16" s="184">
        <f>SUBTOTAL(9,X17:X24)</f>
        <v>0</v>
      </c>
      <c r="Y16" s="182"/>
      <c r="Z16" s="6"/>
      <c r="AA16" s="9"/>
      <c r="AB16" s="9"/>
    </row>
    <row r="17" spans="1:28" ht="13" outlineLevel="5">
      <c r="A17" s="187" t="s">
        <v>265</v>
      </c>
      <c r="B17" s="233">
        <v>6</v>
      </c>
      <c r="C17" s="234"/>
      <c r="D17" s="234"/>
      <c r="E17" s="234"/>
      <c r="F17" s="191"/>
      <c r="G17" s="191"/>
      <c r="H17" s="191"/>
      <c r="I17" s="235" t="s">
        <v>266</v>
      </c>
      <c r="J17" s="236"/>
      <c r="K17" s="237"/>
      <c r="L17" s="237"/>
      <c r="M17" s="237"/>
      <c r="N17" s="269"/>
      <c r="O17" s="189">
        <f>SUBTOTAL(9,O18:O24)</f>
        <v>0</v>
      </c>
      <c r="P17" s="236" t="s">
        <v>272</v>
      </c>
      <c r="Q17" s="236"/>
      <c r="R17" s="237"/>
      <c r="S17" s="190">
        <f>SUBTOTAL(9,S18:S24)</f>
        <v>0</v>
      </c>
      <c r="T17" s="237"/>
      <c r="U17" s="190">
        <f>SUBTOTAL(9,U18:U24)</f>
        <v>0</v>
      </c>
      <c r="V17" s="238"/>
      <c r="W17" s="189">
        <f>SUBTOTAL(9,W18:W24)</f>
        <v>0</v>
      </c>
      <c r="X17" s="189">
        <f>SUBTOTAL(9,X18:X24)</f>
        <v>0</v>
      </c>
      <c r="Y17" s="187"/>
      <c r="Z17" s="6"/>
      <c r="AA17" s="9"/>
      <c r="AB17" s="9"/>
    </row>
    <row r="18" spans="1:28" ht="26" outlineLevel="6">
      <c r="B18" s="194"/>
      <c r="C18" s="195"/>
      <c r="D18" s="112" t="s">
        <v>217</v>
      </c>
      <c r="E18" s="112"/>
      <c r="F18" s="113"/>
      <c r="G18" s="113"/>
      <c r="H18" s="113" t="s">
        <v>280</v>
      </c>
      <c r="I18" s="114" t="s">
        <v>281</v>
      </c>
      <c r="J18" s="115" t="s">
        <v>282</v>
      </c>
      <c r="K18" s="116">
        <v>1</v>
      </c>
      <c r="L18" s="116"/>
      <c r="M18" s="116">
        <v>1</v>
      </c>
      <c r="N18" s="270"/>
      <c r="O18" s="117">
        <f>M18*N18</f>
        <v>0</v>
      </c>
      <c r="P18" s="115" t="s">
        <v>278</v>
      </c>
      <c r="Q18" s="115" t="s">
        <v>279</v>
      </c>
      <c r="R18" s="116"/>
      <c r="S18" s="116">
        <f>M18*R18</f>
        <v>0</v>
      </c>
      <c r="T18" s="116"/>
      <c r="U18" s="116">
        <f>M18*T18</f>
        <v>0</v>
      </c>
      <c r="V18" s="117">
        <v>21</v>
      </c>
      <c r="W18" s="117">
        <f>O18*(V18/100)</f>
        <v>0</v>
      </c>
      <c r="X18" s="117">
        <f>O18+W18</f>
        <v>0</v>
      </c>
      <c r="Y18" s="118">
        <v>8</v>
      </c>
      <c r="Z18" s="9"/>
      <c r="AA18" s="9"/>
      <c r="AB18" s="9"/>
    </row>
    <row r="19" spans="1:28" ht="4.5" customHeight="1" outlineLevel="6">
      <c r="B19" s="194"/>
      <c r="C19" s="196"/>
      <c r="D19" s="196"/>
      <c r="E19" s="196"/>
      <c r="F19" s="10"/>
      <c r="G19" s="10"/>
      <c r="H19" s="10"/>
      <c r="I19" s="200"/>
      <c r="J19" s="201"/>
      <c r="K19" s="157"/>
      <c r="L19" s="157"/>
      <c r="M19" s="157"/>
      <c r="N19" s="271"/>
      <c r="O19" s="151"/>
      <c r="P19" s="201"/>
      <c r="Q19" s="201"/>
      <c r="R19" s="157"/>
      <c r="S19" s="157"/>
      <c r="T19" s="157"/>
      <c r="U19" s="157"/>
      <c r="V19" s="151"/>
      <c r="W19" s="151"/>
      <c r="X19" s="151"/>
      <c r="Y19" s="10"/>
      <c r="Z19" s="9"/>
      <c r="AA19" s="9"/>
      <c r="AB19" s="9"/>
    </row>
    <row r="20" spans="1:28" ht="13" outlineLevel="6">
      <c r="B20" s="194"/>
      <c r="C20" s="195"/>
      <c r="D20" s="112" t="s">
        <v>219</v>
      </c>
      <c r="E20" s="112"/>
      <c r="F20" s="113"/>
      <c r="G20" s="113"/>
      <c r="H20" s="113" t="s">
        <v>283</v>
      </c>
      <c r="I20" s="114" t="s">
        <v>284</v>
      </c>
      <c r="J20" s="115" t="s">
        <v>282</v>
      </c>
      <c r="K20" s="116">
        <v>1</v>
      </c>
      <c r="L20" s="116"/>
      <c r="M20" s="116">
        <v>1</v>
      </c>
      <c r="N20" s="270"/>
      <c r="O20" s="117">
        <f>M20*N20</f>
        <v>0</v>
      </c>
      <c r="P20" s="115" t="s">
        <v>278</v>
      </c>
      <c r="Q20" s="115" t="s">
        <v>279</v>
      </c>
      <c r="R20" s="116"/>
      <c r="S20" s="116">
        <f>M20*R20</f>
        <v>0</v>
      </c>
      <c r="T20" s="116"/>
      <c r="U20" s="116">
        <f>M20*T20</f>
        <v>0</v>
      </c>
      <c r="V20" s="117">
        <v>21</v>
      </c>
      <c r="W20" s="117">
        <f>O20*(V20/100)</f>
        <v>0</v>
      </c>
      <c r="X20" s="117">
        <f>O20+W20</f>
        <v>0</v>
      </c>
      <c r="Y20" s="118">
        <v>8</v>
      </c>
      <c r="Z20" s="9"/>
      <c r="AA20" s="9"/>
      <c r="AB20" s="9"/>
    </row>
    <row r="21" spans="1:28" ht="4.5" customHeight="1" outlineLevel="6">
      <c r="B21" s="194"/>
      <c r="C21" s="196"/>
      <c r="D21" s="196"/>
      <c r="E21" s="196"/>
      <c r="F21" s="10"/>
      <c r="G21" s="10"/>
      <c r="H21" s="10"/>
      <c r="I21" s="200"/>
      <c r="J21" s="201"/>
      <c r="K21" s="157"/>
      <c r="L21" s="157"/>
      <c r="M21" s="157"/>
      <c r="N21" s="271"/>
      <c r="O21" s="151"/>
      <c r="P21" s="201"/>
      <c r="Q21" s="201"/>
      <c r="R21" s="157"/>
      <c r="S21" s="157"/>
      <c r="T21" s="157"/>
      <c r="U21" s="157"/>
      <c r="V21" s="151"/>
      <c r="W21" s="151"/>
      <c r="X21" s="151"/>
      <c r="Y21" s="10"/>
      <c r="Z21" s="9"/>
      <c r="AA21" s="9"/>
      <c r="AB21" s="9"/>
    </row>
    <row r="22" spans="1:28" ht="26" outlineLevel="6">
      <c r="B22" s="194"/>
      <c r="C22" s="195"/>
      <c r="D22" s="112" t="s">
        <v>285</v>
      </c>
      <c r="E22" s="112"/>
      <c r="F22" s="113"/>
      <c r="G22" s="113"/>
      <c r="H22" s="113" t="s">
        <v>286</v>
      </c>
      <c r="I22" s="114" t="s">
        <v>312</v>
      </c>
      <c r="J22" s="115" t="s">
        <v>282</v>
      </c>
      <c r="K22" s="116">
        <v>1</v>
      </c>
      <c r="L22" s="116"/>
      <c r="M22" s="116">
        <v>1</v>
      </c>
      <c r="N22" s="270"/>
      <c r="O22" s="117">
        <f>M22*N22</f>
        <v>0</v>
      </c>
      <c r="P22" s="115" t="s">
        <v>278</v>
      </c>
      <c r="Q22" s="115" t="s">
        <v>279</v>
      </c>
      <c r="R22" s="116"/>
      <c r="S22" s="116">
        <f>M22*R22</f>
        <v>0</v>
      </c>
      <c r="T22" s="116"/>
      <c r="U22" s="116">
        <f>M22*T22</f>
        <v>0</v>
      </c>
      <c r="V22" s="117">
        <v>21</v>
      </c>
      <c r="W22" s="117">
        <f>O22*(V22/100)</f>
        <v>0</v>
      </c>
      <c r="X22" s="117">
        <f>O22+W22</f>
        <v>0</v>
      </c>
      <c r="Y22" s="118">
        <v>8</v>
      </c>
      <c r="Z22" s="9"/>
      <c r="AA22" s="9"/>
      <c r="AB22" s="9"/>
    </row>
    <row r="23" spans="1:28" ht="4.5" customHeight="1" outlineLevel="6">
      <c r="B23" s="194"/>
      <c r="C23" s="196"/>
      <c r="D23" s="196"/>
      <c r="E23" s="196"/>
      <c r="F23" s="10"/>
      <c r="G23" s="10"/>
      <c r="H23" s="10"/>
      <c r="I23" s="200"/>
      <c r="J23" s="201"/>
      <c r="K23" s="157"/>
      <c r="L23" s="157"/>
      <c r="M23" s="157"/>
      <c r="N23" s="271"/>
      <c r="O23" s="151"/>
      <c r="P23" s="201"/>
      <c r="Q23" s="201"/>
      <c r="R23" s="157"/>
      <c r="S23" s="157"/>
      <c r="T23" s="157"/>
      <c r="U23" s="157"/>
      <c r="V23" s="151"/>
      <c r="W23" s="151"/>
      <c r="X23" s="151"/>
      <c r="Y23" s="10"/>
      <c r="Z23" s="9"/>
      <c r="AA23" s="9"/>
      <c r="AB23" s="9"/>
    </row>
    <row r="24" spans="1:28" outlineLevel="6">
      <c r="B24" s="6"/>
      <c r="C24" s="6"/>
      <c r="D24" s="6"/>
      <c r="E24" s="6"/>
      <c r="F24" s="6"/>
      <c r="G24" s="6"/>
      <c r="H24" s="6"/>
      <c r="I24" s="6"/>
      <c r="J24" s="6"/>
      <c r="K24" s="6"/>
      <c r="L24" s="6"/>
      <c r="M24" s="6"/>
      <c r="N24" s="272"/>
      <c r="O24" s="9"/>
      <c r="P24" s="6"/>
      <c r="Q24" s="6"/>
      <c r="R24" s="6"/>
      <c r="S24" s="6"/>
      <c r="T24" s="6"/>
      <c r="U24" s="6"/>
      <c r="V24" s="6"/>
      <c r="W24" s="9"/>
      <c r="X24" s="9"/>
      <c r="Y24" s="9"/>
    </row>
    <row r="25" spans="1:28" outlineLevel="1"/>
  </sheetData>
  <sheetProtection algorithmName="SHA-512" hashValue="MXTEYv8atu5xasOz1NrMw401hUqEU165pjEksO6fTOV35nTZEgGfY2izN0KHyX+qs1zjz4RQE4Wz/L/P85H3Aw==" saltValue="Cn7Zn/K3MHOy/7Zut4dqwA==" spinCount="100000" sheet="1" objects="1" scenarios="1" autoFilter="0"/>
  <autoFilter ref="D3:Q22" xr:uid="{00000000-0001-0000-0600-000000000000}"/>
  <conditionalFormatting sqref="C11:X12 C18:X23">
    <cfRule type="expression" dxfId="5" priority="1">
      <formula>$Y11=15</formula>
    </cfRule>
    <cfRule type="expression" dxfId="4" priority="2">
      <formula>$Y11=14</formula>
    </cfRule>
    <cfRule type="expression" dxfId="3" priority="3">
      <formula>$Y11=13</formula>
    </cfRule>
    <cfRule type="expression" dxfId="2" priority="4">
      <formula>$Y11=12</formula>
    </cfRule>
    <cfRule type="expression" dxfId="1" priority="5">
      <formula>$Y11=11</formula>
    </cfRule>
    <cfRule type="expression" dxfId="0" priority="6">
      <formula>$Y11=10</formula>
    </cfRule>
  </conditionalFormatting>
  <pageMargins left="0.47244094488188998" right="0.47244094488188998" top="0.78740157480314998" bottom="0.78740157480314998" header="0.39370078740157499" footer="0.31496062992126"/>
  <pageSetup paperSize="9" scale="69"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outlinePr summaryBelow="0" summaryRight="0"/>
  </sheetPr>
  <dimension ref="A1:Q4"/>
  <sheetViews>
    <sheetView topLeftCell="B1" zoomScaleNormal="100" zoomScalePageLayoutView="19" workbookViewId="0">
      <selection activeCell="D21" sqref="D21"/>
    </sheetView>
  </sheetViews>
  <sheetFormatPr baseColWidth="10" defaultColWidth="9.1640625" defaultRowHeight="10"/>
  <cols>
    <col min="1" max="1" width="13.1640625" style="2" hidden="1" customWidth="1"/>
    <col min="2" max="2" width="18" style="2" customWidth="1"/>
    <col min="3" max="3" width="40.6640625" style="2" customWidth="1"/>
    <col min="4" max="4" width="13.6640625" style="2" customWidth="1"/>
    <col min="5" max="5" width="60.6640625" style="2" customWidth="1"/>
    <col min="6" max="6" width="41.5" style="2" customWidth="1"/>
    <col min="7" max="16384" width="9.1640625" style="2"/>
  </cols>
  <sheetData>
    <row r="1" spans="1:17" ht="11">
      <c r="A1" s="4"/>
      <c r="B1" s="4" t="s">
        <v>18</v>
      </c>
      <c r="C1" s="239" t="s">
        <v>19</v>
      </c>
      <c r="D1" s="4" t="s">
        <v>0</v>
      </c>
      <c r="E1" s="239" t="s">
        <v>5</v>
      </c>
      <c r="F1" s="6"/>
      <c r="G1" s="9"/>
    </row>
    <row r="2" spans="1:17" ht="7.5" customHeight="1">
      <c r="A2" s="7"/>
      <c r="C2" s="145"/>
      <c r="E2" s="145"/>
      <c r="F2" s="9"/>
    </row>
    <row r="3" spans="1:17">
      <c r="C3" s="6"/>
      <c r="E3" s="6"/>
      <c r="G3" s="11"/>
      <c r="I3" s="10"/>
      <c r="J3" s="10"/>
      <c r="K3" s="10"/>
      <c r="L3" s="10"/>
      <c r="M3" s="10"/>
      <c r="N3" s="10"/>
      <c r="O3" s="10"/>
      <c r="P3" s="10"/>
      <c r="Q3" s="10"/>
    </row>
    <row r="4" spans="1:17">
      <c r="C4" s="10"/>
      <c r="D4" s="10"/>
      <c r="E4" s="11"/>
    </row>
  </sheetData>
  <pageMargins left="0.70866141732283505" right="0.70866141732283505" top="0.78740157480314998" bottom="0.78740157480314998" header="0.31496062992126" footer="0.31496062992126"/>
  <pageSetup paperSize="9" pageOrder="overThenDown" orientation="landscape" r:id="rId1"/>
  <headerFooter>
    <oddHeader>&amp;L&amp;G&amp;C&amp;"Century Gothic,Obyčejné"&amp;6&amp;K01+047&amp;F&amp;R&amp;"Century Gothic,Obyčejné"&amp;6&amp;K01+045OCEA s.r.o.
Londýnská 334/83, 120 00 Praha 2 - Vinohrady
tel.: +608 071 908, mail: info@ocea.cz
IČ: 072 88 204
www.ocea.cz</oddHeader>
    <oddFooter>&amp;L&amp;"Century Gothic,Obyčejné"&amp;6&amp;K01+047www.ocea.cz&amp;C&amp;"Century Gothic,Obyčejné"&amp;6&amp;K01+048&amp;P z &amp;N&amp;R&amp;"Century Gothic,Obyčejné"&amp;6&amp;K01+049&amp;D</oddFooter>
  </headerFooter>
  <legacyDrawingHF r:id="rId2"/>
</worksheet>
</file>

<file path=docProps/app.xml><?xml version="1.0" encoding="utf-8"?>
<Properties xmlns="http://schemas.openxmlformats.org/officeDocument/2006/extended-properties" xmlns:vt="http://schemas.openxmlformats.org/officeDocument/2006/docPropsVTypes">
  <Template>OCEA_Rozpočet s VV</Template>
  <Application>Microsoft Macintosh Excel</Application>
  <DocSecurity>0</DocSecurity>
  <ScaleCrop>false</ScaleCrop>
  <HeadingPairs>
    <vt:vector size="4" baseType="variant">
      <vt:variant>
        <vt:lpstr>Listy</vt:lpstr>
      </vt:variant>
      <vt:variant>
        <vt:i4>8</vt:i4>
      </vt:variant>
      <vt:variant>
        <vt:lpstr>Pojmenované oblasti</vt:lpstr>
      </vt:variant>
      <vt:variant>
        <vt:i4>29</vt:i4>
      </vt:variant>
    </vt:vector>
  </HeadingPairs>
  <TitlesOfParts>
    <vt:vector size="37" baseType="lpstr">
      <vt:lpstr>Krycí List_</vt:lpstr>
      <vt:lpstr>Krycí list</vt:lpstr>
      <vt:lpstr>Pokyny pro vyplnění</vt:lpstr>
      <vt:lpstr>Všeobecné podmínky</vt:lpstr>
      <vt:lpstr>Způsob stanovení jedn. ceny</vt:lpstr>
      <vt:lpstr>Rekapitulace</vt:lpstr>
      <vt:lpstr>Zakázka</vt:lpstr>
      <vt:lpstr>Figury</vt:lpstr>
      <vt:lpstr>__DD5D9C7C_8CD7_46FB_9848_94013A623CAC_ITEM__</vt:lpstr>
      <vt:lpstr>__DD5D9C7C_8CD7_46FB_9848_94013A623CAC_ITEM_GROUP1__</vt:lpstr>
      <vt:lpstr>__DD5D9C7C_8CD7_46FB_9848_94013A623CAC_ITEM_GROUP1_RECAP__</vt:lpstr>
      <vt:lpstr>__DD5D9C7C_8CD7_46FB_9848_94013A623CAC_ITEM_GROUP2__</vt:lpstr>
      <vt:lpstr>__DD5D9C7C_8CD7_46FB_9848_94013A623CAC_ITEM_GROUP2_RECAP__</vt:lpstr>
      <vt:lpstr>__DD5D9C7C_8CD7_46FB_9848_94013A623CAC_ITEM_GROUP3__X</vt:lpstr>
      <vt:lpstr>__DD5D9C7C_8CD7_46FB_9848_94013A623CAC_ITEM_GROUP3_RECAP__</vt:lpstr>
      <vt:lpstr>__DD5D9C7C_8CD7_46FB_9848_94013A623CAC_ITEM_GROUP4__X</vt:lpstr>
      <vt:lpstr>__DD5D9C7C_8CD7_46FB_9848_94013A623CAC_ITEM_GROUP4_RECAP__</vt:lpstr>
      <vt:lpstr>__DD5D9C7C_8CD7_46FB_9848_94013A623CAC_ITEM_GROUP5__X</vt:lpstr>
      <vt:lpstr>__DD5D9C7C_8CD7_46FB_9848_94013A623CAC_ITEM_GROUP5_RECAP__</vt:lpstr>
      <vt:lpstr>__DD5D9C7C_8CD7_46FB_9848_94013A623CAC_ITEM_GROUP6__X</vt:lpstr>
      <vt:lpstr>__DD5D9C7C_8CD7_46FB_9848_94013A623CAC_ITEM_GROUP6_RECAP__</vt:lpstr>
      <vt:lpstr>GROUP_ID</vt:lpstr>
      <vt:lpstr>ITEM_PRICES</vt:lpstr>
      <vt:lpstr>Figury!Názvy_tisku</vt:lpstr>
      <vt:lpstr>Rekapitulace!Názvy_tisku</vt:lpstr>
      <vt:lpstr>'Všeobecné podmínky'!Názvy_tisku</vt:lpstr>
      <vt:lpstr>Zakázka!Názvy_tisku</vt:lpstr>
      <vt:lpstr>'Způsob stanovení jedn. ceny'!Názvy_tisku</vt:lpstr>
      <vt:lpstr>Figury!Oblast_tisku</vt:lpstr>
      <vt:lpstr>'Krycí list'!Oblast_tisku</vt:lpstr>
      <vt:lpstr>'Krycí List_'!Oblast_tisku</vt:lpstr>
      <vt:lpstr>'Pokyny pro vyplnění'!Oblast_tisku</vt:lpstr>
      <vt:lpstr>Rekapitulace!Oblast_tisku</vt:lpstr>
      <vt:lpstr>'Všeobecné podmínky'!Oblast_tisku</vt:lpstr>
      <vt:lpstr>Zakázka!Oblast_tisku</vt:lpstr>
      <vt:lpstr>'Způsob stanovení jedn. ceny'!Oblast_tisku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231120_ZPAR_CP3 - kopie - Rozpočet</dc:subject>
  <dc:creator>ADMIN</dc:creator>
  <cp:lastModifiedBy>Tomáš Střízek</cp:lastModifiedBy>
  <dcterms:created xsi:type="dcterms:W3CDTF">2025-01-28T20:28:25Z</dcterms:created>
  <dcterms:modified xsi:type="dcterms:W3CDTF">2025-08-15T12:00:24Z</dcterms:modified>
</cp:coreProperties>
</file>