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G:\Sdílené disky\investice a projekty\2025 čipový systém a okna Kpt. Poplera\VŘ2 vrata dveře červenec\"/>
    </mc:Choice>
  </mc:AlternateContent>
  <xr:revisionPtr revIDLastSave="0" documentId="13_ncr:1_{D7AD938C-63F1-48EC-A8F3-9F2A842651FA}" xr6:coauthVersionLast="47" xr6:coauthVersionMax="47" xr10:uidLastSave="{00000000-0000-0000-0000-000000000000}"/>
  <bookViews>
    <workbookView xWindow="3120" yWindow="1455" windowWidth="28800" windowHeight="19425" xr2:uid="{00000000-000D-0000-FFFF-FFFF00000000}"/>
  </bookViews>
  <sheets>
    <sheet name="Rekapitulace stavby" sheetId="1" r:id="rId1"/>
    <sheet name="0525 - Úpravy vrat a vcho..." sheetId="2" r:id="rId2"/>
  </sheets>
  <definedNames>
    <definedName name="_xlnm._FilterDatabase" localSheetId="1" hidden="1">'0525 - Úpravy vrat a vcho...'!$C$122:$K$533</definedName>
    <definedName name="_xlnm.Print_Titles" localSheetId="1">'0525 - Úpravy vrat a vcho...'!$122:$122</definedName>
    <definedName name="_xlnm.Print_Titles" localSheetId="0">'Rekapitulace stavby'!$92:$92</definedName>
    <definedName name="_xlnm.Print_Area" localSheetId="1">'0525 - Úpravy vrat a vcho...'!$C$4:$J$76,'0525 - Úpravy vrat a vcho...'!$C$82:$J$106,'0525 - Úpravy vrat a vcho...'!$C$112:$J$533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5" i="2" l="1"/>
  <c r="J34" i="2"/>
  <c r="AY95" i="1"/>
  <c r="J33" i="2"/>
  <c r="AX95" i="1"/>
  <c r="BI533" i="2"/>
  <c r="BH533" i="2"/>
  <c r="BG533" i="2"/>
  <c r="BF533" i="2"/>
  <c r="T533" i="2"/>
  <c r="T532" i="2"/>
  <c r="T531" i="2" s="1"/>
  <c r="R533" i="2"/>
  <c r="R532" i="2" s="1"/>
  <c r="R531" i="2" s="1"/>
  <c r="P533" i="2"/>
  <c r="P532" i="2" s="1"/>
  <c r="P531" i="2" s="1"/>
  <c r="BI530" i="2"/>
  <c r="BH530" i="2"/>
  <c r="BG530" i="2"/>
  <c r="BF530" i="2"/>
  <c r="T530" i="2"/>
  <c r="R530" i="2"/>
  <c r="P530" i="2"/>
  <c r="BI529" i="2"/>
  <c r="BH529" i="2"/>
  <c r="BG529" i="2"/>
  <c r="BF529" i="2"/>
  <c r="T529" i="2"/>
  <c r="R529" i="2"/>
  <c r="P529" i="2"/>
  <c r="BI528" i="2"/>
  <c r="BH528" i="2"/>
  <c r="BG528" i="2"/>
  <c r="BF528" i="2"/>
  <c r="T528" i="2"/>
  <c r="R528" i="2"/>
  <c r="P528" i="2"/>
  <c r="BI526" i="2"/>
  <c r="BH526" i="2"/>
  <c r="BG526" i="2"/>
  <c r="BF526" i="2"/>
  <c r="T526" i="2"/>
  <c r="R526" i="2"/>
  <c r="P526" i="2"/>
  <c r="BI524" i="2"/>
  <c r="BH524" i="2"/>
  <c r="BG524" i="2"/>
  <c r="BF524" i="2"/>
  <c r="T524" i="2"/>
  <c r="R524" i="2"/>
  <c r="P524" i="2"/>
  <c r="BI522" i="2"/>
  <c r="BH522" i="2"/>
  <c r="BG522" i="2"/>
  <c r="BF522" i="2"/>
  <c r="T522" i="2"/>
  <c r="R522" i="2"/>
  <c r="P522" i="2"/>
  <c r="BI502" i="2"/>
  <c r="BH502" i="2"/>
  <c r="BG502" i="2"/>
  <c r="BF502" i="2"/>
  <c r="T502" i="2"/>
  <c r="R502" i="2"/>
  <c r="P502" i="2"/>
  <c r="BI501" i="2"/>
  <c r="BH501" i="2"/>
  <c r="BG501" i="2"/>
  <c r="BF501" i="2"/>
  <c r="T501" i="2"/>
  <c r="R501" i="2"/>
  <c r="P501" i="2"/>
  <c r="BI500" i="2"/>
  <c r="BH500" i="2"/>
  <c r="BG500" i="2"/>
  <c r="BF500" i="2"/>
  <c r="T500" i="2"/>
  <c r="R500" i="2"/>
  <c r="P500" i="2"/>
  <c r="BI497" i="2"/>
  <c r="BH497" i="2"/>
  <c r="BG497" i="2"/>
  <c r="BF497" i="2"/>
  <c r="T497" i="2"/>
  <c r="R497" i="2"/>
  <c r="P497" i="2"/>
  <c r="BI496" i="2"/>
  <c r="BH496" i="2"/>
  <c r="BG496" i="2"/>
  <c r="BF496" i="2"/>
  <c r="T496" i="2"/>
  <c r="R496" i="2"/>
  <c r="P496" i="2"/>
  <c r="BI495" i="2"/>
  <c r="BH495" i="2"/>
  <c r="BG495" i="2"/>
  <c r="BF495" i="2"/>
  <c r="T495" i="2"/>
  <c r="R495" i="2"/>
  <c r="P495" i="2"/>
  <c r="BI493" i="2"/>
  <c r="BH493" i="2"/>
  <c r="BG493" i="2"/>
  <c r="BF493" i="2"/>
  <c r="T493" i="2"/>
  <c r="R493" i="2"/>
  <c r="P493" i="2"/>
  <c r="BI492" i="2"/>
  <c r="BH492" i="2"/>
  <c r="BG492" i="2"/>
  <c r="BF492" i="2"/>
  <c r="T492" i="2"/>
  <c r="R492" i="2"/>
  <c r="P492" i="2"/>
  <c r="BI490" i="2"/>
  <c r="BH490" i="2"/>
  <c r="BG490" i="2"/>
  <c r="BF490" i="2"/>
  <c r="T490" i="2"/>
  <c r="R490" i="2"/>
  <c r="P490" i="2"/>
  <c r="BI489" i="2"/>
  <c r="BH489" i="2"/>
  <c r="BG489" i="2"/>
  <c r="BF489" i="2"/>
  <c r="T489" i="2"/>
  <c r="R489" i="2"/>
  <c r="P489" i="2"/>
  <c r="BI486" i="2"/>
  <c r="BH486" i="2"/>
  <c r="BG486" i="2"/>
  <c r="BF486" i="2"/>
  <c r="T486" i="2"/>
  <c r="T485" i="2"/>
  <c r="R486" i="2"/>
  <c r="R485" i="2" s="1"/>
  <c r="P486" i="2"/>
  <c r="P485" i="2"/>
  <c r="BI484" i="2"/>
  <c r="BH484" i="2"/>
  <c r="BG484" i="2"/>
  <c r="BF484" i="2"/>
  <c r="T484" i="2"/>
  <c r="R484" i="2"/>
  <c r="P484" i="2"/>
  <c r="BI482" i="2"/>
  <c r="BH482" i="2"/>
  <c r="BG482" i="2"/>
  <c r="BF482" i="2"/>
  <c r="T482" i="2"/>
  <c r="R482" i="2"/>
  <c r="P482" i="2"/>
  <c r="BI481" i="2"/>
  <c r="BH481" i="2"/>
  <c r="BG481" i="2"/>
  <c r="BF481" i="2"/>
  <c r="T481" i="2"/>
  <c r="R481" i="2"/>
  <c r="P481" i="2"/>
  <c r="BI480" i="2"/>
  <c r="BH480" i="2"/>
  <c r="BG480" i="2"/>
  <c r="BF480" i="2"/>
  <c r="T480" i="2"/>
  <c r="R480" i="2"/>
  <c r="P480" i="2"/>
  <c r="BI478" i="2"/>
  <c r="BH478" i="2"/>
  <c r="BG478" i="2"/>
  <c r="BF478" i="2"/>
  <c r="T478" i="2"/>
  <c r="R478" i="2"/>
  <c r="P478" i="2"/>
  <c r="BI477" i="2"/>
  <c r="BH477" i="2"/>
  <c r="BG477" i="2"/>
  <c r="BF477" i="2"/>
  <c r="T477" i="2"/>
  <c r="R477" i="2"/>
  <c r="P477" i="2"/>
  <c r="BI455" i="2"/>
  <c r="BH455" i="2"/>
  <c r="BG455" i="2"/>
  <c r="BF455" i="2"/>
  <c r="T455" i="2"/>
  <c r="R455" i="2"/>
  <c r="P455" i="2"/>
  <c r="BI433" i="2"/>
  <c r="BH433" i="2"/>
  <c r="BG433" i="2"/>
  <c r="BF433" i="2"/>
  <c r="T433" i="2"/>
  <c r="R433" i="2"/>
  <c r="P433" i="2"/>
  <c r="BI411" i="2"/>
  <c r="BH411" i="2"/>
  <c r="BG411" i="2"/>
  <c r="BF411" i="2"/>
  <c r="T411" i="2"/>
  <c r="R411" i="2"/>
  <c r="P411" i="2"/>
  <c r="BI387" i="2"/>
  <c r="BH387" i="2"/>
  <c r="BG387" i="2"/>
  <c r="BF387" i="2"/>
  <c r="T387" i="2"/>
  <c r="R387" i="2"/>
  <c r="P387" i="2"/>
  <c r="BI363" i="2"/>
  <c r="BH363" i="2"/>
  <c r="BG363" i="2"/>
  <c r="BF363" i="2"/>
  <c r="T363" i="2"/>
  <c r="R363" i="2"/>
  <c r="P363" i="2"/>
  <c r="BI339" i="2"/>
  <c r="BH339" i="2"/>
  <c r="BG339" i="2"/>
  <c r="BF339" i="2"/>
  <c r="T339" i="2"/>
  <c r="R339" i="2"/>
  <c r="P339" i="2"/>
  <c r="BI315" i="2"/>
  <c r="BH315" i="2"/>
  <c r="BG315" i="2"/>
  <c r="BF315" i="2"/>
  <c r="T315" i="2"/>
  <c r="R315" i="2"/>
  <c r="P315" i="2"/>
  <c r="BI291" i="2"/>
  <c r="BH291" i="2"/>
  <c r="BG291" i="2"/>
  <c r="BF291" i="2"/>
  <c r="T291" i="2"/>
  <c r="R291" i="2"/>
  <c r="P291" i="2"/>
  <c r="BI267" i="2"/>
  <c r="BH267" i="2"/>
  <c r="BG267" i="2"/>
  <c r="BF267" i="2"/>
  <c r="T267" i="2"/>
  <c r="R267" i="2"/>
  <c r="P267" i="2"/>
  <c r="BI246" i="2"/>
  <c r="BH246" i="2"/>
  <c r="BG246" i="2"/>
  <c r="BF246" i="2"/>
  <c r="T246" i="2"/>
  <c r="R246" i="2"/>
  <c r="P246" i="2"/>
  <c r="BI232" i="2"/>
  <c r="BH232" i="2"/>
  <c r="BG232" i="2"/>
  <c r="BF232" i="2"/>
  <c r="T232" i="2"/>
  <c r="R232" i="2"/>
  <c r="P232" i="2"/>
  <c r="BI229" i="2"/>
  <c r="BH229" i="2"/>
  <c r="BG229" i="2"/>
  <c r="BF229" i="2"/>
  <c r="T229" i="2"/>
  <c r="R229" i="2"/>
  <c r="P229" i="2"/>
  <c r="BI219" i="2"/>
  <c r="BH219" i="2"/>
  <c r="BG219" i="2"/>
  <c r="BF219" i="2"/>
  <c r="T219" i="2"/>
  <c r="R219" i="2"/>
  <c r="P219" i="2"/>
  <c r="BI218" i="2"/>
  <c r="BH218" i="2"/>
  <c r="BG218" i="2"/>
  <c r="BF218" i="2"/>
  <c r="T218" i="2"/>
  <c r="R218" i="2"/>
  <c r="P218" i="2"/>
  <c r="BI217" i="2"/>
  <c r="BH217" i="2"/>
  <c r="BG217" i="2"/>
  <c r="BF217" i="2"/>
  <c r="T217" i="2"/>
  <c r="R217" i="2"/>
  <c r="P217" i="2"/>
  <c r="BI195" i="2"/>
  <c r="BH195" i="2"/>
  <c r="BG195" i="2"/>
  <c r="BF195" i="2"/>
  <c r="T195" i="2"/>
  <c r="R195" i="2"/>
  <c r="P195" i="2"/>
  <c r="BI194" i="2"/>
  <c r="BH194" i="2"/>
  <c r="BG194" i="2"/>
  <c r="BF194" i="2"/>
  <c r="T194" i="2"/>
  <c r="R194" i="2"/>
  <c r="P194" i="2"/>
  <c r="BI173" i="2"/>
  <c r="BH173" i="2"/>
  <c r="BG173" i="2"/>
  <c r="BF173" i="2"/>
  <c r="T173" i="2"/>
  <c r="R173" i="2"/>
  <c r="P173" i="2"/>
  <c r="BI172" i="2"/>
  <c r="BH172" i="2"/>
  <c r="BG172" i="2"/>
  <c r="BF172" i="2"/>
  <c r="T172" i="2"/>
  <c r="R172" i="2"/>
  <c r="P172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45" i="2"/>
  <c r="BH145" i="2"/>
  <c r="BG145" i="2"/>
  <c r="BF145" i="2"/>
  <c r="T145" i="2"/>
  <c r="R145" i="2"/>
  <c r="P145" i="2"/>
  <c r="BI142" i="2"/>
  <c r="BH142" i="2"/>
  <c r="BG142" i="2"/>
  <c r="BF142" i="2"/>
  <c r="T142" i="2"/>
  <c r="R142" i="2"/>
  <c r="P142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6" i="2"/>
  <c r="BH136" i="2"/>
  <c r="BG136" i="2"/>
  <c r="BF136" i="2"/>
  <c r="T136" i="2"/>
  <c r="R136" i="2"/>
  <c r="P136" i="2"/>
  <c r="BI133" i="2"/>
  <c r="BH133" i="2"/>
  <c r="BG133" i="2"/>
  <c r="BF133" i="2"/>
  <c r="T133" i="2"/>
  <c r="R133" i="2"/>
  <c r="P133" i="2"/>
  <c r="BI126" i="2"/>
  <c r="BH126" i="2"/>
  <c r="BG126" i="2"/>
  <c r="BF126" i="2"/>
  <c r="T126" i="2"/>
  <c r="T125" i="2"/>
  <c r="R126" i="2"/>
  <c r="R125" i="2" s="1"/>
  <c r="P126" i="2"/>
  <c r="P125" i="2" s="1"/>
  <c r="J119" i="2"/>
  <c r="F119" i="2"/>
  <c r="F117" i="2"/>
  <c r="E115" i="2"/>
  <c r="J89" i="2"/>
  <c r="F89" i="2"/>
  <c r="F87" i="2"/>
  <c r="E85" i="2"/>
  <c r="J22" i="2"/>
  <c r="E22" i="2"/>
  <c r="J120" i="2" s="1"/>
  <c r="J21" i="2"/>
  <c r="J16" i="2"/>
  <c r="E16" i="2"/>
  <c r="F120" i="2"/>
  <c r="J15" i="2"/>
  <c r="J10" i="2"/>
  <c r="J87" i="2" s="1"/>
  <c r="L90" i="1"/>
  <c r="AM90" i="1"/>
  <c r="AM89" i="1"/>
  <c r="L89" i="1"/>
  <c r="AM87" i="1"/>
  <c r="L87" i="1"/>
  <c r="L85" i="1"/>
  <c r="L84" i="1"/>
  <c r="BK522" i="2"/>
  <c r="J433" i="2"/>
  <c r="J194" i="2"/>
  <c r="J126" i="2"/>
  <c r="J522" i="2"/>
  <c r="BK480" i="2"/>
  <c r="BK219" i="2"/>
  <c r="J139" i="2"/>
  <c r="BK482" i="2"/>
  <c r="J363" i="2"/>
  <c r="J136" i="2"/>
  <c r="J500" i="2"/>
  <c r="J219" i="2"/>
  <c r="J524" i="2"/>
  <c r="BK217" i="2"/>
  <c r="BK533" i="2"/>
  <c r="J495" i="2"/>
  <c r="J455" i="2"/>
  <c r="J218" i="2"/>
  <c r="J142" i="2"/>
  <c r="BK497" i="2"/>
  <c r="BK433" i="2"/>
  <c r="J217" i="2"/>
  <c r="J497" i="2"/>
  <c r="BK477" i="2"/>
  <c r="J528" i="2"/>
  <c r="BK126" i="2"/>
  <c r="BK145" i="2"/>
  <c r="BK133" i="2"/>
  <c r="BK481" i="2"/>
  <c r="J315" i="2"/>
  <c r="J173" i="2"/>
  <c r="J530" i="2"/>
  <c r="J486" i="2"/>
  <c r="BK315" i="2"/>
  <c r="J167" i="2"/>
  <c r="J529" i="2"/>
  <c r="J484" i="2"/>
  <c r="BK363" i="2"/>
  <c r="BK166" i="2"/>
  <c r="BK489" i="2"/>
  <c r="J291" i="2"/>
  <c r="BK526" i="2"/>
  <c r="BK455" i="2"/>
  <c r="BK167" i="2"/>
  <c r="BK136" i="2"/>
  <c r="J489" i="2"/>
  <c r="J267" i="2"/>
  <c r="BK142" i="2"/>
  <c r="BK528" i="2"/>
  <c r="J481" i="2"/>
  <c r="BK246" i="2"/>
  <c r="J172" i="2"/>
  <c r="BK140" i="2"/>
  <c r="BK490" i="2"/>
  <c r="J411" i="2"/>
  <c r="J133" i="2"/>
  <c r="J496" i="2"/>
  <c r="BK195" i="2"/>
  <c r="BK218" i="2"/>
  <c r="BK478" i="2"/>
  <c r="BK291" i="2"/>
  <c r="BK524" i="2"/>
  <c r="BK484" i="2"/>
  <c r="BK411" i="2"/>
  <c r="J145" i="2"/>
  <c r="BK495" i="2"/>
  <c r="J229" i="2"/>
  <c r="J502" i="2"/>
  <c r="J480" i="2"/>
  <c r="BK530" i="2"/>
  <c r="BK232" i="2"/>
  <c r="BK501" i="2"/>
  <c r="BK339" i="2"/>
  <c r="J166" i="2"/>
  <c r="BK529" i="2"/>
  <c r="BK493" i="2"/>
  <c r="J477" i="2"/>
  <c r="BK173" i="2"/>
  <c r="J533" i="2"/>
  <c r="BK486" i="2"/>
  <c r="BK267" i="2"/>
  <c r="J526" i="2"/>
  <c r="J492" i="2"/>
  <c r="BK502" i="2"/>
  <c r="J501" i="2"/>
  <c r="BK500" i="2"/>
  <c r="BK496" i="2"/>
  <c r="J493" i="2"/>
  <c r="BK492" i="2"/>
  <c r="J490" i="2"/>
  <c r="J478" i="2"/>
  <c r="J387" i="2"/>
  <c r="J339" i="2"/>
  <c r="J246" i="2"/>
  <c r="J232" i="2"/>
  <c r="J195" i="2"/>
  <c r="BK172" i="2"/>
  <c r="J140" i="2"/>
  <c r="J482" i="2"/>
  <c r="BK387" i="2"/>
  <c r="BK229" i="2"/>
  <c r="BK194" i="2"/>
  <c r="BK139" i="2"/>
  <c r="AS94" i="1"/>
  <c r="P216" i="2" l="1"/>
  <c r="R479" i="2"/>
  <c r="BK488" i="2"/>
  <c r="J488" i="2"/>
  <c r="J102" i="2"/>
  <c r="BK499" i="2"/>
  <c r="J499" i="2"/>
  <c r="J103" i="2"/>
  <c r="R216" i="2"/>
  <c r="R124" i="2" s="1"/>
  <c r="T479" i="2"/>
  <c r="R488" i="2"/>
  <c r="T488" i="2"/>
  <c r="T216" i="2"/>
  <c r="P499" i="2"/>
  <c r="P487" i="2" s="1"/>
  <c r="BK132" i="2"/>
  <c r="J132" i="2"/>
  <c r="J97" i="2"/>
  <c r="P132" i="2"/>
  <c r="R132" i="2"/>
  <c r="T132" i="2"/>
  <c r="T124" i="2"/>
  <c r="P479" i="2"/>
  <c r="P124" i="2" s="1"/>
  <c r="T499" i="2"/>
  <c r="BK216" i="2"/>
  <c r="J216" i="2" s="1"/>
  <c r="J98" i="2" s="1"/>
  <c r="BK479" i="2"/>
  <c r="J479" i="2" s="1"/>
  <c r="J99" i="2" s="1"/>
  <c r="P488" i="2"/>
  <c r="R499" i="2"/>
  <c r="BK125" i="2"/>
  <c r="BK485" i="2"/>
  <c r="J485" i="2"/>
  <c r="J100" i="2"/>
  <c r="BK532" i="2"/>
  <c r="J532" i="2"/>
  <c r="J105" i="2"/>
  <c r="J90" i="2"/>
  <c r="J117" i="2"/>
  <c r="BE142" i="2"/>
  <c r="BE166" i="2"/>
  <c r="BE173" i="2"/>
  <c r="BE315" i="2"/>
  <c r="BE139" i="2"/>
  <c r="BE217" i="2"/>
  <c r="BE218" i="2"/>
  <c r="BE219" i="2"/>
  <c r="BE229" i="2"/>
  <c r="BE267" i="2"/>
  <c r="BE291" i="2"/>
  <c r="BE480" i="2"/>
  <c r="BE486" i="2"/>
  <c r="BE489" i="2"/>
  <c r="BE522" i="2"/>
  <c r="BE533" i="2"/>
  <c r="BE145" i="2"/>
  <c r="BE194" i="2"/>
  <c r="BE455" i="2"/>
  <c r="BE478" i="2"/>
  <c r="BE482" i="2"/>
  <c r="BE484" i="2"/>
  <c r="BE490" i="2"/>
  <c r="BE524" i="2"/>
  <c r="BE528" i="2"/>
  <c r="BE529" i="2"/>
  <c r="BE530" i="2"/>
  <c r="BE126" i="2"/>
  <c r="BE195" i="2"/>
  <c r="BE339" i="2"/>
  <c r="BE363" i="2"/>
  <c r="BE481" i="2"/>
  <c r="BE496" i="2"/>
  <c r="BE500" i="2"/>
  <c r="BE501" i="2"/>
  <c r="BE526" i="2"/>
  <c r="F90" i="2"/>
  <c r="BE133" i="2"/>
  <c r="BE136" i="2"/>
  <c r="BE387" i="2"/>
  <c r="BE433" i="2"/>
  <c r="BE492" i="2"/>
  <c r="BE497" i="2"/>
  <c r="BE502" i="2"/>
  <c r="BE140" i="2"/>
  <c r="BE167" i="2"/>
  <c r="BE172" i="2"/>
  <c r="BE232" i="2"/>
  <c r="BE246" i="2"/>
  <c r="BE411" i="2"/>
  <c r="BE477" i="2"/>
  <c r="BE493" i="2"/>
  <c r="BE495" i="2"/>
  <c r="F35" i="2"/>
  <c r="BD95" i="1" s="1"/>
  <c r="BD94" i="1" s="1"/>
  <c r="W33" i="1" s="1"/>
  <c r="F32" i="2"/>
  <c r="BA95" i="1"/>
  <c r="BA94" i="1"/>
  <c r="W30" i="1"/>
  <c r="J32" i="2"/>
  <c r="AW95" i="1" s="1"/>
  <c r="F33" i="2"/>
  <c r="BB95" i="1"/>
  <c r="BB94" i="1" s="1"/>
  <c r="W31" i="1" s="1"/>
  <c r="F34" i="2"/>
  <c r="BC95" i="1"/>
  <c r="BC94" i="1"/>
  <c r="W32" i="1"/>
  <c r="P123" i="2" l="1"/>
  <c r="AU95" i="1" s="1"/>
  <c r="AU94" i="1" s="1"/>
  <c r="BK124" i="2"/>
  <c r="J124" i="2"/>
  <c r="J95" i="2" s="1"/>
  <c r="R487" i="2"/>
  <c r="R123" i="2"/>
  <c r="T487" i="2"/>
  <c r="T123" i="2"/>
  <c r="J125" i="2"/>
  <c r="J96" i="2" s="1"/>
  <c r="BK487" i="2"/>
  <c r="J487" i="2"/>
  <c r="J101" i="2"/>
  <c r="BK531" i="2"/>
  <c r="J531" i="2"/>
  <c r="J104" i="2"/>
  <c r="AX94" i="1"/>
  <c r="F31" i="2"/>
  <c r="AZ95" i="1" s="1"/>
  <c r="AZ94" i="1" s="1"/>
  <c r="W29" i="1" s="1"/>
  <c r="AW94" i="1"/>
  <c r="AK30" i="1"/>
  <c r="AY94" i="1"/>
  <c r="J31" i="2"/>
  <c r="AV95" i="1" s="1"/>
  <c r="AT95" i="1" s="1"/>
  <c r="BK123" i="2" l="1"/>
  <c r="J123" i="2" s="1"/>
  <c r="J94" i="2" s="1"/>
  <c r="AV94" i="1"/>
  <c r="AK29" i="1" s="1"/>
  <c r="J28" i="2" l="1"/>
  <c r="AG95" i="1" s="1"/>
  <c r="AG94" i="1" s="1"/>
  <c r="AT94" i="1"/>
  <c r="AN94" i="1" l="1"/>
  <c r="AK26" i="1"/>
  <c r="J37" i="2"/>
  <c r="AN95" i="1"/>
  <c r="AK35" i="1"/>
</calcChain>
</file>

<file path=xl/sharedStrings.xml><?xml version="1.0" encoding="utf-8"?>
<sst xmlns="http://schemas.openxmlformats.org/spreadsheetml/2006/main" count="4428" uniqueCount="458">
  <si>
    <t>Export Komplet</t>
  </si>
  <si>
    <t/>
  </si>
  <si>
    <t>2.0</t>
  </si>
  <si>
    <t>ZAMOK</t>
  </si>
  <si>
    <t>False</t>
  </si>
  <si>
    <t>{944062e5-0662-44fe-b970-781d9400c2f2}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</si>
  <si>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</si>
  <si>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</si>
  <si>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</si>
  <si>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</si>
  <si>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</si>
  <si>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</si>
  <si>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</si>
  <si>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</si>
  <si>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0525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</si>
  <si>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</si>
  <si>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</si>
  <si>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Úpravy vrat a vchodových dveří do dílen SŠ stavební Vysoké Mýto v ul. Kpt. Poplera</t>
  </si>
  <si>
    <t>KSO:</t>
  </si>
  <si>
    <t>CC-CZ:</t>
  </si>
  <si>
    <t>Místo:</t>
  </si>
  <si>
    <t>ul. Kpt. Poplera 619, 566 01 Vysoké Mýto</t>
  </si>
  <si>
    <t>Datum:</t>
  </si>
  <si>
    <t>Zadavatel:</t>
  </si>
  <si>
    <t>IČ:</t>
  </si>
  <si>
    <t>SŠ stavební Vysoké Mýto, Komenského 1, Vysoké Mýto</t>
  </si>
  <si>
    <t>DIČ:</t>
  </si>
  <si>
    <t>Uchazeč:</t>
  </si>
  <si>
    <t>Vyplň údaj</t>
  </si>
  <si>
    <t>Projektant:</t>
  </si>
  <si>
    <t>Ing. David Karbulka, Švamberk 70e, Opočno</t>
  </si>
  <si>
    <t>ČKAIT : 0701309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</si>
  <si>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</si>
  <si>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</si>
  <si>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</si>
  <si>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</si>
  <si>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</si>
  <si>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</si>
  <si>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</si>
  <si>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</si>
  <si>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</si>
  <si>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</si>
  <si>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</si>
  <si>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</si>
  <si>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</si>
  <si>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</si>
  <si>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</si>
  <si>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</si>
  <si>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</si>
  <si>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</si>
  <si>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</si>
  <si>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</si>
  <si>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</si>
  <si>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</si>
  <si>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</si>
  <si>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</si>
  <si>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</si>
  <si>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</si>
  <si>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</si>
  <si>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</si>
  <si>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</si>
  <si>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</si>
  <si>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</si>
  <si>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</si>
  <si>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</si>
  <si>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</si>
  <si>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</si>
  <si>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</si>
  <si>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</si>
  <si>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</si>
  <si>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</si>
  <si>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</si>
  <si>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</si>
  <si>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</si>
  <si>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</si>
  <si>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</si>
  <si>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</si>
  <si>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</si>
  <si>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</si>
  <si>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</si>
  <si>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</si>
  <si>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</si>
  <si>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</si>
  <si>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</si>
  <si>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</si>
  <si>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</si>
  <si>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</si>
  <si>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</si>
  <si>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</si>
  <si>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</si>
  <si>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</si>
  <si>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</si>
  <si>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</si>
  <si>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</si>
  <si>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</si>
  <si>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</si>
  <si>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</si>
  <si>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783 - Dokončovací práce - nátěry</t>
  </si>
  <si>
    <t xml:space="preserve">    784 - Dokončovací práce - malby a tapety</t>
  </si>
  <si>
    <t>VRN - Vedlejší rozpočtové náklady</t>
  </si>
  <si>
    <t xml:space="preserve">    VRN6 - Územní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</si>
  <si>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</si>
  <si>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</si>
  <si>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</si>
  <si>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</si>
  <si>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</si>
  <si>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</si>
  <si>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</si>
  <si>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</si>
  <si>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</si>
  <si>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</si>
  <si>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</si>
  <si>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</si>
  <si>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</si>
  <si>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</si>
  <si>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</si>
  <si>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</si>
  <si>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</si>
  <si>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</si>
  <si>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</si>
  <si>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31027984R</t>
  </si>
  <si>
    <t>Zazdívka otvorů ve zdivu nadzákladovém z nepálených tvárnic</t>
  </si>
  <si>
    <t>m3</t>
  </si>
  <si>
    <t>4</t>
  </si>
  <si>
    <t>-164671761</t>
  </si>
  <si>
    <t>VV</t>
  </si>
  <si>
    <t>pro zazdění</t>
  </si>
  <si>
    <t>1,7*2,16*0,45</t>
  </si>
  <si>
    <t>3*3,1*0,375</t>
  </si>
  <si>
    <t>Součet</t>
  </si>
  <si>
    <t>6</t>
  </si>
  <si>
    <t>Úpravy povrchů, podlahy a osazování výplní</t>
  </si>
  <si>
    <t>612131100</t>
  </si>
  <si>
    <t>Vápenný postřik vnitřních stěn nanášený ručně</t>
  </si>
  <si>
    <t>m2</t>
  </si>
  <si>
    <t>564780935</t>
  </si>
  <si>
    <t>zazděné - truhlárna</t>
  </si>
  <si>
    <t>3*3,1</t>
  </si>
  <si>
    <t>612321141</t>
  </si>
  <si>
    <t>Vápenocementová omítka štuková dvouvrstvá vnitřních stěn nanášená ručně</t>
  </si>
  <si>
    <t>-767598567</t>
  </si>
  <si>
    <t>612321191</t>
  </si>
  <si>
    <t>Příplatek k vápenocementové omítce vnitřních stěn za každých dalších 5 mm tloušťky ručně</t>
  </si>
  <si>
    <t>-307056569</t>
  </si>
  <si>
    <t>5</t>
  </si>
  <si>
    <t>612131121</t>
  </si>
  <si>
    <t>Penetrační disperzní nátěr vnitřních stěn nanášený ručně</t>
  </si>
  <si>
    <t>1734004411</t>
  </si>
  <si>
    <t>9,3+47,568</t>
  </si>
  <si>
    <t>612315225</t>
  </si>
  <si>
    <t>Vápenná štuková omítka malých ploch přes 1 do 4 m2 na stěnách</t>
  </si>
  <si>
    <t>kus</t>
  </si>
  <si>
    <t>-1671945295</t>
  </si>
  <si>
    <t>zazděné</t>
  </si>
  <si>
    <t>7</t>
  </si>
  <si>
    <t>612315302</t>
  </si>
  <si>
    <t>Vápenná štuková omítka ostění nebo nadpraží vč. lišt</t>
  </si>
  <si>
    <t>-1829887419</t>
  </si>
  <si>
    <t>všechna ostění</t>
  </si>
  <si>
    <t>B1</t>
  </si>
  <si>
    <t>0,45*(1,2+2,1+2,1)</t>
  </si>
  <si>
    <t>B2</t>
  </si>
  <si>
    <t>0,6*(3,6+2,8+2,8)</t>
  </si>
  <si>
    <t>B3</t>
  </si>
  <si>
    <t>0,65*(3,8+2,7+2,7)</t>
  </si>
  <si>
    <t>B4</t>
  </si>
  <si>
    <t>0,65*(3,4+2,5+2,5)</t>
  </si>
  <si>
    <t>B6</t>
  </si>
  <si>
    <t>0,65*(2+2,6+2,6)</t>
  </si>
  <si>
    <t>B7</t>
  </si>
  <si>
    <t>0,73*(1,2+2+2)</t>
  </si>
  <si>
    <t>B8</t>
  </si>
  <si>
    <t>0,65*(1+2,4+2,4)</t>
  </si>
  <si>
    <t>B9</t>
  </si>
  <si>
    <t>0,4*(3,63+2,5+2,5)</t>
  </si>
  <si>
    <t>B10</t>
  </si>
  <si>
    <t>0,6*(1+2,1+2,1)*4</t>
  </si>
  <si>
    <t>8</t>
  </si>
  <si>
    <t>622131100</t>
  </si>
  <si>
    <t>Vápenný postřik vnějších stěn nanášený celoplošně ručně</t>
  </si>
  <si>
    <t>-1765033933</t>
  </si>
  <si>
    <t>9</t>
  </si>
  <si>
    <t>622321141</t>
  </si>
  <si>
    <t>Vápenocementová omítka štuková dvouvrstvá vnějších stěn nanášená ručně</t>
  </si>
  <si>
    <t>-2021427092</t>
  </si>
  <si>
    <t>1,7*2,16</t>
  </si>
  <si>
    <t>10</t>
  </si>
  <si>
    <t>622131121</t>
  </si>
  <si>
    <t>Penetrační nátěr vnějších stěn nanášený ručně</t>
  </si>
  <si>
    <t>1621116739</t>
  </si>
  <si>
    <t>11</t>
  </si>
  <si>
    <t>628888999</t>
  </si>
  <si>
    <t>Šambrána š. 160mm - oprava omítky, rýha pro oddělení, štukování</t>
  </si>
  <si>
    <t>mb</t>
  </si>
  <si>
    <t>1374676725</t>
  </si>
  <si>
    <t>1,5+2,3+2,3</t>
  </si>
  <si>
    <t>2,8+2,8+3,3</t>
  </si>
  <si>
    <t>2,6+2,6+3,9</t>
  </si>
  <si>
    <t>2+2+4,1</t>
  </si>
  <si>
    <t>2+2+3,7</t>
  </si>
  <si>
    <t>2,1+2,1+2,3</t>
  </si>
  <si>
    <t>1,7+1,7+1,5</t>
  </si>
  <si>
    <t>2+2+1,3</t>
  </si>
  <si>
    <t>2,5+2,5+3,6</t>
  </si>
  <si>
    <t>(2,2+2,2+1,3)*4</t>
  </si>
  <si>
    <t>629999011</t>
  </si>
  <si>
    <t>Příplatek k úpravám povrchů za provádění styku dvou barev nebo struktur na fasádě</t>
  </si>
  <si>
    <t>m</t>
  </si>
  <si>
    <t>-1551450873</t>
  </si>
  <si>
    <t>13</t>
  </si>
  <si>
    <t>6346631R</t>
  </si>
  <si>
    <t>Výplň spar polyuretanovým tmelem</t>
  </si>
  <si>
    <t>-450134634</t>
  </si>
  <si>
    <t>z venčí</t>
  </si>
  <si>
    <t>1,2+2,1+2,1</t>
  </si>
  <si>
    <t>3,6+2,8+2,8</t>
  </si>
  <si>
    <t>3,8+2,7+2,7</t>
  </si>
  <si>
    <t>3,4+2,5+2,5</t>
  </si>
  <si>
    <t>2+2,6+2,6</t>
  </si>
  <si>
    <t>1,2+2+2</t>
  </si>
  <si>
    <t>1+2,4+2,4</t>
  </si>
  <si>
    <t>3,63+2,5+2,5</t>
  </si>
  <si>
    <t>(1+2,1+2,1)*4</t>
  </si>
  <si>
    <t>Ostatní konstrukce a práce, bourání</t>
  </si>
  <si>
    <t>14</t>
  </si>
  <si>
    <t>949101111</t>
  </si>
  <si>
    <t>Lešení pomocné pro objekty pozemních staveb s lešeňovou podlahou v do 1,9 m zatížení do 150 kg/m2</t>
  </si>
  <si>
    <t>-832259370</t>
  </si>
  <si>
    <t>15</t>
  </si>
  <si>
    <t>963042819</t>
  </si>
  <si>
    <t>Bourání schodišťových stupňů betonových zhotovených na místě</t>
  </si>
  <si>
    <t>1255222017</t>
  </si>
  <si>
    <t>16</t>
  </si>
  <si>
    <t>968072456</t>
  </si>
  <si>
    <t>Vybourání kovových dveřních zárubní pl přes 2 m2</t>
  </si>
  <si>
    <t>-2073941898</t>
  </si>
  <si>
    <t>1,14*2,06</t>
  </si>
  <si>
    <t>1,12*2,02</t>
  </si>
  <si>
    <t>1*2,35</t>
  </si>
  <si>
    <t>1*2,1*4</t>
  </si>
  <si>
    <t>17</t>
  </si>
  <si>
    <t>968072558</t>
  </si>
  <si>
    <t>Vybourání kovových vrat pl do 5 m2</t>
  </si>
  <si>
    <t>948605435</t>
  </si>
  <si>
    <t>18</t>
  </si>
  <si>
    <t>968072559</t>
  </si>
  <si>
    <t>Vybourání kovových vrat pl přes 5 m2</t>
  </si>
  <si>
    <t>828882163</t>
  </si>
  <si>
    <t>3,56*2,78</t>
  </si>
  <si>
    <t>3,8*2,67</t>
  </si>
  <si>
    <t>3,37*2,49</t>
  </si>
  <si>
    <t>2,02*2,56</t>
  </si>
  <si>
    <t>3,63*2,5</t>
  </si>
  <si>
    <t>19</t>
  </si>
  <si>
    <t>978013191</t>
  </si>
  <si>
    <t>Otlučení (osekání) vnitřní vápenné nebo vápenocementové omítky stěn v rozsahu přes 50 do 100 %</t>
  </si>
  <si>
    <t>1689423978</t>
  </si>
  <si>
    <t>20</t>
  </si>
  <si>
    <t>9990001</t>
  </si>
  <si>
    <t>D + M B1 VNĚJŠÍ JEDNOKŘÍDLÉ DVEŘE - LEVÉ 1140 x 2060mm vč. dopravy dle výkresu č.3</t>
  </si>
  <si>
    <t>soubor</t>
  </si>
  <si>
    <t>716895757</t>
  </si>
  <si>
    <t>Vnější jednokřídlé dveře plné z ocelových profilů s přerušeným tepelelným mostem v systémovém rámu.</t>
  </si>
  <si>
    <t>Stavební otvor:</t>
  </si>
  <si>
    <t>1140 x 2060 mm</t>
  </si>
  <si>
    <t>Barva:</t>
  </si>
  <si>
    <t>odstín RAL 7016 (antracitově šedá)</t>
  </si>
  <si>
    <t>Kování:</t>
  </si>
  <si>
    <t xml:space="preserve">bezpečnostní štítové kování třídy III. </t>
  </si>
  <si>
    <t>Klika:</t>
  </si>
  <si>
    <t>matný nerez (interiér klika, exteriér koule)</t>
  </si>
  <si>
    <t>Vložka:</t>
  </si>
  <si>
    <t>bezpečnostní cylindrická  vložka s klíči (centrální)</t>
  </si>
  <si>
    <t>Lišta:</t>
  </si>
  <si>
    <t>automat. padací lišta integrovaná ve spodním profilu křídla, aktivovaná při jeho zavření</t>
  </si>
  <si>
    <t>Panty:</t>
  </si>
  <si>
    <t>návarové panty v barvě rámů</t>
  </si>
  <si>
    <t>Výplň:</t>
  </si>
  <si>
    <t xml:space="preserve">plné panely s izolační výplní                                                                                                                         </t>
  </si>
  <si>
    <t>Otevírání:</t>
  </si>
  <si>
    <t xml:space="preserve">do exteriéru </t>
  </si>
  <si>
    <t>Součinitel prostupu tepla uzávěru : 1,4 W/m²K</t>
  </si>
  <si>
    <t>Dodavatel nových dveří zajistí kabelovou přípravu v rámci dveří a osazení elektrických otvíračů  12 V (DC) s max. odběrem 270 mA. Kabel od otvírače</t>
  </si>
  <si>
    <t xml:space="preserve">bude vyveden pokud možno v pravém horním rohu unitř objektu (při pohledu na dveře z exteriéru).. </t>
  </si>
  <si>
    <t>9990002</t>
  </si>
  <si>
    <t>D + M B2 VNĚJŠÍ DVOUKŘÍDLÁ VRATA S INTEGROVANÝMI DVEŘMI 3560 x 2780mm vč. dopravy dle výkresu č.3</t>
  </si>
  <si>
    <t>-176573513</t>
  </si>
  <si>
    <t>Vnější dvoukřídlá vrata plná z ocelových profilů s přerušeným tepelelným mostem v systémovém rámu s integrovaným dveřním průchodem o rozměru 800 x 200</t>
  </si>
  <si>
    <t>3560 x 2780 mm</t>
  </si>
  <si>
    <t>bezpečnostní štítové kování třídy III.</t>
  </si>
  <si>
    <t>bezpečnostní cylindrická vložka s klíči (centrální), rozvorný sys. na obou vratových křídlech</t>
  </si>
  <si>
    <t>Stavěči křídel:</t>
  </si>
  <si>
    <t>sklopné, nebo zástrčné provedení</t>
  </si>
  <si>
    <t xml:space="preserve">Dodavatel nových vrat zajistí kabelovou přípravu v rámci vrat a osazení elektrických otvíračů  12 V (DC) s max. odběrem 270 mA. Kabel od otvírače </t>
  </si>
  <si>
    <t>22</t>
  </si>
  <si>
    <t>9990003</t>
  </si>
  <si>
    <t>D + M B3 VNĚJŠÍ DVOUKŘÍDLÁ VRATA S INTEGROVANÝMI DVEŘMI 3800 x 2670mm vč. dopravy dle výkresu č.3</t>
  </si>
  <si>
    <t>1655071268</t>
  </si>
  <si>
    <t>3800 x 2670 mm</t>
  </si>
  <si>
    <t>Dodavatel nových vrat zajistí kabelovou přípravu v rámci vrat a osazení elektrických otvíračů  12 V (DC) s max. odběrem 270 mA. Kabel od otvírače</t>
  </si>
  <si>
    <t>23</t>
  </si>
  <si>
    <t>9990004</t>
  </si>
  <si>
    <t>D + M B4 VNĚJŠÍ DVOUKŘÍDLÁ VRATA S INTEGROVANÝMI DVEŘMI 3370 x 2490mm vč. dopravy dle výkresu č.3</t>
  </si>
  <si>
    <t>-221539115</t>
  </si>
  <si>
    <t>3370 x 2490 mm</t>
  </si>
  <si>
    <t>24</t>
  </si>
  <si>
    <t>9990005</t>
  </si>
  <si>
    <t>D + M B6 VNĚJŠÍ DVOUKŘÍDLÁ VRATA 2020 x 2560 vč. dopravy dle výkresu č.3</t>
  </si>
  <si>
    <t>-2069962548</t>
  </si>
  <si>
    <t>Vnější dvoukřídlá vrata plná z ocelových profilů s přerušeným tepelelným mostem v systémovém rámu.</t>
  </si>
  <si>
    <t>2020 x 2560 mm</t>
  </si>
  <si>
    <t>25</t>
  </si>
  <si>
    <t>9990006</t>
  </si>
  <si>
    <t>D + M B7 VNĚJŠÍ JEDNOKŘÍDLÉ DVEŘE - PRAVÉ 1120 x 2020mm vč. dopravy dle výkresu č.3</t>
  </si>
  <si>
    <t>-1634556035</t>
  </si>
  <si>
    <t>Vnější jednokřídlé dveře plné - PRAVÉ z ocelových profilů s přerušeným tepelelným mostem v systémovém rámu.</t>
  </si>
  <si>
    <t>1120 x 2020 mm</t>
  </si>
  <si>
    <t xml:space="preserve">do interiéru </t>
  </si>
  <si>
    <t xml:space="preserve">Dodavatel nových dveří zajistí kabelovou přípravu v rámci dveří a osazení elektrických otvíračů  12 V (DC) s max. odběrem 270 mA. Kabel od otvírače </t>
  </si>
  <si>
    <t>26</t>
  </si>
  <si>
    <t>9990007</t>
  </si>
  <si>
    <t>D + M B8 VNĚJŠÍ JEDNOKŘÍDLÉ DVEŘE - LEVÉ 1000 x 2350mm vč. dopravy dle výkresu č.3</t>
  </si>
  <si>
    <t>-723847707</t>
  </si>
  <si>
    <t>Vnější jednokřídlé dveře plné - LEVÉ z ocelových profilů s přerušeným tepelelným mostem v systémovém rámu.</t>
  </si>
  <si>
    <t>1000 x 2350 mm</t>
  </si>
  <si>
    <t>27</t>
  </si>
  <si>
    <t>9990008</t>
  </si>
  <si>
    <t>D + M B9 VNĚJŠÍ DVOUKŘÍDLÁ VRATA 3630 x 2490 vč. dopravy dle výkresu č.3</t>
  </si>
  <si>
    <t>-1514401280</t>
  </si>
  <si>
    <t>3630 x 2490 mm</t>
  </si>
  <si>
    <t>28</t>
  </si>
  <si>
    <t>9990009</t>
  </si>
  <si>
    <t>D + M B10 VNĚJŠÍ JEDNOKŘÍDLÉ DVEŘE - LEVÉ 1000 x 2060mm vč. dopravy dle výkresu č.3</t>
  </si>
  <si>
    <t>-1649636516</t>
  </si>
  <si>
    <t>1000 x 2100 mm</t>
  </si>
  <si>
    <t>29</t>
  </si>
  <si>
    <t>9990010</t>
  </si>
  <si>
    <t>Začištění po elektro dopojení pro čipový systém - zevnitř, z venčí</t>
  </si>
  <si>
    <t>-573540102</t>
  </si>
  <si>
    <t>30</t>
  </si>
  <si>
    <t>9990011</t>
  </si>
  <si>
    <t>Úprava, oprava, doplnění prahu, podlahy po vybourání a montáži nových výplní otvorů</t>
  </si>
  <si>
    <t>223482881</t>
  </si>
  <si>
    <t>997</t>
  </si>
  <si>
    <t>Doprava suti a vybouraných hmot</t>
  </si>
  <si>
    <t>31</t>
  </si>
  <si>
    <t>997013211</t>
  </si>
  <si>
    <t>Vnitrostaveništní doprava suti a vybouraných hmot pro budovy v do 6 m ručně</t>
  </si>
  <si>
    <t>t</t>
  </si>
  <si>
    <t>-772978253</t>
  </si>
  <si>
    <t>32</t>
  </si>
  <si>
    <t>997013501</t>
  </si>
  <si>
    <t>Odvoz suti a vybouraných hmot na skládku nebo meziskládku do 1 km se složením</t>
  </si>
  <si>
    <t>-1558223087</t>
  </si>
  <si>
    <t>33</t>
  </si>
  <si>
    <t>997013509</t>
  </si>
  <si>
    <t>Příplatek k odvozu suti a vybouraných hmot na skládku ZKD 1 km přes 1 km</t>
  </si>
  <si>
    <t>561127537</t>
  </si>
  <si>
    <t>7,048*16 'Přepočtené koeficientem množství</t>
  </si>
  <si>
    <t>34</t>
  </si>
  <si>
    <t>997013631</t>
  </si>
  <si>
    <t>Poplatek za uložení na skládce (skládkovné) stavebního odpadu směsného kód odpadu 17 09 04</t>
  </si>
  <si>
    <t>-1098206023</t>
  </si>
  <si>
    <t>998</t>
  </si>
  <si>
    <t>Přesun hmot</t>
  </si>
  <si>
    <t>35</t>
  </si>
  <si>
    <t>998018001</t>
  </si>
  <si>
    <t>Přesun hmot pro budovy ruční pro budovy v do 6 m</t>
  </si>
  <si>
    <t>-1112523824</t>
  </si>
  <si>
    <t>PSV</t>
  </si>
  <si>
    <t>Práce a dodávky PSV</t>
  </si>
  <si>
    <t>783</t>
  </si>
  <si>
    <t>Dokončovací práce - nátěry</t>
  </si>
  <si>
    <t>36</t>
  </si>
  <si>
    <t>783000121</t>
  </si>
  <si>
    <t>Ochrana konstrukcí nebo prvků při provádění nátěrů olepením páskou</t>
  </si>
  <si>
    <t>533374458</t>
  </si>
  <si>
    <t>37</t>
  </si>
  <si>
    <t>M</t>
  </si>
  <si>
    <t>58124840</t>
  </si>
  <si>
    <t>páska malířská z PVC a UV odolná (7 dnů) do š 50mm</t>
  </si>
  <si>
    <t>1133483878</t>
  </si>
  <si>
    <t>80*1,05 'Přepočtené koeficientem množství</t>
  </si>
  <si>
    <t>38</t>
  </si>
  <si>
    <t>783000125</t>
  </si>
  <si>
    <t>Ochrana konstrukcí nebo prvků při provádění nátěrů obalením fólií</t>
  </si>
  <si>
    <t>1314029422</t>
  </si>
  <si>
    <t>39</t>
  </si>
  <si>
    <t>58124844</t>
  </si>
  <si>
    <t>fólie pro malířské potřeby zakrývací tl 25µ 4x5m</t>
  </si>
  <si>
    <t>1718756268</t>
  </si>
  <si>
    <t>58,785*1,05 'Přepočtené koeficientem množství</t>
  </si>
  <si>
    <t>40</t>
  </si>
  <si>
    <t>783801201</t>
  </si>
  <si>
    <t>Obroušení omítek před provedením nátěru</t>
  </si>
  <si>
    <t>-603815392</t>
  </si>
  <si>
    <t>41</t>
  </si>
  <si>
    <t>783823135</t>
  </si>
  <si>
    <t>Penetrační silikonový nátěr hladkých, tenkovrstvých zrnitých nebo štukových omítek</t>
  </si>
  <si>
    <t>1314630772</t>
  </si>
  <si>
    <t>42</t>
  </si>
  <si>
    <t>783827125</t>
  </si>
  <si>
    <t>Krycí jednonásobný silikonový nátěr omítek stupně členitosti 1 a 2</t>
  </si>
  <si>
    <t>1645344828</t>
  </si>
  <si>
    <t>88*0,16*2</t>
  </si>
  <si>
    <t>784</t>
  </si>
  <si>
    <t>Dokončovací práce - malby a tapety</t>
  </si>
  <si>
    <t>43</t>
  </si>
  <si>
    <t>784111011</t>
  </si>
  <si>
    <t>Obroušení podkladu omítnutého v místnostech v do 3,80 m</t>
  </si>
  <si>
    <t>-1397302792</t>
  </si>
  <si>
    <t>44</t>
  </si>
  <si>
    <t>784161001</t>
  </si>
  <si>
    <t>Tmelení spar a rohů šířky do 3 mm akrylátovým tmelem v místnostech v do 3,80 m</t>
  </si>
  <si>
    <t>-1846787235</t>
  </si>
  <si>
    <t>45</t>
  </si>
  <si>
    <t>784171111</t>
  </si>
  <si>
    <t>Zakrytí vnitřních ploch stěn v místnostech v do 3,80 m</t>
  </si>
  <si>
    <t>-90578795</t>
  </si>
  <si>
    <t>1,2*2,1</t>
  </si>
  <si>
    <t>3,6*2,8</t>
  </si>
  <si>
    <t>3,8*2,7</t>
  </si>
  <si>
    <t>3,4*2,5</t>
  </si>
  <si>
    <t>2*2,6</t>
  </si>
  <si>
    <t>1,2*2</t>
  </si>
  <si>
    <t>46</t>
  </si>
  <si>
    <t>28323020</t>
  </si>
  <si>
    <t>fólie separační PE 2 x 50 m</t>
  </si>
  <si>
    <t>-2012754812</t>
  </si>
  <si>
    <t>47</t>
  </si>
  <si>
    <t>28323152</t>
  </si>
  <si>
    <t>fólie s papírovou samolepící páskou pro vnitřní malířské potřeby 1,8mx33m</t>
  </si>
  <si>
    <t>707244242</t>
  </si>
  <si>
    <t>48</t>
  </si>
  <si>
    <t>24771110</t>
  </si>
  <si>
    <t>páska technická textilní š 50mm</t>
  </si>
  <si>
    <t>-429690541</t>
  </si>
  <si>
    <t>49</t>
  </si>
  <si>
    <t>784121001</t>
  </si>
  <si>
    <t>Oškrabání malby v místnostech v do 3,80 m</t>
  </si>
  <si>
    <t>-1691357980</t>
  </si>
  <si>
    <t>50</t>
  </si>
  <si>
    <t>784181121</t>
  </si>
  <si>
    <t>Hloubková jednonásobná bezbarvá penetrace podkladu v místnostech v do 3,80 m</t>
  </si>
  <si>
    <t>138063371</t>
  </si>
  <si>
    <t>51</t>
  </si>
  <si>
    <t>784211111</t>
  </si>
  <si>
    <t>Dvojnásobné bílé malby ze směsí za mokra velmi dobře oděruvzdorných v místnostech v do 3,80 m</t>
  </si>
  <si>
    <t>-1292281288</t>
  </si>
  <si>
    <t>VRN</t>
  </si>
  <si>
    <t>Vedlejší rozpočtové náklady</t>
  </si>
  <si>
    <t>VRN6</t>
  </si>
  <si>
    <t>Územní vlivy</t>
  </si>
  <si>
    <t>52</t>
  </si>
  <si>
    <t>060001000</t>
  </si>
  <si>
    <t>Územní vlivy, mimostaveništní doprava</t>
  </si>
  <si>
    <t>1024</t>
  </si>
  <si>
    <t>-443452548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</si>
</sst>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9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4" fontId="2" fillId="2" borderId="0" xfId="0" applyNumberFormat="1" applyFont="1" applyFill="1" applyAlignment="1" applyProtection="1">
      <alignment horizontal="left" vertical="center"/>
      <protection locked="0"/>
    </xf>
    <xf numFmtId="0" fontId="0" fillId="0" borderId="0" xfId="0"/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>
      <selection activeCell="E14" sqref="E14:AJ14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50000000000003" customHeight="1">
      <c r="AR2" s="246"/>
      <c r="AS2" s="246"/>
      <c r="AT2" s="246"/>
      <c r="AU2" s="246"/>
      <c r="AV2" s="246"/>
      <c r="AW2" s="246"/>
      <c r="AX2" s="246"/>
      <c r="AY2" s="246"/>
      <c r="AZ2" s="246"/>
      <c r="BA2" s="246"/>
      <c r="BB2" s="246"/>
      <c r="BC2" s="246"/>
      <c r="BD2" s="246"/>
      <c r="BE2" s="246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8" t="s">
        <v>14</v>
      </c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  <c r="AH5" s="279"/>
      <c r="AI5" s="279"/>
      <c r="AJ5" s="279"/>
      <c r="AK5" s="279"/>
      <c r="AL5" s="279"/>
      <c r="AM5" s="279"/>
      <c r="AN5" s="279"/>
      <c r="AO5" s="279"/>
      <c r="AP5" s="22"/>
      <c r="AQ5" s="22"/>
      <c r="AR5" s="20"/>
      <c r="BE5" s="275" t="s">
        <v>15</v>
      </c>
      <c r="BS5" s="17" t="s">
        <v>6</v>
      </c>
    </row>
    <row r="6" spans="1:74" s="1" customFormat="1" ht="36.950000000000003" customHeight="1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280" t="s">
        <v>17</v>
      </c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  <c r="AH6" s="279"/>
      <c r="AI6" s="279"/>
      <c r="AJ6" s="279"/>
      <c r="AK6" s="279"/>
      <c r="AL6" s="279"/>
      <c r="AM6" s="279"/>
      <c r="AN6" s="279"/>
      <c r="AO6" s="279"/>
      <c r="AP6" s="22"/>
      <c r="AQ6" s="22"/>
      <c r="AR6" s="20"/>
      <c r="BE6" s="276"/>
      <c r="BS6" s="17" t="s">
        <v>6</v>
      </c>
    </row>
    <row r="7" spans="1:74" s="1" customFormat="1" ht="12" customHeight="1">
      <c r="B7" s="21"/>
      <c r="C7" s="22"/>
      <c r="D7" s="29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19</v>
      </c>
      <c r="AL7" s="22"/>
      <c r="AM7" s="22"/>
      <c r="AN7" s="27" t="s">
        <v>1</v>
      </c>
      <c r="AO7" s="22"/>
      <c r="AP7" s="22"/>
      <c r="AQ7" s="22"/>
      <c r="AR7" s="20"/>
      <c r="BE7" s="276"/>
      <c r="BS7" s="17" t="s">
        <v>6</v>
      </c>
    </row>
    <row r="8" spans="1:74" s="1" customFormat="1" ht="12" customHeight="1">
      <c r="B8" s="21"/>
      <c r="C8" s="22"/>
      <c r="D8" s="29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22</v>
      </c>
      <c r="AL8" s="22"/>
      <c r="AM8" s="22"/>
      <c r="AN8" s="245">
        <v>45964</v>
      </c>
      <c r="AO8" s="22"/>
      <c r="AP8" s="22"/>
      <c r="AQ8" s="22"/>
      <c r="AR8" s="20"/>
      <c r="BE8" s="276"/>
      <c r="BS8" s="17" t="s">
        <v>6</v>
      </c>
    </row>
    <row r="9" spans="1:74" s="1" customFormat="1" ht="14.45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276"/>
      <c r="BS9" s="17" t="s">
        <v>6</v>
      </c>
    </row>
    <row r="10" spans="1:74" s="1" customFormat="1" ht="12" customHeight="1">
      <c r="B10" s="21"/>
      <c r="C10" s="22"/>
      <c r="D10" s="29" t="s">
        <v>23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24</v>
      </c>
      <c r="AL10" s="22"/>
      <c r="AM10" s="22"/>
      <c r="AN10" s="27" t="s">
        <v>1</v>
      </c>
      <c r="AO10" s="22"/>
      <c r="AP10" s="22"/>
      <c r="AQ10" s="22"/>
      <c r="AR10" s="20"/>
      <c r="BE10" s="276"/>
      <c r="BS10" s="17" t="s">
        <v>6</v>
      </c>
    </row>
    <row r="11" spans="1:74" s="1" customFormat="1" ht="18.399999999999999" customHeight="1">
      <c r="B11" s="21"/>
      <c r="C11" s="22"/>
      <c r="D11" s="22"/>
      <c r="E11" s="27" t="s">
        <v>25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276"/>
      <c r="BS11" s="17" t="s">
        <v>6</v>
      </c>
    </row>
    <row r="12" spans="1:74" s="1" customFormat="1" ht="6.95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276"/>
      <c r="BS12" s="17" t="s">
        <v>6</v>
      </c>
    </row>
    <row r="13" spans="1:74" s="1" customFormat="1" ht="12" customHeight="1">
      <c r="B13" s="21"/>
      <c r="C13" s="22"/>
      <c r="D13" s="29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24</v>
      </c>
      <c r="AL13" s="22"/>
      <c r="AM13" s="22"/>
      <c r="AN13" s="31" t="s">
        <v>28</v>
      </c>
      <c r="AO13" s="22"/>
      <c r="AP13" s="22"/>
      <c r="AQ13" s="22"/>
      <c r="AR13" s="20"/>
      <c r="BE13" s="276"/>
      <c r="BS13" s="17" t="s">
        <v>6</v>
      </c>
    </row>
    <row r="14" spans="1:74" ht="12.75">
      <c r="B14" s="21"/>
      <c r="C14" s="22"/>
      <c r="D14" s="22"/>
      <c r="E14" s="281" t="s">
        <v>28</v>
      </c>
      <c r="F14" s="282"/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  <c r="R14" s="282"/>
      <c r="S14" s="282"/>
      <c r="T14" s="282"/>
      <c r="U14" s="282"/>
      <c r="V14" s="282"/>
      <c r="W14" s="282"/>
      <c r="X14" s="282"/>
      <c r="Y14" s="282"/>
      <c r="Z14" s="282"/>
      <c r="AA14" s="282"/>
      <c r="AB14" s="282"/>
      <c r="AC14" s="282"/>
      <c r="AD14" s="282"/>
      <c r="AE14" s="282"/>
      <c r="AF14" s="282"/>
      <c r="AG14" s="282"/>
      <c r="AH14" s="282"/>
      <c r="AI14" s="282"/>
      <c r="AJ14" s="282"/>
      <c r="AK14" s="29" t="s">
        <v>26</v>
      </c>
      <c r="AL14" s="22"/>
      <c r="AM14" s="22"/>
      <c r="AN14" s="31" t="s">
        <v>28</v>
      </c>
      <c r="AO14" s="22"/>
      <c r="AP14" s="22"/>
      <c r="AQ14" s="22"/>
      <c r="AR14" s="20"/>
      <c r="BE14" s="276"/>
      <c r="BS14" s="17" t="s">
        <v>6</v>
      </c>
    </row>
    <row r="15" spans="1:74" s="1" customFormat="1" ht="6.95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276"/>
      <c r="BS15" s="17" t="s">
        <v>4</v>
      </c>
    </row>
    <row r="16" spans="1:74" s="1" customFormat="1" ht="12" customHeight="1">
      <c r="B16" s="21"/>
      <c r="C16" s="22"/>
      <c r="D16" s="29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24</v>
      </c>
      <c r="AL16" s="22"/>
      <c r="AM16" s="22"/>
      <c r="AN16" s="27" t="s">
        <v>1</v>
      </c>
      <c r="AO16" s="22"/>
      <c r="AP16" s="22"/>
      <c r="AQ16" s="22"/>
      <c r="AR16" s="20"/>
      <c r="BE16" s="276"/>
      <c r="BS16" s="17" t="s">
        <v>4</v>
      </c>
    </row>
    <row r="17" spans="1:71" s="1" customFormat="1" ht="18.399999999999999" customHeight="1">
      <c r="B17" s="21"/>
      <c r="C17" s="22"/>
      <c r="D17" s="22"/>
      <c r="E17" s="27" t="s">
        <v>30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26</v>
      </c>
      <c r="AL17" s="22"/>
      <c r="AM17" s="22"/>
      <c r="AN17" s="27" t="s">
        <v>31</v>
      </c>
      <c r="AO17" s="22"/>
      <c r="AP17" s="22"/>
      <c r="AQ17" s="22"/>
      <c r="AR17" s="20"/>
      <c r="BE17" s="276"/>
      <c r="BS17" s="17" t="s">
        <v>32</v>
      </c>
    </row>
    <row r="18" spans="1:71" s="1" customFormat="1" ht="6.95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276"/>
      <c r="BS18" s="17" t="s">
        <v>6</v>
      </c>
    </row>
    <row r="19" spans="1:71" s="1" customFormat="1" ht="12" customHeight="1">
      <c r="B19" s="21"/>
      <c r="C19" s="22"/>
      <c r="D19" s="29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24</v>
      </c>
      <c r="AL19" s="22"/>
      <c r="AM19" s="22"/>
      <c r="AN19" s="27" t="s">
        <v>1</v>
      </c>
      <c r="AO19" s="22"/>
      <c r="AP19" s="22"/>
      <c r="AQ19" s="22"/>
      <c r="AR19" s="20"/>
      <c r="BE19" s="276"/>
      <c r="BS19" s="17" t="s">
        <v>6</v>
      </c>
    </row>
    <row r="20" spans="1:71" s="1" customFormat="1" ht="18.399999999999999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276"/>
      <c r="BS20" s="17" t="s">
        <v>32</v>
      </c>
    </row>
    <row r="21" spans="1:71" s="1" customFormat="1" ht="6.95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276"/>
    </row>
    <row r="22" spans="1:71" s="1" customFormat="1" ht="12" customHeight="1">
      <c r="B22" s="21"/>
      <c r="C22" s="22"/>
      <c r="D22" s="29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276"/>
    </row>
    <row r="23" spans="1:71" s="1" customFormat="1" ht="16.5" customHeight="1">
      <c r="B23" s="21"/>
      <c r="C23" s="22"/>
      <c r="D23" s="22"/>
      <c r="E23" s="283" t="s">
        <v>1</v>
      </c>
      <c r="F23" s="283"/>
      <c r="G23" s="283"/>
      <c r="H23" s="283"/>
      <c r="I23" s="283"/>
      <c r="J23" s="283"/>
      <c r="K23" s="283"/>
      <c r="L23" s="283"/>
      <c r="M23" s="283"/>
      <c r="N23" s="283"/>
      <c r="O23" s="283"/>
      <c r="P23" s="283"/>
      <c r="Q23" s="283"/>
      <c r="R23" s="283"/>
      <c r="S23" s="283"/>
      <c r="T23" s="283"/>
      <c r="U23" s="283"/>
      <c r="V23" s="283"/>
      <c r="W23" s="283"/>
      <c r="X23" s="283"/>
      <c r="Y23" s="283"/>
      <c r="Z23" s="283"/>
      <c r="AA23" s="283"/>
      <c r="AB23" s="283"/>
      <c r="AC23" s="283"/>
      <c r="AD23" s="283"/>
      <c r="AE23" s="283"/>
      <c r="AF23" s="283"/>
      <c r="AG23" s="283"/>
      <c r="AH23" s="283"/>
      <c r="AI23" s="283"/>
      <c r="AJ23" s="283"/>
      <c r="AK23" s="283"/>
      <c r="AL23" s="283"/>
      <c r="AM23" s="283"/>
      <c r="AN23" s="283"/>
      <c r="AO23" s="22"/>
      <c r="AP23" s="22"/>
      <c r="AQ23" s="22"/>
      <c r="AR23" s="20"/>
      <c r="BE23" s="276"/>
    </row>
    <row r="24" spans="1:71" s="1" customFormat="1" ht="6.95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276"/>
    </row>
    <row r="25" spans="1:71" s="1" customFormat="1" ht="6.95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276"/>
    </row>
    <row r="26" spans="1:71" s="2" customFormat="1" ht="25.9" customHeight="1">
      <c r="A26" s="34"/>
      <c r="B26" s="35"/>
      <c r="C26" s="36"/>
      <c r="D26" s="37" t="s">
        <v>36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284">
        <f>ROUND(AG94,2)</f>
        <v>0</v>
      </c>
      <c r="AL26" s="285"/>
      <c r="AM26" s="285"/>
      <c r="AN26" s="285"/>
      <c r="AO26" s="285"/>
      <c r="AP26" s="36"/>
      <c r="AQ26" s="36"/>
      <c r="AR26" s="39"/>
      <c r="BE26" s="276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276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286" t="s">
        <v>37</v>
      </c>
      <c r="M28" s="286"/>
      <c r="N28" s="286"/>
      <c r="O28" s="286"/>
      <c r="P28" s="286"/>
      <c r="Q28" s="36"/>
      <c r="R28" s="36"/>
      <c r="S28" s="36"/>
      <c r="T28" s="36"/>
      <c r="U28" s="36"/>
      <c r="V28" s="36"/>
      <c r="W28" s="286" t="s">
        <v>38</v>
      </c>
      <c r="X28" s="286"/>
      <c r="Y28" s="286"/>
      <c r="Z28" s="286"/>
      <c r="AA28" s="286"/>
      <c r="AB28" s="286"/>
      <c r="AC28" s="286"/>
      <c r="AD28" s="286"/>
      <c r="AE28" s="286"/>
      <c r="AF28" s="36"/>
      <c r="AG28" s="36"/>
      <c r="AH28" s="36"/>
      <c r="AI28" s="36"/>
      <c r="AJ28" s="36"/>
      <c r="AK28" s="286" t="s">
        <v>39</v>
      </c>
      <c r="AL28" s="286"/>
      <c r="AM28" s="286"/>
      <c r="AN28" s="286"/>
      <c r="AO28" s="286"/>
      <c r="AP28" s="36"/>
      <c r="AQ28" s="36"/>
      <c r="AR28" s="39"/>
      <c r="BE28" s="276"/>
    </row>
    <row r="29" spans="1:71" s="3" customFormat="1" ht="14.45" customHeight="1">
      <c r="B29" s="40"/>
      <c r="C29" s="41"/>
      <c r="D29" s="29" t="s">
        <v>40</v>
      </c>
      <c r="E29" s="41"/>
      <c r="F29" s="29" t="s">
        <v>41</v>
      </c>
      <c r="G29" s="41"/>
      <c r="H29" s="41"/>
      <c r="I29" s="41"/>
      <c r="J29" s="41"/>
      <c r="K29" s="41"/>
      <c r="L29" s="270">
        <v>0.21</v>
      </c>
      <c r="M29" s="269"/>
      <c r="N29" s="269"/>
      <c r="O29" s="269"/>
      <c r="P29" s="269"/>
      <c r="Q29" s="41"/>
      <c r="R29" s="41"/>
      <c r="S29" s="41"/>
      <c r="T29" s="41"/>
      <c r="U29" s="41"/>
      <c r="V29" s="41"/>
      <c r="W29" s="268">
        <f>ROUND(AZ94, 2)</f>
        <v>0</v>
      </c>
      <c r="X29" s="269"/>
      <c r="Y29" s="269"/>
      <c r="Z29" s="269"/>
      <c r="AA29" s="269"/>
      <c r="AB29" s="269"/>
      <c r="AC29" s="269"/>
      <c r="AD29" s="269"/>
      <c r="AE29" s="269"/>
      <c r="AF29" s="41"/>
      <c r="AG29" s="41"/>
      <c r="AH29" s="41"/>
      <c r="AI29" s="41"/>
      <c r="AJ29" s="41"/>
      <c r="AK29" s="268">
        <f>ROUND(AV94, 2)</f>
        <v>0</v>
      </c>
      <c r="AL29" s="269"/>
      <c r="AM29" s="269"/>
      <c r="AN29" s="269"/>
      <c r="AO29" s="269"/>
      <c r="AP29" s="41"/>
      <c r="AQ29" s="41"/>
      <c r="AR29" s="42"/>
      <c r="BE29" s="277"/>
    </row>
    <row r="30" spans="1:71" s="3" customFormat="1" ht="14.45" customHeight="1">
      <c r="B30" s="40"/>
      <c r="C30" s="41"/>
      <c r="D30" s="41"/>
      <c r="E30" s="41"/>
      <c r="F30" s="29" t="s">
        <v>42</v>
      </c>
      <c r="G30" s="41"/>
      <c r="H30" s="41"/>
      <c r="I30" s="41"/>
      <c r="J30" s="41"/>
      <c r="K30" s="41"/>
      <c r="L30" s="270">
        <v>0.12</v>
      </c>
      <c r="M30" s="269"/>
      <c r="N30" s="269"/>
      <c r="O30" s="269"/>
      <c r="P30" s="269"/>
      <c r="Q30" s="41"/>
      <c r="R30" s="41"/>
      <c r="S30" s="41"/>
      <c r="T30" s="41"/>
      <c r="U30" s="41"/>
      <c r="V30" s="41"/>
      <c r="W30" s="268">
        <f>ROUND(BA94, 2)</f>
        <v>0</v>
      </c>
      <c r="X30" s="269"/>
      <c r="Y30" s="269"/>
      <c r="Z30" s="269"/>
      <c r="AA30" s="269"/>
      <c r="AB30" s="269"/>
      <c r="AC30" s="269"/>
      <c r="AD30" s="269"/>
      <c r="AE30" s="269"/>
      <c r="AF30" s="41"/>
      <c r="AG30" s="41"/>
      <c r="AH30" s="41"/>
      <c r="AI30" s="41"/>
      <c r="AJ30" s="41"/>
      <c r="AK30" s="268">
        <f>ROUND(AW94, 2)</f>
        <v>0</v>
      </c>
      <c r="AL30" s="269"/>
      <c r="AM30" s="269"/>
      <c r="AN30" s="269"/>
      <c r="AO30" s="269"/>
      <c r="AP30" s="41"/>
      <c r="AQ30" s="41"/>
      <c r="AR30" s="42"/>
      <c r="BE30" s="277"/>
    </row>
    <row r="31" spans="1:71" s="3" customFormat="1" ht="14.45" hidden="1" customHeight="1">
      <c r="B31" s="40"/>
      <c r="C31" s="41"/>
      <c r="D31" s="41"/>
      <c r="E31" s="41"/>
      <c r="F31" s="29" t="s">
        <v>43</v>
      </c>
      <c r="G31" s="41"/>
      <c r="H31" s="41"/>
      <c r="I31" s="41"/>
      <c r="J31" s="41"/>
      <c r="K31" s="41"/>
      <c r="L31" s="270">
        <v>0.21</v>
      </c>
      <c r="M31" s="269"/>
      <c r="N31" s="269"/>
      <c r="O31" s="269"/>
      <c r="P31" s="269"/>
      <c r="Q31" s="41"/>
      <c r="R31" s="41"/>
      <c r="S31" s="41"/>
      <c r="T31" s="41"/>
      <c r="U31" s="41"/>
      <c r="V31" s="41"/>
      <c r="W31" s="268">
        <f>ROUND(BB94, 2)</f>
        <v>0</v>
      </c>
      <c r="X31" s="269"/>
      <c r="Y31" s="269"/>
      <c r="Z31" s="269"/>
      <c r="AA31" s="269"/>
      <c r="AB31" s="269"/>
      <c r="AC31" s="269"/>
      <c r="AD31" s="269"/>
      <c r="AE31" s="269"/>
      <c r="AF31" s="41"/>
      <c r="AG31" s="41"/>
      <c r="AH31" s="41"/>
      <c r="AI31" s="41"/>
      <c r="AJ31" s="41"/>
      <c r="AK31" s="268">
        <v>0</v>
      </c>
      <c r="AL31" s="269"/>
      <c r="AM31" s="269"/>
      <c r="AN31" s="269"/>
      <c r="AO31" s="269"/>
      <c r="AP31" s="41"/>
      <c r="AQ31" s="41"/>
      <c r="AR31" s="42"/>
      <c r="BE31" s="277"/>
    </row>
    <row r="32" spans="1:71" s="3" customFormat="1" ht="14.45" hidden="1" customHeight="1">
      <c r="B32" s="40"/>
      <c r="C32" s="41"/>
      <c r="D32" s="41"/>
      <c r="E32" s="41"/>
      <c r="F32" s="29" t="s">
        <v>44</v>
      </c>
      <c r="G32" s="41"/>
      <c r="H32" s="41"/>
      <c r="I32" s="41"/>
      <c r="J32" s="41"/>
      <c r="K32" s="41"/>
      <c r="L32" s="270">
        <v>0.12</v>
      </c>
      <c r="M32" s="269"/>
      <c r="N32" s="269"/>
      <c r="O32" s="269"/>
      <c r="P32" s="269"/>
      <c r="Q32" s="41"/>
      <c r="R32" s="41"/>
      <c r="S32" s="41"/>
      <c r="T32" s="41"/>
      <c r="U32" s="41"/>
      <c r="V32" s="41"/>
      <c r="W32" s="268">
        <f>ROUND(BC94, 2)</f>
        <v>0</v>
      </c>
      <c r="X32" s="269"/>
      <c r="Y32" s="269"/>
      <c r="Z32" s="269"/>
      <c r="AA32" s="269"/>
      <c r="AB32" s="269"/>
      <c r="AC32" s="269"/>
      <c r="AD32" s="269"/>
      <c r="AE32" s="269"/>
      <c r="AF32" s="41"/>
      <c r="AG32" s="41"/>
      <c r="AH32" s="41"/>
      <c r="AI32" s="41"/>
      <c r="AJ32" s="41"/>
      <c r="AK32" s="268">
        <v>0</v>
      </c>
      <c r="AL32" s="269"/>
      <c r="AM32" s="269"/>
      <c r="AN32" s="269"/>
      <c r="AO32" s="269"/>
      <c r="AP32" s="41"/>
      <c r="AQ32" s="41"/>
      <c r="AR32" s="42"/>
      <c r="BE32" s="277"/>
    </row>
    <row r="33" spans="1:57" s="3" customFormat="1" ht="14.45" hidden="1" customHeight="1">
      <c r="B33" s="40"/>
      <c r="C33" s="41"/>
      <c r="D33" s="41"/>
      <c r="E33" s="41"/>
      <c r="F33" s="29" t="s">
        <v>45</v>
      </c>
      <c r="G33" s="41"/>
      <c r="H33" s="41"/>
      <c r="I33" s="41"/>
      <c r="J33" s="41"/>
      <c r="K33" s="41"/>
      <c r="L33" s="270">
        <v>0</v>
      </c>
      <c r="M33" s="269"/>
      <c r="N33" s="269"/>
      <c r="O33" s="269"/>
      <c r="P33" s="269"/>
      <c r="Q33" s="41"/>
      <c r="R33" s="41"/>
      <c r="S33" s="41"/>
      <c r="T33" s="41"/>
      <c r="U33" s="41"/>
      <c r="V33" s="41"/>
      <c r="W33" s="268">
        <f>ROUND(BD94, 2)</f>
        <v>0</v>
      </c>
      <c r="X33" s="269"/>
      <c r="Y33" s="269"/>
      <c r="Z33" s="269"/>
      <c r="AA33" s="269"/>
      <c r="AB33" s="269"/>
      <c r="AC33" s="269"/>
      <c r="AD33" s="269"/>
      <c r="AE33" s="269"/>
      <c r="AF33" s="41"/>
      <c r="AG33" s="41"/>
      <c r="AH33" s="41"/>
      <c r="AI33" s="41"/>
      <c r="AJ33" s="41"/>
      <c r="AK33" s="268">
        <v>0</v>
      </c>
      <c r="AL33" s="269"/>
      <c r="AM33" s="269"/>
      <c r="AN33" s="269"/>
      <c r="AO33" s="269"/>
      <c r="AP33" s="41"/>
      <c r="AQ33" s="41"/>
      <c r="AR33" s="42"/>
      <c r="BE33" s="277"/>
    </row>
    <row r="34" spans="1:57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276"/>
    </row>
    <row r="35" spans="1:57" s="2" customFormat="1" ht="25.9" customHeight="1">
      <c r="A35" s="34"/>
      <c r="B35" s="35"/>
      <c r="C35" s="43"/>
      <c r="D35" s="44" t="s">
        <v>46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47</v>
      </c>
      <c r="U35" s="45"/>
      <c r="V35" s="45"/>
      <c r="W35" s="45"/>
      <c r="X35" s="271" t="s">
        <v>48</v>
      </c>
      <c r="Y35" s="272"/>
      <c r="Z35" s="272"/>
      <c r="AA35" s="272"/>
      <c r="AB35" s="272"/>
      <c r="AC35" s="45"/>
      <c r="AD35" s="45"/>
      <c r="AE35" s="45"/>
      <c r="AF35" s="45"/>
      <c r="AG35" s="45"/>
      <c r="AH35" s="45"/>
      <c r="AI35" s="45"/>
      <c r="AJ35" s="45"/>
      <c r="AK35" s="273">
        <f>SUM(AK26:AK33)</f>
        <v>0</v>
      </c>
      <c r="AL35" s="272"/>
      <c r="AM35" s="272"/>
      <c r="AN35" s="272"/>
      <c r="AO35" s="274"/>
      <c r="AP35" s="43"/>
      <c r="AQ35" s="43"/>
      <c r="AR35" s="39"/>
      <c r="BE35" s="34"/>
    </row>
    <row r="36" spans="1:57" s="2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14.45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9"/>
      <c r="BE37" s="34"/>
    </row>
    <row r="38" spans="1:57" s="1" customFormat="1" ht="14.45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pans="1:57" s="1" customFormat="1" ht="14.45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pans="1:57" s="1" customFormat="1" ht="14.45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pans="1:57" s="1" customFormat="1" ht="14.45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pans="1:57" s="1" customFormat="1" ht="14.45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pans="1:57" s="1" customFormat="1" ht="14.45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pans="1:57" s="1" customFormat="1" ht="14.45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pans="1:57" s="1" customFormat="1" ht="14.45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pans="1:57" s="1" customFormat="1" ht="14.45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pans="1:57" s="1" customFormat="1" ht="14.45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pans="1:57" s="1" customFormat="1" ht="14.45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pans="1:57" s="2" customFormat="1" ht="14.45" customHeight="1">
      <c r="B49" s="47"/>
      <c r="C49" s="48"/>
      <c r="D49" s="49" t="s">
        <v>49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49" t="s">
        <v>50</v>
      </c>
      <c r="AI49" s="50"/>
      <c r="AJ49" s="50"/>
      <c r="AK49" s="50"/>
      <c r="AL49" s="50"/>
      <c r="AM49" s="50"/>
      <c r="AN49" s="50"/>
      <c r="AO49" s="50"/>
      <c r="AP49" s="48"/>
      <c r="AQ49" s="48"/>
      <c r="AR49" s="51"/>
    </row>
    <row r="50" spans="1:57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 spans="1:57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 spans="1:57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 spans="1:57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 spans="1:57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 spans="1:57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 spans="1:57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 spans="1: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 spans="1:57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 spans="1:57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pans="1:57" s="2" customFormat="1" ht="12.75">
      <c r="A60" s="34"/>
      <c r="B60" s="35"/>
      <c r="C60" s="36"/>
      <c r="D60" s="52" t="s">
        <v>51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2" t="s">
        <v>52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2" t="s">
        <v>51</v>
      </c>
      <c r="AI60" s="38"/>
      <c r="AJ60" s="38"/>
      <c r="AK60" s="38"/>
      <c r="AL60" s="38"/>
      <c r="AM60" s="52" t="s">
        <v>52</v>
      </c>
      <c r="AN60" s="38"/>
      <c r="AO60" s="38"/>
      <c r="AP60" s="36"/>
      <c r="AQ60" s="36"/>
      <c r="AR60" s="39"/>
      <c r="BE60" s="34"/>
    </row>
    <row r="61" spans="1:57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 spans="1:57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 spans="1:57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pans="1:57" s="2" customFormat="1" ht="12.75">
      <c r="A64" s="34"/>
      <c r="B64" s="35"/>
      <c r="C64" s="36"/>
      <c r="D64" s="49" t="s">
        <v>53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49" t="s">
        <v>54</v>
      </c>
      <c r="AI64" s="53"/>
      <c r="AJ64" s="53"/>
      <c r="AK64" s="53"/>
      <c r="AL64" s="53"/>
      <c r="AM64" s="53"/>
      <c r="AN64" s="53"/>
      <c r="AO64" s="53"/>
      <c r="AP64" s="36"/>
      <c r="AQ64" s="36"/>
      <c r="AR64" s="39"/>
      <c r="BE64" s="34"/>
    </row>
    <row r="65" spans="1:57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 spans="1:57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 spans="1:5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 spans="1:57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 spans="1:57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 spans="1:57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 spans="1:57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 spans="1:57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 spans="1:57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 spans="1:57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pans="1:57" s="2" customFormat="1" ht="12.75">
      <c r="A75" s="34"/>
      <c r="B75" s="35"/>
      <c r="C75" s="36"/>
      <c r="D75" s="52" t="s">
        <v>51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2" t="s">
        <v>52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2" t="s">
        <v>51</v>
      </c>
      <c r="AI75" s="38"/>
      <c r="AJ75" s="38"/>
      <c r="AK75" s="38"/>
      <c r="AL75" s="38"/>
      <c r="AM75" s="52" t="s">
        <v>52</v>
      </c>
      <c r="AN75" s="38"/>
      <c r="AO75" s="38"/>
      <c r="AP75" s="36"/>
      <c r="AQ75" s="36"/>
      <c r="AR75" s="39"/>
      <c r="BE75" s="34"/>
    </row>
    <row r="76" spans="1:57" s="2" customForma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9"/>
      <c r="BE76" s="34"/>
    </row>
    <row r="77" spans="1:57" s="2" customFormat="1" ht="6.95" customHeight="1">
      <c r="A77" s="34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39"/>
      <c r="BE77" s="34"/>
    </row>
    <row r="81" spans="1:90" s="2" customFormat="1" ht="6.95" customHeight="1">
      <c r="A81" s="34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39"/>
      <c r="BE81" s="34"/>
    </row>
    <row r="82" spans="1:90" s="2" customFormat="1" ht="24.95" customHeight="1">
      <c r="A82" s="34"/>
      <c r="B82" s="35"/>
      <c r="C82" s="23" t="s">
        <v>55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9"/>
      <c r="BE82" s="34"/>
    </row>
    <row r="83" spans="1:90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9"/>
      <c r="BE83" s="34"/>
    </row>
    <row r="84" spans="1:90" s="4" customFormat="1" ht="12" customHeight="1">
      <c r="B84" s="58"/>
      <c r="C84" s="29" t="s">
        <v>13</v>
      </c>
      <c r="D84" s="59"/>
      <c r="E84" s="59"/>
      <c r="F84" s="59"/>
      <c r="G84" s="59"/>
      <c r="H84" s="59"/>
      <c r="I84" s="59"/>
      <c r="J84" s="59"/>
      <c r="K84" s="59"/>
      <c r="L84" s="59" t="str">
        <f>K5</f>
        <v>0525</v>
      </c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60"/>
    </row>
    <row r="85" spans="1:90" s="5" customFormat="1" ht="36.950000000000003" customHeight="1">
      <c r="B85" s="61"/>
      <c r="C85" s="62" t="s">
        <v>16</v>
      </c>
      <c r="D85" s="63"/>
      <c r="E85" s="63"/>
      <c r="F85" s="63"/>
      <c r="G85" s="63"/>
      <c r="H85" s="63"/>
      <c r="I85" s="63"/>
      <c r="J85" s="63"/>
      <c r="K85" s="63"/>
      <c r="L85" s="257" t="str">
        <f>K6</f>
        <v>Úpravy vrat a vchodových dveří do dílen SŠ stavební Vysoké Mýto v ul. Kpt. Poplera</v>
      </c>
      <c r="M85" s="258"/>
      <c r="N85" s="258"/>
      <c r="O85" s="258"/>
      <c r="P85" s="258"/>
      <c r="Q85" s="258"/>
      <c r="R85" s="258"/>
      <c r="S85" s="258"/>
      <c r="T85" s="258"/>
      <c r="U85" s="258"/>
      <c r="V85" s="258"/>
      <c r="W85" s="258"/>
      <c r="X85" s="258"/>
      <c r="Y85" s="258"/>
      <c r="Z85" s="258"/>
      <c r="AA85" s="258"/>
      <c r="AB85" s="258"/>
      <c r="AC85" s="258"/>
      <c r="AD85" s="258"/>
      <c r="AE85" s="258"/>
      <c r="AF85" s="258"/>
      <c r="AG85" s="258"/>
      <c r="AH85" s="258"/>
      <c r="AI85" s="258"/>
      <c r="AJ85" s="258"/>
      <c r="AK85" s="258"/>
      <c r="AL85" s="258"/>
      <c r="AM85" s="258"/>
      <c r="AN85" s="258"/>
      <c r="AO85" s="258"/>
      <c r="AP85" s="63"/>
      <c r="AQ85" s="63"/>
      <c r="AR85" s="64"/>
    </row>
    <row r="86" spans="1:90" s="2" customFormat="1" ht="6.95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9"/>
      <c r="BE86" s="34"/>
    </row>
    <row r="87" spans="1:90" s="2" customFormat="1" ht="12" customHeight="1">
      <c r="A87" s="34"/>
      <c r="B87" s="35"/>
      <c r="C87" s="29" t="s">
        <v>20</v>
      </c>
      <c r="D87" s="36"/>
      <c r="E87" s="36"/>
      <c r="F87" s="36"/>
      <c r="G87" s="36"/>
      <c r="H87" s="36"/>
      <c r="I87" s="36"/>
      <c r="J87" s="36"/>
      <c r="K87" s="36"/>
      <c r="L87" s="65" t="str">
        <f>IF(K8="","",K8)</f>
        <v>ul. Kpt. Poplera 619, 566 01 Vysoké Mýto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9" t="s">
        <v>22</v>
      </c>
      <c r="AJ87" s="36"/>
      <c r="AK87" s="36"/>
      <c r="AL87" s="36"/>
      <c r="AM87" s="259">
        <f>IF(AN8= "","",AN8)</f>
        <v>45964</v>
      </c>
      <c r="AN87" s="259"/>
      <c r="AO87" s="36"/>
      <c r="AP87" s="36"/>
      <c r="AQ87" s="36"/>
      <c r="AR87" s="39"/>
      <c r="BE87" s="34"/>
    </row>
    <row r="88" spans="1:90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9"/>
      <c r="BE88" s="34"/>
    </row>
    <row r="89" spans="1:90" s="2" customFormat="1" ht="25.7" customHeight="1">
      <c r="A89" s="34"/>
      <c r="B89" s="35"/>
      <c r="C89" s="29" t="s">
        <v>23</v>
      </c>
      <c r="D89" s="36"/>
      <c r="E89" s="36"/>
      <c r="F89" s="36"/>
      <c r="G89" s="36"/>
      <c r="H89" s="36"/>
      <c r="I89" s="36"/>
      <c r="J89" s="36"/>
      <c r="K89" s="36"/>
      <c r="L89" s="59" t="str">
        <f>IF(E11= "","",E11)</f>
        <v>SŠ stavební Vysoké Mýto, Komenského 1, Vysoké Mýto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9" t="s">
        <v>29</v>
      </c>
      <c r="AJ89" s="36"/>
      <c r="AK89" s="36"/>
      <c r="AL89" s="36"/>
      <c r="AM89" s="260" t="str">
        <f>IF(E17="","",E17)</f>
        <v>Ing. David Karbulka, Švamberk 70e, Opočno</v>
      </c>
      <c r="AN89" s="261"/>
      <c r="AO89" s="261"/>
      <c r="AP89" s="261"/>
      <c r="AQ89" s="36"/>
      <c r="AR89" s="39"/>
      <c r="AS89" s="262" t="s">
        <v>56</v>
      </c>
      <c r="AT89" s="263"/>
      <c r="AU89" s="67"/>
      <c r="AV89" s="67"/>
      <c r="AW89" s="67"/>
      <c r="AX89" s="67"/>
      <c r="AY89" s="67"/>
      <c r="AZ89" s="67"/>
      <c r="BA89" s="67"/>
      <c r="BB89" s="67"/>
      <c r="BC89" s="67"/>
      <c r="BD89" s="68"/>
      <c r="BE89" s="34"/>
    </row>
    <row r="90" spans="1:90" s="2" customFormat="1" ht="15.2" customHeight="1">
      <c r="A90" s="34"/>
      <c r="B90" s="35"/>
      <c r="C90" s="29" t="s">
        <v>27</v>
      </c>
      <c r="D90" s="36"/>
      <c r="E90" s="36"/>
      <c r="F90" s="36"/>
      <c r="G90" s="36"/>
      <c r="H90" s="36"/>
      <c r="I90" s="36"/>
      <c r="J90" s="36"/>
      <c r="K90" s="36"/>
      <c r="L90" s="59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9" t="s">
        <v>33</v>
      </c>
      <c r="AJ90" s="36"/>
      <c r="AK90" s="36"/>
      <c r="AL90" s="36"/>
      <c r="AM90" s="260" t="str">
        <f>IF(E20="","",E20)</f>
        <v xml:space="preserve"> </v>
      </c>
      <c r="AN90" s="261"/>
      <c r="AO90" s="261"/>
      <c r="AP90" s="261"/>
      <c r="AQ90" s="36"/>
      <c r="AR90" s="39"/>
      <c r="AS90" s="264"/>
      <c r="AT90" s="265"/>
      <c r="AU90" s="69"/>
      <c r="AV90" s="69"/>
      <c r="AW90" s="69"/>
      <c r="AX90" s="69"/>
      <c r="AY90" s="69"/>
      <c r="AZ90" s="69"/>
      <c r="BA90" s="69"/>
      <c r="BB90" s="69"/>
      <c r="BC90" s="69"/>
      <c r="BD90" s="70"/>
      <c r="BE90" s="34"/>
    </row>
    <row r="91" spans="1:90" s="2" customFormat="1" ht="10.9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9"/>
      <c r="AS91" s="266"/>
      <c r="AT91" s="267"/>
      <c r="AU91" s="71"/>
      <c r="AV91" s="71"/>
      <c r="AW91" s="71"/>
      <c r="AX91" s="71"/>
      <c r="AY91" s="71"/>
      <c r="AZ91" s="71"/>
      <c r="BA91" s="71"/>
      <c r="BB91" s="71"/>
      <c r="BC91" s="71"/>
      <c r="BD91" s="72"/>
      <c r="BE91" s="34"/>
    </row>
    <row r="92" spans="1:90" s="2" customFormat="1" ht="29.25" customHeight="1">
      <c r="A92" s="34"/>
      <c r="B92" s="35"/>
      <c r="C92" s="247" t="s">
        <v>57</v>
      </c>
      <c r="D92" s="248"/>
      <c r="E92" s="248"/>
      <c r="F92" s="248"/>
      <c r="G92" s="248"/>
      <c r="H92" s="73"/>
      <c r="I92" s="249" t="s">
        <v>58</v>
      </c>
      <c r="J92" s="248"/>
      <c r="K92" s="248"/>
      <c r="L92" s="248"/>
      <c r="M92" s="248"/>
      <c r="N92" s="248"/>
      <c r="O92" s="248"/>
      <c r="P92" s="248"/>
      <c r="Q92" s="248"/>
      <c r="R92" s="248"/>
      <c r="S92" s="248"/>
      <c r="T92" s="248"/>
      <c r="U92" s="248"/>
      <c r="V92" s="248"/>
      <c r="W92" s="248"/>
      <c r="X92" s="248"/>
      <c r="Y92" s="248"/>
      <c r="Z92" s="248"/>
      <c r="AA92" s="248"/>
      <c r="AB92" s="248"/>
      <c r="AC92" s="248"/>
      <c r="AD92" s="248"/>
      <c r="AE92" s="248"/>
      <c r="AF92" s="248"/>
      <c r="AG92" s="250" t="s">
        <v>59</v>
      </c>
      <c r="AH92" s="248"/>
      <c r="AI92" s="248"/>
      <c r="AJ92" s="248"/>
      <c r="AK92" s="248"/>
      <c r="AL92" s="248"/>
      <c r="AM92" s="248"/>
      <c r="AN92" s="249" t="s">
        <v>60</v>
      </c>
      <c r="AO92" s="248"/>
      <c r="AP92" s="251"/>
      <c r="AQ92" s="74" t="s">
        <v>61</v>
      </c>
      <c r="AR92" s="39"/>
      <c r="AS92" s="75" t="s">
        <v>62</v>
      </c>
      <c r="AT92" s="76" t="s">
        <v>63</v>
      </c>
      <c r="AU92" s="76" t="s">
        <v>64</v>
      </c>
      <c r="AV92" s="76" t="s">
        <v>65</v>
      </c>
      <c r="AW92" s="76" t="s">
        <v>66</v>
      </c>
      <c r="AX92" s="76" t="s">
        <v>67</v>
      </c>
      <c r="AY92" s="76" t="s">
        <v>68</v>
      </c>
      <c r="AZ92" s="76" t="s">
        <v>69</v>
      </c>
      <c r="BA92" s="76" t="s">
        <v>70</v>
      </c>
      <c r="BB92" s="76" t="s">
        <v>71</v>
      </c>
      <c r="BC92" s="76" t="s">
        <v>72</v>
      </c>
      <c r="BD92" s="77" t="s">
        <v>73</v>
      </c>
      <c r="BE92" s="34"/>
    </row>
    <row r="93" spans="1:90" s="2" customFormat="1" ht="10.9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9"/>
      <c r="AS93" s="78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80"/>
      <c r="BE93" s="34"/>
    </row>
    <row r="94" spans="1:90" s="6" customFormat="1" ht="32.450000000000003" customHeight="1">
      <c r="B94" s="81"/>
      <c r="C94" s="82" t="s">
        <v>74</v>
      </c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255">
        <f>ROUND(AG95,2)</f>
        <v>0</v>
      </c>
      <c r="AH94" s="255"/>
      <c r="AI94" s="255"/>
      <c r="AJ94" s="255"/>
      <c r="AK94" s="255"/>
      <c r="AL94" s="255"/>
      <c r="AM94" s="255"/>
      <c r="AN94" s="256">
        <f>SUM(AG94,AT94)</f>
        <v>0</v>
      </c>
      <c r="AO94" s="256"/>
      <c r="AP94" s="256"/>
      <c r="AQ94" s="85" t="s">
        <v>1</v>
      </c>
      <c r="AR94" s="86"/>
      <c r="AS94" s="87">
        <f>ROUND(AS95,2)</f>
        <v>0</v>
      </c>
      <c r="AT94" s="88">
        <f>ROUND(SUM(AV94:AW94),2)</f>
        <v>0</v>
      </c>
      <c r="AU94" s="89">
        <f>ROUND(AU95,5)</f>
        <v>0</v>
      </c>
      <c r="AV94" s="88">
        <f>ROUND(AZ94*L29,2)</f>
        <v>0</v>
      </c>
      <c r="AW94" s="88">
        <f>ROUND(BA94*L30,2)</f>
        <v>0</v>
      </c>
      <c r="AX94" s="88">
        <f>ROUND(BB94*L29,2)</f>
        <v>0</v>
      </c>
      <c r="AY94" s="88">
        <f>ROUND(BC94*L30,2)</f>
        <v>0</v>
      </c>
      <c r="AZ94" s="88">
        <f>ROUND(AZ95,2)</f>
        <v>0</v>
      </c>
      <c r="BA94" s="88">
        <f>ROUND(BA95,2)</f>
        <v>0</v>
      </c>
      <c r="BB94" s="88">
        <f>ROUND(BB95,2)</f>
        <v>0</v>
      </c>
      <c r="BC94" s="88">
        <f>ROUND(BC95,2)</f>
        <v>0</v>
      </c>
      <c r="BD94" s="90">
        <f>ROUND(BD95,2)</f>
        <v>0</v>
      </c>
      <c r="BS94" s="91" t="s">
        <v>75</v>
      </c>
      <c r="BT94" s="91" t="s">
        <v>76</v>
      </c>
      <c r="BV94" s="91" t="s">
        <v>77</v>
      </c>
      <c r="BW94" s="91" t="s">
        <v>5</v>
      </c>
      <c r="BX94" s="91" t="s">
        <v>78</v>
      </c>
      <c r="CL94" s="91" t="s">
        <v>1</v>
      </c>
    </row>
    <row r="95" spans="1:90" s="7" customFormat="1" ht="37.5" customHeight="1">
      <c r="A95" s="92" t="s">
        <v>79</v>
      </c>
      <c r="B95" s="93"/>
      <c r="C95" s="94"/>
      <c r="D95" s="254" t="s">
        <v>14</v>
      </c>
      <c r="E95" s="254"/>
      <c r="F95" s="254"/>
      <c r="G95" s="254"/>
      <c r="H95" s="254"/>
      <c r="I95" s="95"/>
      <c r="J95" s="254" t="s">
        <v>17</v>
      </c>
      <c r="K95" s="254"/>
      <c r="L95" s="254"/>
      <c r="M95" s="254"/>
      <c r="N95" s="254"/>
      <c r="O95" s="254"/>
      <c r="P95" s="254"/>
      <c r="Q95" s="254"/>
      <c r="R95" s="254"/>
      <c r="S95" s="254"/>
      <c r="T95" s="254"/>
      <c r="U95" s="254"/>
      <c r="V95" s="254"/>
      <c r="W95" s="254"/>
      <c r="X95" s="254"/>
      <c r="Y95" s="254"/>
      <c r="Z95" s="254"/>
      <c r="AA95" s="254"/>
      <c r="AB95" s="254"/>
      <c r="AC95" s="254"/>
      <c r="AD95" s="254"/>
      <c r="AE95" s="254"/>
      <c r="AF95" s="254"/>
      <c r="AG95" s="252">
        <f>'0525 - Úpravy vrat a vcho...'!J28</f>
        <v>0</v>
      </c>
      <c r="AH95" s="253"/>
      <c r="AI95" s="253"/>
      <c r="AJ95" s="253"/>
      <c r="AK95" s="253"/>
      <c r="AL95" s="253"/>
      <c r="AM95" s="253"/>
      <c r="AN95" s="252">
        <f>SUM(AG95,AT95)</f>
        <v>0</v>
      </c>
      <c r="AO95" s="253"/>
      <c r="AP95" s="253"/>
      <c r="AQ95" s="96" t="s">
        <v>80</v>
      </c>
      <c r="AR95" s="97"/>
      <c r="AS95" s="98">
        <v>0</v>
      </c>
      <c r="AT95" s="99">
        <f>ROUND(SUM(AV95:AW95),2)</f>
        <v>0</v>
      </c>
      <c r="AU95" s="100">
        <f>'0525 - Úpravy vrat a vcho...'!P123</f>
        <v>0</v>
      </c>
      <c r="AV95" s="99">
        <f>'0525 - Úpravy vrat a vcho...'!J31</f>
        <v>0</v>
      </c>
      <c r="AW95" s="99">
        <f>'0525 - Úpravy vrat a vcho...'!J32</f>
        <v>0</v>
      </c>
      <c r="AX95" s="99">
        <f>'0525 - Úpravy vrat a vcho...'!J33</f>
        <v>0</v>
      </c>
      <c r="AY95" s="99">
        <f>'0525 - Úpravy vrat a vcho...'!J34</f>
        <v>0</v>
      </c>
      <c r="AZ95" s="99">
        <f>'0525 - Úpravy vrat a vcho...'!F31</f>
        <v>0</v>
      </c>
      <c r="BA95" s="99">
        <f>'0525 - Úpravy vrat a vcho...'!F32</f>
        <v>0</v>
      </c>
      <c r="BB95" s="99">
        <f>'0525 - Úpravy vrat a vcho...'!F33</f>
        <v>0</v>
      </c>
      <c r="BC95" s="99">
        <f>'0525 - Úpravy vrat a vcho...'!F34</f>
        <v>0</v>
      </c>
      <c r="BD95" s="101">
        <f>'0525 - Úpravy vrat a vcho...'!F35</f>
        <v>0</v>
      </c>
      <c r="BT95" s="102" t="s">
        <v>81</v>
      </c>
      <c r="BU95" s="102" t="s">
        <v>82</v>
      </c>
      <c r="BV95" s="102" t="s">
        <v>77</v>
      </c>
      <c r="BW95" s="102" t="s">
        <v>5</v>
      </c>
      <c r="BX95" s="102" t="s">
        <v>78</v>
      </c>
      <c r="CL95" s="102" t="s">
        <v>1</v>
      </c>
    </row>
    <row r="96" spans="1:90" s="2" customFormat="1" ht="30" customHeight="1">
      <c r="A96" s="34"/>
      <c r="B96" s="35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9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s="2" customFormat="1" ht="6.95" customHeight="1">
      <c r="A97" s="34"/>
      <c r="B97" s="54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39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</sheetData>
  <sheetProtection algorithmName="SHA-512" hashValue="79qLPH2RiFAF+wzhl8wnXoKbfCZ6J71WesctiPymYRY3F4pPR6UWpF6IjhR4uU6SwgJQc7nRM8HyoCzZn4fJ+w==" saltValue="GmBDF2XWj6p13lX8p+BmtPqkXZfc2Xv39fULdBlNJHtB89Gj1Z+8xCreGjivOxYW9sywY8+cmTbXjrCdurciXg==" spinCount="100000" sheet="1" objects="1" scenarios="1" formatColumns="0" formatRows="0"/>
  <mergeCells count="42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0525 - Úpravy vrat a vcho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534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AT2" s="17" t="s">
        <v>5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0"/>
      <c r="AT3" s="17" t="s">
        <v>83</v>
      </c>
    </row>
    <row r="4" spans="1:46" s="1" customFormat="1" ht="24.95" customHeight="1">
      <c r="B4" s="20"/>
      <c r="D4" s="105" t="s">
        <v>84</v>
      </c>
      <c r="L4" s="20"/>
      <c r="M4" s="106" t="s">
        <v>10</v>
      </c>
      <c r="AT4" s="17" t="s">
        <v>4</v>
      </c>
    </row>
    <row r="5" spans="1:46" s="1" customFormat="1" ht="6.95" customHeight="1">
      <c r="B5" s="20"/>
      <c r="L5" s="20"/>
    </row>
    <row r="6" spans="1:46" s="2" customFormat="1" ht="12" customHeight="1">
      <c r="A6" s="34"/>
      <c r="B6" s="39"/>
      <c r="C6" s="34"/>
      <c r="D6" s="107" t="s">
        <v>16</v>
      </c>
      <c r="E6" s="34"/>
      <c r="F6" s="34"/>
      <c r="G6" s="34"/>
      <c r="H6" s="34"/>
      <c r="I6" s="34"/>
      <c r="J6" s="34"/>
      <c r="K6" s="34"/>
      <c r="L6" s="51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</row>
    <row r="7" spans="1:46" s="2" customFormat="1" ht="30" customHeight="1">
      <c r="A7" s="34"/>
      <c r="B7" s="39"/>
      <c r="C7" s="34"/>
      <c r="D7" s="34"/>
      <c r="E7" s="287" t="s">
        <v>17</v>
      </c>
      <c r="F7" s="288"/>
      <c r="G7" s="288"/>
      <c r="H7" s="288"/>
      <c r="I7" s="34"/>
      <c r="J7" s="34"/>
      <c r="K7" s="34"/>
      <c r="L7" s="51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</row>
    <row r="8" spans="1:46" s="2" customFormat="1">
      <c r="A8" s="34"/>
      <c r="B8" s="39"/>
      <c r="C8" s="34"/>
      <c r="D8" s="34"/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2" customHeight="1">
      <c r="A9" s="34"/>
      <c r="B9" s="39"/>
      <c r="C9" s="34"/>
      <c r="D9" s="107" t="s">
        <v>18</v>
      </c>
      <c r="E9" s="34"/>
      <c r="F9" s="108" t="s">
        <v>1</v>
      </c>
      <c r="G9" s="34"/>
      <c r="H9" s="34"/>
      <c r="I9" s="107" t="s">
        <v>19</v>
      </c>
      <c r="J9" s="108" t="s">
        <v>1</v>
      </c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2" customHeight="1">
      <c r="A10" s="34"/>
      <c r="B10" s="39"/>
      <c r="C10" s="34"/>
      <c r="D10" s="107" t="s">
        <v>20</v>
      </c>
      <c r="E10" s="34"/>
      <c r="F10" s="108" t="s">
        <v>21</v>
      </c>
      <c r="G10" s="34"/>
      <c r="H10" s="34"/>
      <c r="I10" s="107" t="s">
        <v>22</v>
      </c>
      <c r="J10" s="109">
        <f>'Rekapitulace stavby'!AN8</f>
        <v>45964</v>
      </c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0.9" customHeight="1">
      <c r="A11" s="34"/>
      <c r="B11" s="39"/>
      <c r="C11" s="34"/>
      <c r="D11" s="34"/>
      <c r="E11" s="34"/>
      <c r="F11" s="34"/>
      <c r="G11" s="34"/>
      <c r="H11" s="34"/>
      <c r="I11" s="34"/>
      <c r="J11" s="34"/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7" t="s">
        <v>23</v>
      </c>
      <c r="E12" s="34"/>
      <c r="F12" s="34"/>
      <c r="G12" s="34"/>
      <c r="H12" s="34"/>
      <c r="I12" s="107" t="s">
        <v>24</v>
      </c>
      <c r="J12" s="108" t="s">
        <v>1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8" customHeight="1">
      <c r="A13" s="34"/>
      <c r="B13" s="39"/>
      <c r="C13" s="34"/>
      <c r="D13" s="34"/>
      <c r="E13" s="108" t="s">
        <v>25</v>
      </c>
      <c r="F13" s="34"/>
      <c r="G13" s="34"/>
      <c r="H13" s="34"/>
      <c r="I13" s="107" t="s">
        <v>26</v>
      </c>
      <c r="J13" s="108" t="s">
        <v>1</v>
      </c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6.95" customHeight="1">
      <c r="A14" s="34"/>
      <c r="B14" s="39"/>
      <c r="C14" s="34"/>
      <c r="D14" s="34"/>
      <c r="E14" s="34"/>
      <c r="F14" s="34"/>
      <c r="G14" s="34"/>
      <c r="H14" s="34"/>
      <c r="I14" s="34"/>
      <c r="J14" s="34"/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2" customHeight="1">
      <c r="A15" s="34"/>
      <c r="B15" s="39"/>
      <c r="C15" s="34"/>
      <c r="D15" s="107" t="s">
        <v>27</v>
      </c>
      <c r="E15" s="34"/>
      <c r="F15" s="34"/>
      <c r="G15" s="34"/>
      <c r="H15" s="34"/>
      <c r="I15" s="107" t="s">
        <v>24</v>
      </c>
      <c r="J15" s="30" t="str">
        <f>'Rekapitulace stavby'!AN13</f>
        <v>Vyplň údaj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18" customHeight="1">
      <c r="A16" s="34"/>
      <c r="B16" s="39"/>
      <c r="C16" s="34"/>
      <c r="D16" s="34"/>
      <c r="E16" s="289" t="str">
        <f>'Rekapitulace stavby'!E14</f>
        <v>Vyplň údaj</v>
      </c>
      <c r="F16" s="290"/>
      <c r="G16" s="290"/>
      <c r="H16" s="290"/>
      <c r="I16" s="107" t="s">
        <v>26</v>
      </c>
      <c r="J16" s="30" t="str">
        <f>'Rekapitulace stavby'!AN14</f>
        <v>Vyplň údaj</v>
      </c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6.95" customHeight="1">
      <c r="A17" s="34"/>
      <c r="B17" s="39"/>
      <c r="C17" s="34"/>
      <c r="D17" s="34"/>
      <c r="E17" s="34"/>
      <c r="F17" s="34"/>
      <c r="G17" s="34"/>
      <c r="H17" s="34"/>
      <c r="I17" s="34"/>
      <c r="J17" s="34"/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2" customHeight="1">
      <c r="A18" s="34"/>
      <c r="B18" s="39"/>
      <c r="C18" s="34"/>
      <c r="D18" s="107" t="s">
        <v>29</v>
      </c>
      <c r="E18" s="34"/>
      <c r="F18" s="34"/>
      <c r="G18" s="34"/>
      <c r="H18" s="34"/>
      <c r="I18" s="107" t="s">
        <v>24</v>
      </c>
      <c r="J18" s="108" t="s">
        <v>1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18" customHeight="1">
      <c r="A19" s="34"/>
      <c r="B19" s="39"/>
      <c r="C19" s="34"/>
      <c r="D19" s="34"/>
      <c r="E19" s="108" t="s">
        <v>30</v>
      </c>
      <c r="F19" s="34"/>
      <c r="G19" s="34"/>
      <c r="H19" s="34"/>
      <c r="I19" s="107" t="s">
        <v>26</v>
      </c>
      <c r="J19" s="108" t="s">
        <v>31</v>
      </c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6.95" customHeight="1">
      <c r="A20" s="34"/>
      <c r="B20" s="39"/>
      <c r="C20" s="34"/>
      <c r="D20" s="34"/>
      <c r="E20" s="34"/>
      <c r="F20" s="34"/>
      <c r="G20" s="34"/>
      <c r="H20" s="34"/>
      <c r="I20" s="34"/>
      <c r="J20" s="34"/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2" customHeight="1">
      <c r="A21" s="34"/>
      <c r="B21" s="39"/>
      <c r="C21" s="34"/>
      <c r="D21" s="107" t="s">
        <v>33</v>
      </c>
      <c r="E21" s="34"/>
      <c r="F21" s="34"/>
      <c r="G21" s="34"/>
      <c r="H21" s="34"/>
      <c r="I21" s="107" t="s">
        <v>24</v>
      </c>
      <c r="J21" s="108" t="str">
        <f>IF('Rekapitulace stavby'!AN19="","",'Rekapitulace stavby'!AN19)</f>
        <v/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18" customHeight="1">
      <c r="A22" s="34"/>
      <c r="B22" s="39"/>
      <c r="C22" s="34"/>
      <c r="D22" s="34"/>
      <c r="E22" s="108" t="str">
        <f>IF('Rekapitulace stavby'!E20="","",'Rekapitulace stavby'!E20)</f>
        <v xml:space="preserve"> </v>
      </c>
      <c r="F22" s="34"/>
      <c r="G22" s="34"/>
      <c r="H22" s="34"/>
      <c r="I22" s="107" t="s">
        <v>26</v>
      </c>
      <c r="J22" s="108" t="str">
        <f>IF('Rekapitulace stavby'!AN20="","",'Rekapitulace stavby'!AN20)</f>
        <v/>
      </c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6.95" customHeight="1">
      <c r="A23" s="34"/>
      <c r="B23" s="39"/>
      <c r="C23" s="34"/>
      <c r="D23" s="34"/>
      <c r="E23" s="34"/>
      <c r="F23" s="34"/>
      <c r="G23" s="34"/>
      <c r="H23" s="34"/>
      <c r="I23" s="34"/>
      <c r="J23" s="34"/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2" customHeight="1">
      <c r="A24" s="34"/>
      <c r="B24" s="39"/>
      <c r="C24" s="34"/>
      <c r="D24" s="107" t="s">
        <v>35</v>
      </c>
      <c r="E24" s="34"/>
      <c r="F24" s="34"/>
      <c r="G24" s="34"/>
      <c r="H24" s="34"/>
      <c r="I24" s="34"/>
      <c r="J24" s="34"/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8" customFormat="1" ht="16.5" customHeight="1">
      <c r="A25" s="110"/>
      <c r="B25" s="111"/>
      <c r="C25" s="110"/>
      <c r="D25" s="110"/>
      <c r="E25" s="291" t="s">
        <v>1</v>
      </c>
      <c r="F25" s="291"/>
      <c r="G25" s="291"/>
      <c r="H25" s="291"/>
      <c r="I25" s="110"/>
      <c r="J25" s="110"/>
      <c r="K25" s="110"/>
      <c r="L25" s="112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</row>
    <row r="26" spans="1:31" s="2" customFormat="1" ht="6.95" customHeight="1">
      <c r="A26" s="34"/>
      <c r="B26" s="39"/>
      <c r="C26" s="34"/>
      <c r="D26" s="34"/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2" customFormat="1" ht="6.95" customHeight="1">
      <c r="A27" s="34"/>
      <c r="B27" s="39"/>
      <c r="C27" s="34"/>
      <c r="D27" s="113"/>
      <c r="E27" s="113"/>
      <c r="F27" s="113"/>
      <c r="G27" s="113"/>
      <c r="H27" s="113"/>
      <c r="I27" s="113"/>
      <c r="J27" s="113"/>
      <c r="K27" s="113"/>
      <c r="L27" s="5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pans="1:31" s="2" customFormat="1" ht="25.35" customHeight="1">
      <c r="A28" s="34"/>
      <c r="B28" s="39"/>
      <c r="C28" s="34"/>
      <c r="D28" s="114" t="s">
        <v>36</v>
      </c>
      <c r="E28" s="34"/>
      <c r="F28" s="34"/>
      <c r="G28" s="34"/>
      <c r="H28" s="34"/>
      <c r="I28" s="34"/>
      <c r="J28" s="115">
        <f>ROUND(J123, 2)</f>
        <v>0</v>
      </c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3"/>
      <c r="E29" s="113"/>
      <c r="F29" s="113"/>
      <c r="G29" s="113"/>
      <c r="H29" s="113"/>
      <c r="I29" s="113"/>
      <c r="J29" s="113"/>
      <c r="K29" s="113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14.45" customHeight="1">
      <c r="A30" s="34"/>
      <c r="B30" s="39"/>
      <c r="C30" s="34"/>
      <c r="D30" s="34"/>
      <c r="E30" s="34"/>
      <c r="F30" s="116" t="s">
        <v>38</v>
      </c>
      <c r="G30" s="34"/>
      <c r="H30" s="34"/>
      <c r="I30" s="116" t="s">
        <v>37</v>
      </c>
      <c r="J30" s="116" t="s">
        <v>39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14.45" customHeight="1">
      <c r="A31" s="34"/>
      <c r="B31" s="39"/>
      <c r="C31" s="34"/>
      <c r="D31" s="117" t="s">
        <v>40</v>
      </c>
      <c r="E31" s="107" t="s">
        <v>41</v>
      </c>
      <c r="F31" s="118">
        <f>ROUND((SUM(BE123:BE533)),  2)</f>
        <v>0</v>
      </c>
      <c r="G31" s="34"/>
      <c r="H31" s="34"/>
      <c r="I31" s="119">
        <v>0.21</v>
      </c>
      <c r="J31" s="118">
        <f>ROUND(((SUM(BE123:BE533))*I31),  2)</f>
        <v>0</v>
      </c>
      <c r="K31" s="34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107" t="s">
        <v>42</v>
      </c>
      <c r="F32" s="118">
        <f>ROUND((SUM(BF123:BF533)),  2)</f>
        <v>0</v>
      </c>
      <c r="G32" s="34"/>
      <c r="H32" s="34"/>
      <c r="I32" s="119">
        <v>0.12</v>
      </c>
      <c r="J32" s="118">
        <f>ROUND(((SUM(BF123:BF533))*I32),  2)</f>
        <v>0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hidden="1" customHeight="1">
      <c r="A33" s="34"/>
      <c r="B33" s="39"/>
      <c r="C33" s="34"/>
      <c r="D33" s="34"/>
      <c r="E33" s="107" t="s">
        <v>43</v>
      </c>
      <c r="F33" s="118">
        <f>ROUND((SUM(BG123:BG533)),  2)</f>
        <v>0</v>
      </c>
      <c r="G33" s="34"/>
      <c r="H33" s="34"/>
      <c r="I33" s="119">
        <v>0.21</v>
      </c>
      <c r="J33" s="118">
        <f>0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hidden="1" customHeight="1">
      <c r="A34" s="34"/>
      <c r="B34" s="39"/>
      <c r="C34" s="34"/>
      <c r="D34" s="34"/>
      <c r="E34" s="107" t="s">
        <v>44</v>
      </c>
      <c r="F34" s="118">
        <f>ROUND((SUM(BH123:BH533)),  2)</f>
        <v>0</v>
      </c>
      <c r="G34" s="34"/>
      <c r="H34" s="34"/>
      <c r="I34" s="119">
        <v>0.12</v>
      </c>
      <c r="J34" s="118">
        <f>0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7" t="s">
        <v>45</v>
      </c>
      <c r="F35" s="118">
        <f>ROUND((SUM(BI123:BI533)),  2)</f>
        <v>0</v>
      </c>
      <c r="G35" s="34"/>
      <c r="H35" s="34"/>
      <c r="I35" s="119">
        <v>0</v>
      </c>
      <c r="J35" s="118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6.95" customHeight="1">
      <c r="A36" s="34"/>
      <c r="B36" s="39"/>
      <c r="C36" s="34"/>
      <c r="D36" s="34"/>
      <c r="E36" s="34"/>
      <c r="F36" s="34"/>
      <c r="G36" s="34"/>
      <c r="H36" s="34"/>
      <c r="I36" s="34"/>
      <c r="J36" s="34"/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25.35" customHeight="1">
      <c r="A37" s="34"/>
      <c r="B37" s="39"/>
      <c r="C37" s="120"/>
      <c r="D37" s="121" t="s">
        <v>46</v>
      </c>
      <c r="E37" s="122"/>
      <c r="F37" s="122"/>
      <c r="G37" s="123" t="s">
        <v>47</v>
      </c>
      <c r="H37" s="124" t="s">
        <v>48</v>
      </c>
      <c r="I37" s="122"/>
      <c r="J37" s="125">
        <f>SUM(J28:J35)</f>
        <v>0</v>
      </c>
      <c r="K37" s="126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14.4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1" customFormat="1" ht="14.45" customHeight="1">
      <c r="B39" s="20"/>
      <c r="L39" s="20"/>
    </row>
    <row r="40" spans="1:31" s="1" customFormat="1" ht="14.45" customHeight="1">
      <c r="B40" s="20"/>
      <c r="L40" s="20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27" t="s">
        <v>49</v>
      </c>
      <c r="E50" s="128"/>
      <c r="F50" s="128"/>
      <c r="G50" s="127" t="s">
        <v>50</v>
      </c>
      <c r="H50" s="128"/>
      <c r="I50" s="128"/>
      <c r="J50" s="128"/>
      <c r="K50" s="128"/>
      <c r="L50" s="51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4"/>
      <c r="B61" s="39"/>
      <c r="C61" s="34"/>
      <c r="D61" s="129" t="s">
        <v>51</v>
      </c>
      <c r="E61" s="130"/>
      <c r="F61" s="131" t="s">
        <v>52</v>
      </c>
      <c r="G61" s="129" t="s">
        <v>51</v>
      </c>
      <c r="H61" s="130"/>
      <c r="I61" s="130"/>
      <c r="J61" s="132" t="s">
        <v>52</v>
      </c>
      <c r="K61" s="130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4"/>
      <c r="B65" s="39"/>
      <c r="C65" s="34"/>
      <c r="D65" s="127" t="s">
        <v>53</v>
      </c>
      <c r="E65" s="133"/>
      <c r="F65" s="133"/>
      <c r="G65" s="127" t="s">
        <v>54</v>
      </c>
      <c r="H65" s="133"/>
      <c r="I65" s="133"/>
      <c r="J65" s="133"/>
      <c r="K65" s="133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4"/>
      <c r="B76" s="39"/>
      <c r="C76" s="34"/>
      <c r="D76" s="129" t="s">
        <v>51</v>
      </c>
      <c r="E76" s="130"/>
      <c r="F76" s="131" t="s">
        <v>52</v>
      </c>
      <c r="G76" s="129" t="s">
        <v>51</v>
      </c>
      <c r="H76" s="130"/>
      <c r="I76" s="130"/>
      <c r="J76" s="132" t="s">
        <v>52</v>
      </c>
      <c r="K76" s="130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4"/>
      <c r="C77" s="135"/>
      <c r="D77" s="135"/>
      <c r="E77" s="135"/>
      <c r="F77" s="135"/>
      <c r="G77" s="135"/>
      <c r="H77" s="135"/>
      <c r="I77" s="135"/>
      <c r="J77" s="135"/>
      <c r="K77" s="135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36"/>
      <c r="C81" s="137"/>
      <c r="D81" s="137"/>
      <c r="E81" s="137"/>
      <c r="F81" s="137"/>
      <c r="G81" s="137"/>
      <c r="H81" s="137"/>
      <c r="I81" s="137"/>
      <c r="J81" s="137"/>
      <c r="K81" s="137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85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30" customHeight="1">
      <c r="A85" s="34"/>
      <c r="B85" s="35"/>
      <c r="C85" s="36"/>
      <c r="D85" s="36"/>
      <c r="E85" s="257" t="str">
        <f>E7</f>
        <v>Úpravy vrat a vchodových dveří do dílen SŠ stavební Vysoké Mýto v ul. Kpt. Poplera</v>
      </c>
      <c r="F85" s="292"/>
      <c r="G85" s="292"/>
      <c r="H85" s="292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6.95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2" customHeight="1">
      <c r="A87" s="34"/>
      <c r="B87" s="35"/>
      <c r="C87" s="29" t="s">
        <v>20</v>
      </c>
      <c r="D87" s="36"/>
      <c r="E87" s="36"/>
      <c r="F87" s="27" t="str">
        <f>F10</f>
        <v>ul. Kpt. Poplera 619, 566 01 Vysoké Mýto</v>
      </c>
      <c r="G87" s="36"/>
      <c r="H87" s="36"/>
      <c r="I87" s="29" t="s">
        <v>22</v>
      </c>
      <c r="J87" s="66">
        <f>IF(J10="","",J10)</f>
        <v>45964</v>
      </c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40.15" customHeight="1">
      <c r="A89" s="34"/>
      <c r="B89" s="35"/>
      <c r="C89" s="29" t="s">
        <v>23</v>
      </c>
      <c r="D89" s="36"/>
      <c r="E89" s="36"/>
      <c r="F89" s="27" t="str">
        <f>E13</f>
        <v>SŠ stavební Vysoké Mýto, Komenského 1, Vysoké Mýto</v>
      </c>
      <c r="G89" s="36"/>
      <c r="H89" s="36"/>
      <c r="I89" s="29" t="s">
        <v>29</v>
      </c>
      <c r="J89" s="32" t="str">
        <f>E19</f>
        <v>Ing. David Karbulka, Švamberk 70e, Opočno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15.2" customHeight="1">
      <c r="A90" s="34"/>
      <c r="B90" s="35"/>
      <c r="C90" s="29" t="s">
        <v>27</v>
      </c>
      <c r="D90" s="36"/>
      <c r="E90" s="36"/>
      <c r="F90" s="27" t="str">
        <f>IF(E16="","",E16)</f>
        <v>Vyplň údaj</v>
      </c>
      <c r="G90" s="36"/>
      <c r="H90" s="36"/>
      <c r="I90" s="29" t="s">
        <v>33</v>
      </c>
      <c r="J90" s="32" t="str">
        <f>E22</f>
        <v xml:space="preserve"> </v>
      </c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0.35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29.25" customHeight="1">
      <c r="A92" s="34"/>
      <c r="B92" s="35"/>
      <c r="C92" s="138" t="s">
        <v>86</v>
      </c>
      <c r="D92" s="139"/>
      <c r="E92" s="139"/>
      <c r="F92" s="139"/>
      <c r="G92" s="139"/>
      <c r="H92" s="139"/>
      <c r="I92" s="139"/>
      <c r="J92" s="140" t="s">
        <v>87</v>
      </c>
      <c r="K92" s="139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2.9" customHeight="1">
      <c r="A94" s="34"/>
      <c r="B94" s="35"/>
      <c r="C94" s="141" t="s">
        <v>88</v>
      </c>
      <c r="D94" s="36"/>
      <c r="E94" s="36"/>
      <c r="F94" s="36"/>
      <c r="G94" s="36"/>
      <c r="H94" s="36"/>
      <c r="I94" s="36"/>
      <c r="J94" s="84">
        <f>J123</f>
        <v>0</v>
      </c>
      <c r="K94" s="36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U94" s="17" t="s">
        <v>89</v>
      </c>
    </row>
    <row r="95" spans="1:47" s="9" customFormat="1" ht="24.95" customHeight="1">
      <c r="B95" s="142"/>
      <c r="C95" s="143"/>
      <c r="D95" s="144" t="s">
        <v>90</v>
      </c>
      <c r="E95" s="145"/>
      <c r="F95" s="145"/>
      <c r="G95" s="145"/>
      <c r="H95" s="145"/>
      <c r="I95" s="145"/>
      <c r="J95" s="146">
        <f>J124</f>
        <v>0</v>
      </c>
      <c r="K95" s="143"/>
      <c r="L95" s="147"/>
    </row>
    <row r="96" spans="1:47" s="10" customFormat="1" ht="19.899999999999999" customHeight="1">
      <c r="B96" s="148"/>
      <c r="C96" s="149"/>
      <c r="D96" s="150" t="s">
        <v>91</v>
      </c>
      <c r="E96" s="151"/>
      <c r="F96" s="151"/>
      <c r="G96" s="151"/>
      <c r="H96" s="151"/>
      <c r="I96" s="151"/>
      <c r="J96" s="152">
        <f>J125</f>
        <v>0</v>
      </c>
      <c r="K96" s="149"/>
      <c r="L96" s="153"/>
    </row>
    <row r="97" spans="1:31" s="10" customFormat="1" ht="19.899999999999999" customHeight="1">
      <c r="B97" s="148"/>
      <c r="C97" s="149"/>
      <c r="D97" s="150" t="s">
        <v>92</v>
      </c>
      <c r="E97" s="151"/>
      <c r="F97" s="151"/>
      <c r="G97" s="151"/>
      <c r="H97" s="151"/>
      <c r="I97" s="151"/>
      <c r="J97" s="152">
        <f>J132</f>
        <v>0</v>
      </c>
      <c r="K97" s="149"/>
      <c r="L97" s="153"/>
    </row>
    <row r="98" spans="1:31" s="10" customFormat="1" ht="19.899999999999999" customHeight="1">
      <c r="B98" s="148"/>
      <c r="C98" s="149"/>
      <c r="D98" s="150" t="s">
        <v>93</v>
      </c>
      <c r="E98" s="151"/>
      <c r="F98" s="151"/>
      <c r="G98" s="151"/>
      <c r="H98" s="151"/>
      <c r="I98" s="151"/>
      <c r="J98" s="152">
        <f>J216</f>
        <v>0</v>
      </c>
      <c r="K98" s="149"/>
      <c r="L98" s="153"/>
    </row>
    <row r="99" spans="1:31" s="10" customFormat="1" ht="19.899999999999999" customHeight="1">
      <c r="B99" s="148"/>
      <c r="C99" s="149"/>
      <c r="D99" s="150" t="s">
        <v>94</v>
      </c>
      <c r="E99" s="151"/>
      <c r="F99" s="151"/>
      <c r="G99" s="151"/>
      <c r="H99" s="151"/>
      <c r="I99" s="151"/>
      <c r="J99" s="152">
        <f>J479</f>
        <v>0</v>
      </c>
      <c r="K99" s="149"/>
      <c r="L99" s="153"/>
    </row>
    <row r="100" spans="1:31" s="10" customFormat="1" ht="19.899999999999999" customHeight="1">
      <c r="B100" s="148"/>
      <c r="C100" s="149"/>
      <c r="D100" s="150" t="s">
        <v>95</v>
      </c>
      <c r="E100" s="151"/>
      <c r="F100" s="151"/>
      <c r="G100" s="151"/>
      <c r="H100" s="151"/>
      <c r="I100" s="151"/>
      <c r="J100" s="152">
        <f>J485</f>
        <v>0</v>
      </c>
      <c r="K100" s="149"/>
      <c r="L100" s="153"/>
    </row>
    <row r="101" spans="1:31" s="9" customFormat="1" ht="24.95" customHeight="1">
      <c r="B101" s="142"/>
      <c r="C101" s="143"/>
      <c r="D101" s="144" t="s">
        <v>96</v>
      </c>
      <c r="E101" s="145"/>
      <c r="F101" s="145"/>
      <c r="G101" s="145"/>
      <c r="H101" s="145"/>
      <c r="I101" s="145"/>
      <c r="J101" s="146">
        <f>J487</f>
        <v>0</v>
      </c>
      <c r="K101" s="143"/>
      <c r="L101" s="147"/>
    </row>
    <row r="102" spans="1:31" s="10" customFormat="1" ht="19.899999999999999" customHeight="1">
      <c r="B102" s="148"/>
      <c r="C102" s="149"/>
      <c r="D102" s="150" t="s">
        <v>97</v>
      </c>
      <c r="E102" s="151"/>
      <c r="F102" s="151"/>
      <c r="G102" s="151"/>
      <c r="H102" s="151"/>
      <c r="I102" s="151"/>
      <c r="J102" s="152">
        <f>J488</f>
        <v>0</v>
      </c>
      <c r="K102" s="149"/>
      <c r="L102" s="153"/>
    </row>
    <row r="103" spans="1:31" s="10" customFormat="1" ht="19.899999999999999" customHeight="1">
      <c r="B103" s="148"/>
      <c r="C103" s="149"/>
      <c r="D103" s="150" t="s">
        <v>98</v>
      </c>
      <c r="E103" s="151"/>
      <c r="F103" s="151"/>
      <c r="G103" s="151"/>
      <c r="H103" s="151"/>
      <c r="I103" s="151"/>
      <c r="J103" s="152">
        <f>J499</f>
        <v>0</v>
      </c>
      <c r="K103" s="149"/>
      <c r="L103" s="153"/>
    </row>
    <row r="104" spans="1:31" s="9" customFormat="1" ht="24.95" customHeight="1">
      <c r="B104" s="142"/>
      <c r="C104" s="143"/>
      <c r="D104" s="144" t="s">
        <v>99</v>
      </c>
      <c r="E104" s="145"/>
      <c r="F104" s="145"/>
      <c r="G104" s="145"/>
      <c r="H104" s="145"/>
      <c r="I104" s="145"/>
      <c r="J104" s="146">
        <f>J531</f>
        <v>0</v>
      </c>
      <c r="K104" s="143"/>
      <c r="L104" s="147"/>
    </row>
    <row r="105" spans="1:31" s="10" customFormat="1" ht="19.899999999999999" customHeight="1">
      <c r="B105" s="148"/>
      <c r="C105" s="149"/>
      <c r="D105" s="150" t="s">
        <v>100</v>
      </c>
      <c r="E105" s="151"/>
      <c r="F105" s="151"/>
      <c r="G105" s="151"/>
      <c r="H105" s="151"/>
      <c r="I105" s="151"/>
      <c r="J105" s="152">
        <f>J532</f>
        <v>0</v>
      </c>
      <c r="K105" s="149"/>
      <c r="L105" s="153"/>
    </row>
    <row r="106" spans="1:31" s="2" customFormat="1" ht="21.75" customHeight="1">
      <c r="A106" s="34"/>
      <c r="B106" s="35"/>
      <c r="C106" s="36"/>
      <c r="D106" s="36"/>
      <c r="E106" s="36"/>
      <c r="F106" s="36"/>
      <c r="G106" s="36"/>
      <c r="H106" s="36"/>
      <c r="I106" s="36"/>
      <c r="J106" s="36"/>
      <c r="K106" s="36"/>
      <c r="L106" s="51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pans="1:31" s="2" customFormat="1" ht="6.95" customHeight="1">
      <c r="A107" s="34"/>
      <c r="B107" s="54"/>
      <c r="C107" s="55"/>
      <c r="D107" s="55"/>
      <c r="E107" s="55"/>
      <c r="F107" s="55"/>
      <c r="G107" s="55"/>
      <c r="H107" s="55"/>
      <c r="I107" s="55"/>
      <c r="J107" s="55"/>
      <c r="K107" s="55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11" spans="1:31" s="2" customFormat="1" ht="6.95" customHeight="1">
      <c r="A111" s="34"/>
      <c r="B111" s="56"/>
      <c r="C111" s="57"/>
      <c r="D111" s="57"/>
      <c r="E111" s="57"/>
      <c r="F111" s="57"/>
      <c r="G111" s="57"/>
      <c r="H111" s="57"/>
      <c r="I111" s="57"/>
      <c r="J111" s="57"/>
      <c r="K111" s="57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24.95" customHeight="1">
      <c r="A112" s="34"/>
      <c r="B112" s="35"/>
      <c r="C112" s="23" t="s">
        <v>101</v>
      </c>
      <c r="D112" s="36"/>
      <c r="E112" s="36"/>
      <c r="F112" s="36"/>
      <c r="G112" s="36"/>
      <c r="H112" s="36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6.95" customHeight="1">
      <c r="A113" s="34"/>
      <c r="B113" s="35"/>
      <c r="C113" s="36"/>
      <c r="D113" s="36"/>
      <c r="E113" s="36"/>
      <c r="F113" s="36"/>
      <c r="G113" s="36"/>
      <c r="H113" s="36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12" customHeight="1">
      <c r="A114" s="34"/>
      <c r="B114" s="35"/>
      <c r="C114" s="29" t="s">
        <v>16</v>
      </c>
      <c r="D114" s="36"/>
      <c r="E114" s="36"/>
      <c r="F114" s="36"/>
      <c r="G114" s="36"/>
      <c r="H114" s="36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30" customHeight="1">
      <c r="A115" s="34"/>
      <c r="B115" s="35"/>
      <c r="C115" s="36"/>
      <c r="D115" s="36"/>
      <c r="E115" s="257" t="str">
        <f>E7</f>
        <v>Úpravy vrat a vchodových dveří do dílen SŠ stavební Vysoké Mýto v ul. Kpt. Poplera</v>
      </c>
      <c r="F115" s="292"/>
      <c r="G115" s="292"/>
      <c r="H115" s="292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6.95" customHeight="1">
      <c r="A116" s="34"/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2" customFormat="1" ht="12" customHeight="1">
      <c r="A117" s="34"/>
      <c r="B117" s="35"/>
      <c r="C117" s="29" t="s">
        <v>20</v>
      </c>
      <c r="D117" s="36"/>
      <c r="E117" s="36"/>
      <c r="F117" s="27" t="str">
        <f>F10</f>
        <v>ul. Kpt. Poplera 619, 566 01 Vysoké Mýto</v>
      </c>
      <c r="G117" s="36"/>
      <c r="H117" s="36"/>
      <c r="I117" s="29" t="s">
        <v>22</v>
      </c>
      <c r="J117" s="66">
        <f>IF(J10="","",J10)</f>
        <v>45964</v>
      </c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2" customFormat="1" ht="6.95" customHeight="1">
      <c r="A118" s="34"/>
      <c r="B118" s="35"/>
      <c r="C118" s="36"/>
      <c r="D118" s="36"/>
      <c r="E118" s="36"/>
      <c r="F118" s="36"/>
      <c r="G118" s="36"/>
      <c r="H118" s="36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5" s="2" customFormat="1" ht="40.15" customHeight="1">
      <c r="A119" s="34"/>
      <c r="B119" s="35"/>
      <c r="C119" s="29" t="s">
        <v>23</v>
      </c>
      <c r="D119" s="36"/>
      <c r="E119" s="36"/>
      <c r="F119" s="27" t="str">
        <f>E13</f>
        <v>SŠ stavební Vysoké Mýto, Komenského 1, Vysoké Mýto</v>
      </c>
      <c r="G119" s="36"/>
      <c r="H119" s="36"/>
      <c r="I119" s="29" t="s">
        <v>29</v>
      </c>
      <c r="J119" s="32" t="str">
        <f>E19</f>
        <v>Ing. David Karbulka, Švamberk 70e, Opočno</v>
      </c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5" s="2" customFormat="1" ht="15.2" customHeight="1">
      <c r="A120" s="34"/>
      <c r="B120" s="35"/>
      <c r="C120" s="29" t="s">
        <v>27</v>
      </c>
      <c r="D120" s="36"/>
      <c r="E120" s="36"/>
      <c r="F120" s="27" t="str">
        <f>IF(E16="","",E16)</f>
        <v>Vyplň údaj</v>
      </c>
      <c r="G120" s="36"/>
      <c r="H120" s="36"/>
      <c r="I120" s="29" t="s">
        <v>33</v>
      </c>
      <c r="J120" s="32" t="str">
        <f>E22</f>
        <v xml:space="preserve"> </v>
      </c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5" s="2" customFormat="1" ht="10.35" customHeight="1">
      <c r="A121" s="34"/>
      <c r="B121" s="35"/>
      <c r="C121" s="36"/>
      <c r="D121" s="36"/>
      <c r="E121" s="36"/>
      <c r="F121" s="36"/>
      <c r="G121" s="36"/>
      <c r="H121" s="36"/>
      <c r="I121" s="36"/>
      <c r="J121" s="36"/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65" s="11" customFormat="1" ht="29.25" customHeight="1">
      <c r="A122" s="154"/>
      <c r="B122" s="155"/>
      <c r="C122" s="156" t="s">
        <v>102</v>
      </c>
      <c r="D122" s="157" t="s">
        <v>61</v>
      </c>
      <c r="E122" s="157" t="s">
        <v>57</v>
      </c>
      <c r="F122" s="157" t="s">
        <v>58</v>
      </c>
      <c r="G122" s="157" t="s">
        <v>103</v>
      </c>
      <c r="H122" s="157" t="s">
        <v>104</v>
      </c>
      <c r="I122" s="157" t="s">
        <v>105</v>
      </c>
      <c r="J122" s="158" t="s">
        <v>87</v>
      </c>
      <c r="K122" s="159" t="s">
        <v>106</v>
      </c>
      <c r="L122" s="160"/>
      <c r="M122" s="75" t="s">
        <v>1</v>
      </c>
      <c r="N122" s="76" t="s">
        <v>40</v>
      </c>
      <c r="O122" s="76" t="s">
        <v>107</v>
      </c>
      <c r="P122" s="76" t="s">
        <v>108</v>
      </c>
      <c r="Q122" s="76" t="s">
        <v>109</v>
      </c>
      <c r="R122" s="76" t="s">
        <v>110</v>
      </c>
      <c r="S122" s="76" t="s">
        <v>111</v>
      </c>
      <c r="T122" s="77" t="s">
        <v>112</v>
      </c>
      <c r="U122" s="154"/>
      <c r="V122" s="154"/>
      <c r="W122" s="154"/>
      <c r="X122" s="154"/>
      <c r="Y122" s="154"/>
      <c r="Z122" s="154"/>
      <c r="AA122" s="154"/>
      <c r="AB122" s="154"/>
      <c r="AC122" s="154"/>
      <c r="AD122" s="154"/>
      <c r="AE122" s="154"/>
    </row>
    <row r="123" spans="1:65" s="2" customFormat="1" ht="22.9" customHeight="1">
      <c r="A123" s="34"/>
      <c r="B123" s="35"/>
      <c r="C123" s="82" t="s">
        <v>113</v>
      </c>
      <c r="D123" s="36"/>
      <c r="E123" s="36"/>
      <c r="F123" s="36"/>
      <c r="G123" s="36"/>
      <c r="H123" s="36"/>
      <c r="I123" s="36"/>
      <c r="J123" s="161">
        <f>BK123</f>
        <v>0</v>
      </c>
      <c r="K123" s="36"/>
      <c r="L123" s="39"/>
      <c r="M123" s="78"/>
      <c r="N123" s="162"/>
      <c r="O123" s="79"/>
      <c r="P123" s="163">
        <f>P124+P487+P531</f>
        <v>0</v>
      </c>
      <c r="Q123" s="79"/>
      <c r="R123" s="163">
        <f>R124+R487+R531</f>
        <v>9.9506637600000012</v>
      </c>
      <c r="S123" s="79"/>
      <c r="T123" s="164">
        <f>T124+T487+T531</f>
        <v>7.0476945999999998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T123" s="17" t="s">
        <v>75</v>
      </c>
      <c r="AU123" s="17" t="s">
        <v>89</v>
      </c>
      <c r="BK123" s="165">
        <f>BK124+BK487+BK531</f>
        <v>0</v>
      </c>
    </row>
    <row r="124" spans="1:65" s="12" customFormat="1" ht="25.9" customHeight="1">
      <c r="B124" s="166"/>
      <c r="C124" s="167"/>
      <c r="D124" s="168" t="s">
        <v>75</v>
      </c>
      <c r="E124" s="169" t="s">
        <v>114</v>
      </c>
      <c r="F124" s="169" t="s">
        <v>115</v>
      </c>
      <c r="G124" s="167"/>
      <c r="H124" s="167"/>
      <c r="I124" s="170"/>
      <c r="J124" s="171">
        <f>BK124</f>
        <v>0</v>
      </c>
      <c r="K124" s="167"/>
      <c r="L124" s="172"/>
      <c r="M124" s="173"/>
      <c r="N124" s="174"/>
      <c r="O124" s="174"/>
      <c r="P124" s="175">
        <f>P125+P132+P216+P479+P485</f>
        <v>0</v>
      </c>
      <c r="Q124" s="174"/>
      <c r="R124" s="175">
        <f>R125+R132+R216+R479+R485</f>
        <v>9.3217389600000011</v>
      </c>
      <c r="S124" s="174"/>
      <c r="T124" s="176">
        <f>T125+T132+T216+T479+T485</f>
        <v>6.9118079999999997</v>
      </c>
      <c r="AR124" s="177" t="s">
        <v>81</v>
      </c>
      <c r="AT124" s="178" t="s">
        <v>75</v>
      </c>
      <c r="AU124" s="178" t="s">
        <v>76</v>
      </c>
      <c r="AY124" s="177" t="s">
        <v>116</v>
      </c>
      <c r="BK124" s="179">
        <f>BK125+BK132+BK216+BK479+BK485</f>
        <v>0</v>
      </c>
    </row>
    <row r="125" spans="1:65" s="12" customFormat="1" ht="22.9" customHeight="1">
      <c r="B125" s="166"/>
      <c r="C125" s="167"/>
      <c r="D125" s="168" t="s">
        <v>75</v>
      </c>
      <c r="E125" s="180" t="s">
        <v>117</v>
      </c>
      <c r="F125" s="180" t="s">
        <v>118</v>
      </c>
      <c r="G125" s="167"/>
      <c r="H125" s="167"/>
      <c r="I125" s="170"/>
      <c r="J125" s="181">
        <f>BK125</f>
        <v>0</v>
      </c>
      <c r="K125" s="167"/>
      <c r="L125" s="172"/>
      <c r="M125" s="173"/>
      <c r="N125" s="174"/>
      <c r="O125" s="174"/>
      <c r="P125" s="175">
        <f>SUM(P126:P131)</f>
        <v>0</v>
      </c>
      <c r="Q125" s="174"/>
      <c r="R125" s="175">
        <f>SUM(R126:R131)</f>
        <v>6.8215509999999995</v>
      </c>
      <c r="S125" s="174"/>
      <c r="T125" s="176">
        <f>SUM(T126:T131)</f>
        <v>0</v>
      </c>
      <c r="AR125" s="177" t="s">
        <v>81</v>
      </c>
      <c r="AT125" s="178" t="s">
        <v>75</v>
      </c>
      <c r="AU125" s="178" t="s">
        <v>81</v>
      </c>
      <c r="AY125" s="177" t="s">
        <v>116</v>
      </c>
      <c r="BK125" s="179">
        <f>SUM(BK126:BK131)</f>
        <v>0</v>
      </c>
    </row>
    <row r="126" spans="1:65" s="2" customFormat="1" ht="24.2" customHeight="1">
      <c r="A126" s="34"/>
      <c r="B126" s="35"/>
      <c r="C126" s="182" t="s">
        <v>81</v>
      </c>
      <c r="D126" s="182" t="s">
        <v>119</v>
      </c>
      <c r="E126" s="183" t="s">
        <v>120</v>
      </c>
      <c r="F126" s="184" t="s">
        <v>121</v>
      </c>
      <c r="G126" s="185" t="s">
        <v>122</v>
      </c>
      <c r="H126" s="186">
        <v>5.14</v>
      </c>
      <c r="I126" s="187"/>
      <c r="J126" s="188">
        <f>ROUND(I126*H126,2)</f>
        <v>0</v>
      </c>
      <c r="K126" s="189"/>
      <c r="L126" s="39"/>
      <c r="M126" s="190" t="s">
        <v>1</v>
      </c>
      <c r="N126" s="191" t="s">
        <v>41</v>
      </c>
      <c r="O126" s="71"/>
      <c r="P126" s="192">
        <f>O126*H126</f>
        <v>0</v>
      </c>
      <c r="Q126" s="192">
        <v>1.3271500000000001</v>
      </c>
      <c r="R126" s="192">
        <f>Q126*H126</f>
        <v>6.8215509999999995</v>
      </c>
      <c r="S126" s="192">
        <v>0</v>
      </c>
      <c r="T126" s="193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94" t="s">
        <v>123</v>
      </c>
      <c r="AT126" s="194" t="s">
        <v>119</v>
      </c>
      <c r="AU126" s="194" t="s">
        <v>83</v>
      </c>
      <c r="AY126" s="17" t="s">
        <v>116</v>
      </c>
      <c r="BE126" s="195">
        <f>IF(N126="základní",J126,0)</f>
        <v>0</v>
      </c>
      <c r="BF126" s="195">
        <f>IF(N126="snížená",J126,0)</f>
        <v>0</v>
      </c>
      <c r="BG126" s="195">
        <f>IF(N126="zákl. přenesená",J126,0)</f>
        <v>0</v>
      </c>
      <c r="BH126" s="195">
        <f>IF(N126="sníž. přenesená",J126,0)</f>
        <v>0</v>
      </c>
      <c r="BI126" s="195">
        <f>IF(N126="nulová",J126,0)</f>
        <v>0</v>
      </c>
      <c r="BJ126" s="17" t="s">
        <v>81</v>
      </c>
      <c r="BK126" s="195">
        <f>ROUND(I126*H126,2)</f>
        <v>0</v>
      </c>
      <c r="BL126" s="17" t="s">
        <v>123</v>
      </c>
      <c r="BM126" s="194" t="s">
        <v>124</v>
      </c>
    </row>
    <row r="127" spans="1:65" s="13" customFormat="1">
      <c r="B127" s="196"/>
      <c r="C127" s="197"/>
      <c r="D127" s="198" t="s">
        <v>125</v>
      </c>
      <c r="E127" s="199" t="s">
        <v>1</v>
      </c>
      <c r="F127" s="200" t="s">
        <v>126</v>
      </c>
      <c r="G127" s="197"/>
      <c r="H127" s="199" t="s">
        <v>1</v>
      </c>
      <c r="I127" s="201"/>
      <c r="J127" s="197"/>
      <c r="K127" s="197"/>
      <c r="L127" s="202"/>
      <c r="M127" s="203"/>
      <c r="N127" s="204"/>
      <c r="O127" s="204"/>
      <c r="P127" s="204"/>
      <c r="Q127" s="204"/>
      <c r="R127" s="204"/>
      <c r="S127" s="204"/>
      <c r="T127" s="205"/>
      <c r="AT127" s="206" t="s">
        <v>125</v>
      </c>
      <c r="AU127" s="206" t="s">
        <v>83</v>
      </c>
      <c r="AV127" s="13" t="s">
        <v>81</v>
      </c>
      <c r="AW127" s="13" t="s">
        <v>32</v>
      </c>
      <c r="AX127" s="13" t="s">
        <v>76</v>
      </c>
      <c r="AY127" s="206" t="s">
        <v>116</v>
      </c>
    </row>
    <row r="128" spans="1:65" s="14" customFormat="1">
      <c r="B128" s="207"/>
      <c r="C128" s="208"/>
      <c r="D128" s="198" t="s">
        <v>125</v>
      </c>
      <c r="E128" s="209" t="s">
        <v>1</v>
      </c>
      <c r="F128" s="210" t="s">
        <v>127</v>
      </c>
      <c r="G128" s="208"/>
      <c r="H128" s="211">
        <v>1.6519999999999999</v>
      </c>
      <c r="I128" s="212"/>
      <c r="J128" s="208"/>
      <c r="K128" s="208"/>
      <c r="L128" s="213"/>
      <c r="M128" s="214"/>
      <c r="N128" s="215"/>
      <c r="O128" s="215"/>
      <c r="P128" s="215"/>
      <c r="Q128" s="215"/>
      <c r="R128" s="215"/>
      <c r="S128" s="215"/>
      <c r="T128" s="216"/>
      <c r="AT128" s="217" t="s">
        <v>125</v>
      </c>
      <c r="AU128" s="217" t="s">
        <v>83</v>
      </c>
      <c r="AV128" s="14" t="s">
        <v>83</v>
      </c>
      <c r="AW128" s="14" t="s">
        <v>32</v>
      </c>
      <c r="AX128" s="14" t="s">
        <v>76</v>
      </c>
      <c r="AY128" s="217" t="s">
        <v>116</v>
      </c>
    </row>
    <row r="129" spans="1:65" s="13" customFormat="1">
      <c r="B129" s="196"/>
      <c r="C129" s="197"/>
      <c r="D129" s="198" t="s">
        <v>125</v>
      </c>
      <c r="E129" s="199" t="s">
        <v>1</v>
      </c>
      <c r="F129" s="200" t="s">
        <v>126</v>
      </c>
      <c r="G129" s="197"/>
      <c r="H129" s="199" t="s">
        <v>1</v>
      </c>
      <c r="I129" s="201"/>
      <c r="J129" s="197"/>
      <c r="K129" s="197"/>
      <c r="L129" s="202"/>
      <c r="M129" s="203"/>
      <c r="N129" s="204"/>
      <c r="O129" s="204"/>
      <c r="P129" s="204"/>
      <c r="Q129" s="204"/>
      <c r="R129" s="204"/>
      <c r="S129" s="204"/>
      <c r="T129" s="205"/>
      <c r="AT129" s="206" t="s">
        <v>125</v>
      </c>
      <c r="AU129" s="206" t="s">
        <v>83</v>
      </c>
      <c r="AV129" s="13" t="s">
        <v>81</v>
      </c>
      <c r="AW129" s="13" t="s">
        <v>32</v>
      </c>
      <c r="AX129" s="13" t="s">
        <v>76</v>
      </c>
      <c r="AY129" s="206" t="s">
        <v>116</v>
      </c>
    </row>
    <row r="130" spans="1:65" s="14" customFormat="1">
      <c r="B130" s="207"/>
      <c r="C130" s="208"/>
      <c r="D130" s="198" t="s">
        <v>125</v>
      </c>
      <c r="E130" s="209" t="s">
        <v>1</v>
      </c>
      <c r="F130" s="210" t="s">
        <v>128</v>
      </c>
      <c r="G130" s="208"/>
      <c r="H130" s="211">
        <v>3.488</v>
      </c>
      <c r="I130" s="212"/>
      <c r="J130" s="208"/>
      <c r="K130" s="208"/>
      <c r="L130" s="213"/>
      <c r="M130" s="214"/>
      <c r="N130" s="215"/>
      <c r="O130" s="215"/>
      <c r="P130" s="215"/>
      <c r="Q130" s="215"/>
      <c r="R130" s="215"/>
      <c r="S130" s="215"/>
      <c r="T130" s="216"/>
      <c r="AT130" s="217" t="s">
        <v>125</v>
      </c>
      <c r="AU130" s="217" t="s">
        <v>83</v>
      </c>
      <c r="AV130" s="14" t="s">
        <v>83</v>
      </c>
      <c r="AW130" s="14" t="s">
        <v>32</v>
      </c>
      <c r="AX130" s="14" t="s">
        <v>76</v>
      </c>
      <c r="AY130" s="217" t="s">
        <v>116</v>
      </c>
    </row>
    <row r="131" spans="1:65" s="15" customFormat="1">
      <c r="B131" s="218"/>
      <c r="C131" s="219"/>
      <c r="D131" s="198" t="s">
        <v>125</v>
      </c>
      <c r="E131" s="220" t="s">
        <v>1</v>
      </c>
      <c r="F131" s="221" t="s">
        <v>129</v>
      </c>
      <c r="G131" s="219"/>
      <c r="H131" s="222">
        <v>5.14</v>
      </c>
      <c r="I131" s="223"/>
      <c r="J131" s="219"/>
      <c r="K131" s="219"/>
      <c r="L131" s="224"/>
      <c r="M131" s="225"/>
      <c r="N131" s="226"/>
      <c r="O131" s="226"/>
      <c r="P131" s="226"/>
      <c r="Q131" s="226"/>
      <c r="R131" s="226"/>
      <c r="S131" s="226"/>
      <c r="T131" s="227"/>
      <c r="AT131" s="228" t="s">
        <v>125</v>
      </c>
      <c r="AU131" s="228" t="s">
        <v>83</v>
      </c>
      <c r="AV131" s="15" t="s">
        <v>123</v>
      </c>
      <c r="AW131" s="15" t="s">
        <v>32</v>
      </c>
      <c r="AX131" s="15" t="s">
        <v>81</v>
      </c>
      <c r="AY131" s="228" t="s">
        <v>116</v>
      </c>
    </row>
    <row r="132" spans="1:65" s="12" customFormat="1" ht="22.9" customHeight="1">
      <c r="B132" s="166"/>
      <c r="C132" s="167"/>
      <c r="D132" s="168" t="s">
        <v>75</v>
      </c>
      <c r="E132" s="180" t="s">
        <v>130</v>
      </c>
      <c r="F132" s="180" t="s">
        <v>131</v>
      </c>
      <c r="G132" s="167"/>
      <c r="H132" s="167"/>
      <c r="I132" s="170"/>
      <c r="J132" s="181">
        <f>BK132</f>
        <v>0</v>
      </c>
      <c r="K132" s="167"/>
      <c r="L132" s="172"/>
      <c r="M132" s="173"/>
      <c r="N132" s="174"/>
      <c r="O132" s="174"/>
      <c r="P132" s="175">
        <f>SUM(P133:P215)</f>
        <v>0</v>
      </c>
      <c r="Q132" s="174"/>
      <c r="R132" s="175">
        <f>SUM(R133:R215)</f>
        <v>2.5001879600000008</v>
      </c>
      <c r="S132" s="174"/>
      <c r="T132" s="176">
        <f>SUM(T133:T215)</f>
        <v>0</v>
      </c>
      <c r="AR132" s="177" t="s">
        <v>81</v>
      </c>
      <c r="AT132" s="178" t="s">
        <v>75</v>
      </c>
      <c r="AU132" s="178" t="s">
        <v>81</v>
      </c>
      <c r="AY132" s="177" t="s">
        <v>116</v>
      </c>
      <c r="BK132" s="179">
        <f>SUM(BK133:BK215)</f>
        <v>0</v>
      </c>
    </row>
    <row r="133" spans="1:65" s="2" customFormat="1" ht="16.5" customHeight="1">
      <c r="A133" s="34"/>
      <c r="B133" s="35"/>
      <c r="C133" s="182" t="s">
        <v>83</v>
      </c>
      <c r="D133" s="182" t="s">
        <v>119</v>
      </c>
      <c r="E133" s="183" t="s">
        <v>132</v>
      </c>
      <c r="F133" s="184" t="s">
        <v>133</v>
      </c>
      <c r="G133" s="185" t="s">
        <v>134</v>
      </c>
      <c r="H133" s="186">
        <v>9.3000000000000007</v>
      </c>
      <c r="I133" s="187"/>
      <c r="J133" s="188">
        <f>ROUND(I133*H133,2)</f>
        <v>0</v>
      </c>
      <c r="K133" s="189"/>
      <c r="L133" s="39"/>
      <c r="M133" s="190" t="s">
        <v>1</v>
      </c>
      <c r="N133" s="191" t="s">
        <v>41</v>
      </c>
      <c r="O133" s="71"/>
      <c r="P133" s="192">
        <f>O133*H133</f>
        <v>0</v>
      </c>
      <c r="Q133" s="192">
        <v>6.4999999999999997E-3</v>
      </c>
      <c r="R133" s="192">
        <f>Q133*H133</f>
        <v>6.0450000000000004E-2</v>
      </c>
      <c r="S133" s="192">
        <v>0</v>
      </c>
      <c r="T133" s="193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4" t="s">
        <v>123</v>
      </c>
      <c r="AT133" s="194" t="s">
        <v>119</v>
      </c>
      <c r="AU133" s="194" t="s">
        <v>83</v>
      </c>
      <c r="AY133" s="17" t="s">
        <v>116</v>
      </c>
      <c r="BE133" s="195">
        <f>IF(N133="základní",J133,0)</f>
        <v>0</v>
      </c>
      <c r="BF133" s="195">
        <f>IF(N133="snížená",J133,0)</f>
        <v>0</v>
      </c>
      <c r="BG133" s="195">
        <f>IF(N133="zákl. přenesená",J133,0)</f>
        <v>0</v>
      </c>
      <c r="BH133" s="195">
        <f>IF(N133="sníž. přenesená",J133,0)</f>
        <v>0</v>
      </c>
      <c r="BI133" s="195">
        <f>IF(N133="nulová",J133,0)</f>
        <v>0</v>
      </c>
      <c r="BJ133" s="17" t="s">
        <v>81</v>
      </c>
      <c r="BK133" s="195">
        <f>ROUND(I133*H133,2)</f>
        <v>0</v>
      </c>
      <c r="BL133" s="17" t="s">
        <v>123</v>
      </c>
      <c r="BM133" s="194" t="s">
        <v>135</v>
      </c>
    </row>
    <row r="134" spans="1:65" s="13" customFormat="1">
      <c r="B134" s="196"/>
      <c r="C134" s="197"/>
      <c r="D134" s="198" t="s">
        <v>125</v>
      </c>
      <c r="E134" s="199" t="s">
        <v>1</v>
      </c>
      <c r="F134" s="200" t="s">
        <v>136</v>
      </c>
      <c r="G134" s="197"/>
      <c r="H134" s="199" t="s">
        <v>1</v>
      </c>
      <c r="I134" s="201"/>
      <c r="J134" s="197"/>
      <c r="K134" s="197"/>
      <c r="L134" s="202"/>
      <c r="M134" s="203"/>
      <c r="N134" s="204"/>
      <c r="O134" s="204"/>
      <c r="P134" s="204"/>
      <c r="Q134" s="204"/>
      <c r="R134" s="204"/>
      <c r="S134" s="204"/>
      <c r="T134" s="205"/>
      <c r="AT134" s="206" t="s">
        <v>125</v>
      </c>
      <c r="AU134" s="206" t="s">
        <v>83</v>
      </c>
      <c r="AV134" s="13" t="s">
        <v>81</v>
      </c>
      <c r="AW134" s="13" t="s">
        <v>32</v>
      </c>
      <c r="AX134" s="13" t="s">
        <v>76</v>
      </c>
      <c r="AY134" s="206" t="s">
        <v>116</v>
      </c>
    </row>
    <row r="135" spans="1:65" s="14" customFormat="1">
      <c r="B135" s="207"/>
      <c r="C135" s="208"/>
      <c r="D135" s="198" t="s">
        <v>125</v>
      </c>
      <c r="E135" s="209" t="s">
        <v>1</v>
      </c>
      <c r="F135" s="210" t="s">
        <v>137</v>
      </c>
      <c r="G135" s="208"/>
      <c r="H135" s="211">
        <v>9.3000000000000007</v>
      </c>
      <c r="I135" s="212"/>
      <c r="J135" s="208"/>
      <c r="K135" s="208"/>
      <c r="L135" s="213"/>
      <c r="M135" s="214"/>
      <c r="N135" s="215"/>
      <c r="O135" s="215"/>
      <c r="P135" s="215"/>
      <c r="Q135" s="215"/>
      <c r="R135" s="215"/>
      <c r="S135" s="215"/>
      <c r="T135" s="216"/>
      <c r="AT135" s="217" t="s">
        <v>125</v>
      </c>
      <c r="AU135" s="217" t="s">
        <v>83</v>
      </c>
      <c r="AV135" s="14" t="s">
        <v>83</v>
      </c>
      <c r="AW135" s="14" t="s">
        <v>32</v>
      </c>
      <c r="AX135" s="14" t="s">
        <v>81</v>
      </c>
      <c r="AY135" s="217" t="s">
        <v>116</v>
      </c>
    </row>
    <row r="136" spans="1:65" s="2" customFormat="1" ht="24.2" customHeight="1">
      <c r="A136" s="34"/>
      <c r="B136" s="35"/>
      <c r="C136" s="182" t="s">
        <v>117</v>
      </c>
      <c r="D136" s="182" t="s">
        <v>119</v>
      </c>
      <c r="E136" s="183" t="s">
        <v>138</v>
      </c>
      <c r="F136" s="184" t="s">
        <v>139</v>
      </c>
      <c r="G136" s="185" t="s">
        <v>134</v>
      </c>
      <c r="H136" s="186">
        <v>9.3000000000000007</v>
      </c>
      <c r="I136" s="187"/>
      <c r="J136" s="188">
        <f>ROUND(I136*H136,2)</f>
        <v>0</v>
      </c>
      <c r="K136" s="189"/>
      <c r="L136" s="39"/>
      <c r="M136" s="190" t="s">
        <v>1</v>
      </c>
      <c r="N136" s="191" t="s">
        <v>41</v>
      </c>
      <c r="O136" s="71"/>
      <c r="P136" s="192">
        <f>O136*H136</f>
        <v>0</v>
      </c>
      <c r="Q136" s="192">
        <v>1.8380000000000001E-2</v>
      </c>
      <c r="R136" s="192">
        <f>Q136*H136</f>
        <v>0.17093400000000003</v>
      </c>
      <c r="S136" s="192">
        <v>0</v>
      </c>
      <c r="T136" s="193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4" t="s">
        <v>123</v>
      </c>
      <c r="AT136" s="194" t="s">
        <v>119</v>
      </c>
      <c r="AU136" s="194" t="s">
        <v>83</v>
      </c>
      <c r="AY136" s="17" t="s">
        <v>116</v>
      </c>
      <c r="BE136" s="195">
        <f>IF(N136="základní",J136,0)</f>
        <v>0</v>
      </c>
      <c r="BF136" s="195">
        <f>IF(N136="snížená",J136,0)</f>
        <v>0</v>
      </c>
      <c r="BG136" s="195">
        <f>IF(N136="zákl. přenesená",J136,0)</f>
        <v>0</v>
      </c>
      <c r="BH136" s="195">
        <f>IF(N136="sníž. přenesená",J136,0)</f>
        <v>0</v>
      </c>
      <c r="BI136" s="195">
        <f>IF(N136="nulová",J136,0)</f>
        <v>0</v>
      </c>
      <c r="BJ136" s="17" t="s">
        <v>81</v>
      </c>
      <c r="BK136" s="195">
        <f>ROUND(I136*H136,2)</f>
        <v>0</v>
      </c>
      <c r="BL136" s="17" t="s">
        <v>123</v>
      </c>
      <c r="BM136" s="194" t="s">
        <v>140</v>
      </c>
    </row>
    <row r="137" spans="1:65" s="13" customFormat="1">
      <c r="B137" s="196"/>
      <c r="C137" s="197"/>
      <c r="D137" s="198" t="s">
        <v>125</v>
      </c>
      <c r="E137" s="199" t="s">
        <v>1</v>
      </c>
      <c r="F137" s="200" t="s">
        <v>136</v>
      </c>
      <c r="G137" s="197"/>
      <c r="H137" s="199" t="s">
        <v>1</v>
      </c>
      <c r="I137" s="201"/>
      <c r="J137" s="197"/>
      <c r="K137" s="197"/>
      <c r="L137" s="202"/>
      <c r="M137" s="203"/>
      <c r="N137" s="204"/>
      <c r="O137" s="204"/>
      <c r="P137" s="204"/>
      <c r="Q137" s="204"/>
      <c r="R137" s="204"/>
      <c r="S137" s="204"/>
      <c r="T137" s="205"/>
      <c r="AT137" s="206" t="s">
        <v>125</v>
      </c>
      <c r="AU137" s="206" t="s">
        <v>83</v>
      </c>
      <c r="AV137" s="13" t="s">
        <v>81</v>
      </c>
      <c r="AW137" s="13" t="s">
        <v>32</v>
      </c>
      <c r="AX137" s="13" t="s">
        <v>76</v>
      </c>
      <c r="AY137" s="206" t="s">
        <v>116</v>
      </c>
    </row>
    <row r="138" spans="1:65" s="14" customFormat="1">
      <c r="B138" s="207"/>
      <c r="C138" s="208"/>
      <c r="D138" s="198" t="s">
        <v>125</v>
      </c>
      <c r="E138" s="209" t="s">
        <v>1</v>
      </c>
      <c r="F138" s="210" t="s">
        <v>137</v>
      </c>
      <c r="G138" s="208"/>
      <c r="H138" s="211">
        <v>9.3000000000000007</v>
      </c>
      <c r="I138" s="212"/>
      <c r="J138" s="208"/>
      <c r="K138" s="208"/>
      <c r="L138" s="213"/>
      <c r="M138" s="214"/>
      <c r="N138" s="215"/>
      <c r="O138" s="215"/>
      <c r="P138" s="215"/>
      <c r="Q138" s="215"/>
      <c r="R138" s="215"/>
      <c r="S138" s="215"/>
      <c r="T138" s="216"/>
      <c r="AT138" s="217" t="s">
        <v>125</v>
      </c>
      <c r="AU138" s="217" t="s">
        <v>83</v>
      </c>
      <c r="AV138" s="14" t="s">
        <v>83</v>
      </c>
      <c r="AW138" s="14" t="s">
        <v>32</v>
      </c>
      <c r="AX138" s="14" t="s">
        <v>81</v>
      </c>
      <c r="AY138" s="217" t="s">
        <v>116</v>
      </c>
    </row>
    <row r="139" spans="1:65" s="2" customFormat="1" ht="24.2" customHeight="1">
      <c r="A139" s="34"/>
      <c r="B139" s="35"/>
      <c r="C139" s="182" t="s">
        <v>123</v>
      </c>
      <c r="D139" s="182" t="s">
        <v>119</v>
      </c>
      <c r="E139" s="183" t="s">
        <v>141</v>
      </c>
      <c r="F139" s="184" t="s">
        <v>142</v>
      </c>
      <c r="G139" s="185" t="s">
        <v>134</v>
      </c>
      <c r="H139" s="186">
        <v>9.3000000000000007</v>
      </c>
      <c r="I139" s="187"/>
      <c r="J139" s="188">
        <f>ROUND(I139*H139,2)</f>
        <v>0</v>
      </c>
      <c r="K139" s="189"/>
      <c r="L139" s="39"/>
      <c r="M139" s="190" t="s">
        <v>1</v>
      </c>
      <c r="N139" s="191" t="s">
        <v>41</v>
      </c>
      <c r="O139" s="71"/>
      <c r="P139" s="192">
        <f>O139*H139</f>
        <v>0</v>
      </c>
      <c r="Q139" s="192">
        <v>7.9000000000000008E-3</v>
      </c>
      <c r="R139" s="192">
        <f>Q139*H139</f>
        <v>7.3470000000000008E-2</v>
      </c>
      <c r="S139" s="192">
        <v>0</v>
      </c>
      <c r="T139" s="193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4" t="s">
        <v>123</v>
      </c>
      <c r="AT139" s="194" t="s">
        <v>119</v>
      </c>
      <c r="AU139" s="194" t="s">
        <v>83</v>
      </c>
      <c r="AY139" s="17" t="s">
        <v>116</v>
      </c>
      <c r="BE139" s="195">
        <f>IF(N139="základní",J139,0)</f>
        <v>0</v>
      </c>
      <c r="BF139" s="195">
        <f>IF(N139="snížená",J139,0)</f>
        <v>0</v>
      </c>
      <c r="BG139" s="195">
        <f>IF(N139="zákl. přenesená",J139,0)</f>
        <v>0</v>
      </c>
      <c r="BH139" s="195">
        <f>IF(N139="sníž. přenesená",J139,0)</f>
        <v>0</v>
      </c>
      <c r="BI139" s="195">
        <f>IF(N139="nulová",J139,0)</f>
        <v>0</v>
      </c>
      <c r="BJ139" s="17" t="s">
        <v>81</v>
      </c>
      <c r="BK139" s="195">
        <f>ROUND(I139*H139,2)</f>
        <v>0</v>
      </c>
      <c r="BL139" s="17" t="s">
        <v>123</v>
      </c>
      <c r="BM139" s="194" t="s">
        <v>143</v>
      </c>
    </row>
    <row r="140" spans="1:65" s="2" customFormat="1" ht="24.2" customHeight="1">
      <c r="A140" s="34"/>
      <c r="B140" s="35"/>
      <c r="C140" s="182" t="s">
        <v>144</v>
      </c>
      <c r="D140" s="182" t="s">
        <v>119</v>
      </c>
      <c r="E140" s="183" t="s">
        <v>145</v>
      </c>
      <c r="F140" s="184" t="s">
        <v>146</v>
      </c>
      <c r="G140" s="185" t="s">
        <v>134</v>
      </c>
      <c r="H140" s="186">
        <v>56.868000000000002</v>
      </c>
      <c r="I140" s="187"/>
      <c r="J140" s="188">
        <f>ROUND(I140*H140,2)</f>
        <v>0</v>
      </c>
      <c r="K140" s="189"/>
      <c r="L140" s="39"/>
      <c r="M140" s="190" t="s">
        <v>1</v>
      </c>
      <c r="N140" s="191" t="s">
        <v>41</v>
      </c>
      <c r="O140" s="71"/>
      <c r="P140" s="192">
        <f>O140*H140</f>
        <v>0</v>
      </c>
      <c r="Q140" s="192">
        <v>2.5999999999999998E-4</v>
      </c>
      <c r="R140" s="192">
        <f>Q140*H140</f>
        <v>1.4785679999999999E-2</v>
      </c>
      <c r="S140" s="192">
        <v>0</v>
      </c>
      <c r="T140" s="193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4" t="s">
        <v>123</v>
      </c>
      <c r="AT140" s="194" t="s">
        <v>119</v>
      </c>
      <c r="AU140" s="194" t="s">
        <v>83</v>
      </c>
      <c r="AY140" s="17" t="s">
        <v>116</v>
      </c>
      <c r="BE140" s="195">
        <f>IF(N140="základní",J140,0)</f>
        <v>0</v>
      </c>
      <c r="BF140" s="195">
        <f>IF(N140="snížená",J140,0)</f>
        <v>0</v>
      </c>
      <c r="BG140" s="195">
        <f>IF(N140="zákl. přenesená",J140,0)</f>
        <v>0</v>
      </c>
      <c r="BH140" s="195">
        <f>IF(N140="sníž. přenesená",J140,0)</f>
        <v>0</v>
      </c>
      <c r="BI140" s="195">
        <f>IF(N140="nulová",J140,0)</f>
        <v>0</v>
      </c>
      <c r="BJ140" s="17" t="s">
        <v>81</v>
      </c>
      <c r="BK140" s="195">
        <f>ROUND(I140*H140,2)</f>
        <v>0</v>
      </c>
      <c r="BL140" s="17" t="s">
        <v>123</v>
      </c>
      <c r="BM140" s="194" t="s">
        <v>147</v>
      </c>
    </row>
    <row r="141" spans="1:65" s="14" customFormat="1">
      <c r="B141" s="207"/>
      <c r="C141" s="208"/>
      <c r="D141" s="198" t="s">
        <v>125</v>
      </c>
      <c r="E141" s="209" t="s">
        <v>1</v>
      </c>
      <c r="F141" s="210" t="s">
        <v>148</v>
      </c>
      <c r="G141" s="208"/>
      <c r="H141" s="211">
        <v>56.868000000000002</v>
      </c>
      <c r="I141" s="212"/>
      <c r="J141" s="208"/>
      <c r="K141" s="208"/>
      <c r="L141" s="213"/>
      <c r="M141" s="214"/>
      <c r="N141" s="215"/>
      <c r="O141" s="215"/>
      <c r="P141" s="215"/>
      <c r="Q141" s="215"/>
      <c r="R141" s="215"/>
      <c r="S141" s="215"/>
      <c r="T141" s="216"/>
      <c r="AT141" s="217" t="s">
        <v>125</v>
      </c>
      <c r="AU141" s="217" t="s">
        <v>83</v>
      </c>
      <c r="AV141" s="14" t="s">
        <v>83</v>
      </c>
      <c r="AW141" s="14" t="s">
        <v>32</v>
      </c>
      <c r="AX141" s="14" t="s">
        <v>81</v>
      </c>
      <c r="AY141" s="217" t="s">
        <v>116</v>
      </c>
    </row>
    <row r="142" spans="1:65" s="2" customFormat="1" ht="24.2" customHeight="1">
      <c r="A142" s="34"/>
      <c r="B142" s="35"/>
      <c r="C142" s="182" t="s">
        <v>130</v>
      </c>
      <c r="D142" s="182" t="s">
        <v>119</v>
      </c>
      <c r="E142" s="183" t="s">
        <v>149</v>
      </c>
      <c r="F142" s="184" t="s">
        <v>150</v>
      </c>
      <c r="G142" s="185" t="s">
        <v>151</v>
      </c>
      <c r="H142" s="186">
        <v>1</v>
      </c>
      <c r="I142" s="187"/>
      <c r="J142" s="188">
        <f>ROUND(I142*H142,2)</f>
        <v>0</v>
      </c>
      <c r="K142" s="189"/>
      <c r="L142" s="39"/>
      <c r="M142" s="190" t="s">
        <v>1</v>
      </c>
      <c r="N142" s="191" t="s">
        <v>41</v>
      </c>
      <c r="O142" s="71"/>
      <c r="P142" s="192">
        <f>O142*H142</f>
        <v>0</v>
      </c>
      <c r="Q142" s="192">
        <v>0.15409999999999999</v>
      </c>
      <c r="R142" s="192">
        <f>Q142*H142</f>
        <v>0.15409999999999999</v>
      </c>
      <c r="S142" s="192">
        <v>0</v>
      </c>
      <c r="T142" s="193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4" t="s">
        <v>123</v>
      </c>
      <c r="AT142" s="194" t="s">
        <v>119</v>
      </c>
      <c r="AU142" s="194" t="s">
        <v>83</v>
      </c>
      <c r="AY142" s="17" t="s">
        <v>116</v>
      </c>
      <c r="BE142" s="195">
        <f>IF(N142="základní",J142,0)</f>
        <v>0</v>
      </c>
      <c r="BF142" s="195">
        <f>IF(N142="snížená",J142,0)</f>
        <v>0</v>
      </c>
      <c r="BG142" s="195">
        <f>IF(N142="zákl. přenesená",J142,0)</f>
        <v>0</v>
      </c>
      <c r="BH142" s="195">
        <f>IF(N142="sníž. přenesená",J142,0)</f>
        <v>0</v>
      </c>
      <c r="BI142" s="195">
        <f>IF(N142="nulová",J142,0)</f>
        <v>0</v>
      </c>
      <c r="BJ142" s="17" t="s">
        <v>81</v>
      </c>
      <c r="BK142" s="195">
        <f>ROUND(I142*H142,2)</f>
        <v>0</v>
      </c>
      <c r="BL142" s="17" t="s">
        <v>123</v>
      </c>
      <c r="BM142" s="194" t="s">
        <v>152</v>
      </c>
    </row>
    <row r="143" spans="1:65" s="13" customFormat="1">
      <c r="B143" s="196"/>
      <c r="C143" s="197"/>
      <c r="D143" s="198" t="s">
        <v>125</v>
      </c>
      <c r="E143" s="199" t="s">
        <v>1</v>
      </c>
      <c r="F143" s="200" t="s">
        <v>153</v>
      </c>
      <c r="G143" s="197"/>
      <c r="H143" s="199" t="s">
        <v>1</v>
      </c>
      <c r="I143" s="201"/>
      <c r="J143" s="197"/>
      <c r="K143" s="197"/>
      <c r="L143" s="202"/>
      <c r="M143" s="203"/>
      <c r="N143" s="204"/>
      <c r="O143" s="204"/>
      <c r="P143" s="204"/>
      <c r="Q143" s="204"/>
      <c r="R143" s="204"/>
      <c r="S143" s="204"/>
      <c r="T143" s="205"/>
      <c r="AT143" s="206" t="s">
        <v>125</v>
      </c>
      <c r="AU143" s="206" t="s">
        <v>83</v>
      </c>
      <c r="AV143" s="13" t="s">
        <v>81</v>
      </c>
      <c r="AW143" s="13" t="s">
        <v>32</v>
      </c>
      <c r="AX143" s="13" t="s">
        <v>76</v>
      </c>
      <c r="AY143" s="206" t="s">
        <v>116</v>
      </c>
    </row>
    <row r="144" spans="1:65" s="14" customFormat="1">
      <c r="B144" s="207"/>
      <c r="C144" s="208"/>
      <c r="D144" s="198" t="s">
        <v>125</v>
      </c>
      <c r="E144" s="209" t="s">
        <v>1</v>
      </c>
      <c r="F144" s="210" t="s">
        <v>81</v>
      </c>
      <c r="G144" s="208"/>
      <c r="H144" s="211">
        <v>1</v>
      </c>
      <c r="I144" s="212"/>
      <c r="J144" s="208"/>
      <c r="K144" s="208"/>
      <c r="L144" s="213"/>
      <c r="M144" s="214"/>
      <c r="N144" s="215"/>
      <c r="O144" s="215"/>
      <c r="P144" s="215"/>
      <c r="Q144" s="215"/>
      <c r="R144" s="215"/>
      <c r="S144" s="215"/>
      <c r="T144" s="216"/>
      <c r="AT144" s="217" t="s">
        <v>125</v>
      </c>
      <c r="AU144" s="217" t="s">
        <v>83</v>
      </c>
      <c r="AV144" s="14" t="s">
        <v>83</v>
      </c>
      <c r="AW144" s="14" t="s">
        <v>32</v>
      </c>
      <c r="AX144" s="14" t="s">
        <v>81</v>
      </c>
      <c r="AY144" s="217" t="s">
        <v>116</v>
      </c>
    </row>
    <row r="145" spans="1:65" s="2" customFormat="1" ht="21.75" customHeight="1">
      <c r="A145" s="34"/>
      <c r="B145" s="35"/>
      <c r="C145" s="182" t="s">
        <v>154</v>
      </c>
      <c r="D145" s="182" t="s">
        <v>119</v>
      </c>
      <c r="E145" s="183" t="s">
        <v>155</v>
      </c>
      <c r="F145" s="184" t="s">
        <v>156</v>
      </c>
      <c r="G145" s="185" t="s">
        <v>134</v>
      </c>
      <c r="H145" s="186">
        <v>47.567999999999998</v>
      </c>
      <c r="I145" s="187"/>
      <c r="J145" s="188">
        <f>ROUND(I145*H145,2)</f>
        <v>0</v>
      </c>
      <c r="K145" s="189"/>
      <c r="L145" s="39"/>
      <c r="M145" s="190" t="s">
        <v>1</v>
      </c>
      <c r="N145" s="191" t="s">
        <v>41</v>
      </c>
      <c r="O145" s="71"/>
      <c r="P145" s="192">
        <f>O145*H145</f>
        <v>0</v>
      </c>
      <c r="Q145" s="192">
        <v>3.2730000000000002E-2</v>
      </c>
      <c r="R145" s="192">
        <f>Q145*H145</f>
        <v>1.5569006400000001</v>
      </c>
      <c r="S145" s="192">
        <v>0</v>
      </c>
      <c r="T145" s="193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4" t="s">
        <v>123</v>
      </c>
      <c r="AT145" s="194" t="s">
        <v>119</v>
      </c>
      <c r="AU145" s="194" t="s">
        <v>83</v>
      </c>
      <c r="AY145" s="17" t="s">
        <v>116</v>
      </c>
      <c r="BE145" s="195">
        <f>IF(N145="základní",J145,0)</f>
        <v>0</v>
      </c>
      <c r="BF145" s="195">
        <f>IF(N145="snížená",J145,0)</f>
        <v>0</v>
      </c>
      <c r="BG145" s="195">
        <f>IF(N145="zákl. přenesená",J145,0)</f>
        <v>0</v>
      </c>
      <c r="BH145" s="195">
        <f>IF(N145="sníž. přenesená",J145,0)</f>
        <v>0</v>
      </c>
      <c r="BI145" s="195">
        <f>IF(N145="nulová",J145,0)</f>
        <v>0</v>
      </c>
      <c r="BJ145" s="17" t="s">
        <v>81</v>
      </c>
      <c r="BK145" s="195">
        <f>ROUND(I145*H145,2)</f>
        <v>0</v>
      </c>
      <c r="BL145" s="17" t="s">
        <v>123</v>
      </c>
      <c r="BM145" s="194" t="s">
        <v>157</v>
      </c>
    </row>
    <row r="146" spans="1:65" s="13" customFormat="1">
      <c r="B146" s="196"/>
      <c r="C146" s="197"/>
      <c r="D146" s="198" t="s">
        <v>125</v>
      </c>
      <c r="E146" s="199" t="s">
        <v>1</v>
      </c>
      <c r="F146" s="200" t="s">
        <v>158</v>
      </c>
      <c r="G146" s="197"/>
      <c r="H146" s="199" t="s">
        <v>1</v>
      </c>
      <c r="I146" s="201"/>
      <c r="J146" s="197"/>
      <c r="K146" s="197"/>
      <c r="L146" s="202"/>
      <c r="M146" s="203"/>
      <c r="N146" s="204"/>
      <c r="O146" s="204"/>
      <c r="P146" s="204"/>
      <c r="Q146" s="204"/>
      <c r="R146" s="204"/>
      <c r="S146" s="204"/>
      <c r="T146" s="205"/>
      <c r="AT146" s="206" t="s">
        <v>125</v>
      </c>
      <c r="AU146" s="206" t="s">
        <v>83</v>
      </c>
      <c r="AV146" s="13" t="s">
        <v>81</v>
      </c>
      <c r="AW146" s="13" t="s">
        <v>32</v>
      </c>
      <c r="AX146" s="13" t="s">
        <v>76</v>
      </c>
      <c r="AY146" s="206" t="s">
        <v>116</v>
      </c>
    </row>
    <row r="147" spans="1:65" s="13" customFormat="1">
      <c r="B147" s="196"/>
      <c r="C147" s="197"/>
      <c r="D147" s="198" t="s">
        <v>125</v>
      </c>
      <c r="E147" s="199" t="s">
        <v>1</v>
      </c>
      <c r="F147" s="200" t="s">
        <v>159</v>
      </c>
      <c r="G147" s="197"/>
      <c r="H147" s="199" t="s">
        <v>1</v>
      </c>
      <c r="I147" s="201"/>
      <c r="J147" s="197"/>
      <c r="K147" s="197"/>
      <c r="L147" s="202"/>
      <c r="M147" s="203"/>
      <c r="N147" s="204"/>
      <c r="O147" s="204"/>
      <c r="P147" s="204"/>
      <c r="Q147" s="204"/>
      <c r="R147" s="204"/>
      <c r="S147" s="204"/>
      <c r="T147" s="205"/>
      <c r="AT147" s="206" t="s">
        <v>125</v>
      </c>
      <c r="AU147" s="206" t="s">
        <v>83</v>
      </c>
      <c r="AV147" s="13" t="s">
        <v>81</v>
      </c>
      <c r="AW147" s="13" t="s">
        <v>32</v>
      </c>
      <c r="AX147" s="13" t="s">
        <v>76</v>
      </c>
      <c r="AY147" s="206" t="s">
        <v>116</v>
      </c>
    </row>
    <row r="148" spans="1:65" s="14" customFormat="1">
      <c r="B148" s="207"/>
      <c r="C148" s="208"/>
      <c r="D148" s="198" t="s">
        <v>125</v>
      </c>
      <c r="E148" s="209" t="s">
        <v>1</v>
      </c>
      <c r="F148" s="210" t="s">
        <v>160</v>
      </c>
      <c r="G148" s="208"/>
      <c r="H148" s="211">
        <v>2.4300000000000002</v>
      </c>
      <c r="I148" s="212"/>
      <c r="J148" s="208"/>
      <c r="K148" s="208"/>
      <c r="L148" s="213"/>
      <c r="M148" s="214"/>
      <c r="N148" s="215"/>
      <c r="O148" s="215"/>
      <c r="P148" s="215"/>
      <c r="Q148" s="215"/>
      <c r="R148" s="215"/>
      <c r="S148" s="215"/>
      <c r="T148" s="216"/>
      <c r="AT148" s="217" t="s">
        <v>125</v>
      </c>
      <c r="AU148" s="217" t="s">
        <v>83</v>
      </c>
      <c r="AV148" s="14" t="s">
        <v>83</v>
      </c>
      <c r="AW148" s="14" t="s">
        <v>32</v>
      </c>
      <c r="AX148" s="14" t="s">
        <v>76</v>
      </c>
      <c r="AY148" s="217" t="s">
        <v>116</v>
      </c>
    </row>
    <row r="149" spans="1:65" s="13" customFormat="1">
      <c r="B149" s="196"/>
      <c r="C149" s="197"/>
      <c r="D149" s="198" t="s">
        <v>125</v>
      </c>
      <c r="E149" s="199" t="s">
        <v>1</v>
      </c>
      <c r="F149" s="200" t="s">
        <v>161</v>
      </c>
      <c r="G149" s="197"/>
      <c r="H149" s="199" t="s">
        <v>1</v>
      </c>
      <c r="I149" s="201"/>
      <c r="J149" s="197"/>
      <c r="K149" s="197"/>
      <c r="L149" s="202"/>
      <c r="M149" s="203"/>
      <c r="N149" s="204"/>
      <c r="O149" s="204"/>
      <c r="P149" s="204"/>
      <c r="Q149" s="204"/>
      <c r="R149" s="204"/>
      <c r="S149" s="204"/>
      <c r="T149" s="205"/>
      <c r="AT149" s="206" t="s">
        <v>125</v>
      </c>
      <c r="AU149" s="206" t="s">
        <v>83</v>
      </c>
      <c r="AV149" s="13" t="s">
        <v>81</v>
      </c>
      <c r="AW149" s="13" t="s">
        <v>32</v>
      </c>
      <c r="AX149" s="13" t="s">
        <v>76</v>
      </c>
      <c r="AY149" s="206" t="s">
        <v>116</v>
      </c>
    </row>
    <row r="150" spans="1:65" s="14" customFormat="1">
      <c r="B150" s="207"/>
      <c r="C150" s="208"/>
      <c r="D150" s="198" t="s">
        <v>125</v>
      </c>
      <c r="E150" s="209" t="s">
        <v>1</v>
      </c>
      <c r="F150" s="210" t="s">
        <v>162</v>
      </c>
      <c r="G150" s="208"/>
      <c r="H150" s="211">
        <v>5.52</v>
      </c>
      <c r="I150" s="212"/>
      <c r="J150" s="208"/>
      <c r="K150" s="208"/>
      <c r="L150" s="213"/>
      <c r="M150" s="214"/>
      <c r="N150" s="215"/>
      <c r="O150" s="215"/>
      <c r="P150" s="215"/>
      <c r="Q150" s="215"/>
      <c r="R150" s="215"/>
      <c r="S150" s="215"/>
      <c r="T150" s="216"/>
      <c r="AT150" s="217" t="s">
        <v>125</v>
      </c>
      <c r="AU150" s="217" t="s">
        <v>83</v>
      </c>
      <c r="AV150" s="14" t="s">
        <v>83</v>
      </c>
      <c r="AW150" s="14" t="s">
        <v>32</v>
      </c>
      <c r="AX150" s="14" t="s">
        <v>76</v>
      </c>
      <c r="AY150" s="217" t="s">
        <v>116</v>
      </c>
    </row>
    <row r="151" spans="1:65" s="13" customFormat="1">
      <c r="B151" s="196"/>
      <c r="C151" s="197"/>
      <c r="D151" s="198" t="s">
        <v>125</v>
      </c>
      <c r="E151" s="199" t="s">
        <v>1</v>
      </c>
      <c r="F151" s="200" t="s">
        <v>163</v>
      </c>
      <c r="G151" s="197"/>
      <c r="H151" s="199" t="s">
        <v>1</v>
      </c>
      <c r="I151" s="201"/>
      <c r="J151" s="197"/>
      <c r="K151" s="197"/>
      <c r="L151" s="202"/>
      <c r="M151" s="203"/>
      <c r="N151" s="204"/>
      <c r="O151" s="204"/>
      <c r="P151" s="204"/>
      <c r="Q151" s="204"/>
      <c r="R151" s="204"/>
      <c r="S151" s="204"/>
      <c r="T151" s="205"/>
      <c r="AT151" s="206" t="s">
        <v>125</v>
      </c>
      <c r="AU151" s="206" t="s">
        <v>83</v>
      </c>
      <c r="AV151" s="13" t="s">
        <v>81</v>
      </c>
      <c r="AW151" s="13" t="s">
        <v>32</v>
      </c>
      <c r="AX151" s="13" t="s">
        <v>76</v>
      </c>
      <c r="AY151" s="206" t="s">
        <v>116</v>
      </c>
    </row>
    <row r="152" spans="1:65" s="14" customFormat="1">
      <c r="B152" s="207"/>
      <c r="C152" s="208"/>
      <c r="D152" s="198" t="s">
        <v>125</v>
      </c>
      <c r="E152" s="209" t="s">
        <v>1</v>
      </c>
      <c r="F152" s="210" t="s">
        <v>164</v>
      </c>
      <c r="G152" s="208"/>
      <c r="H152" s="211">
        <v>5.98</v>
      </c>
      <c r="I152" s="212"/>
      <c r="J152" s="208"/>
      <c r="K152" s="208"/>
      <c r="L152" s="213"/>
      <c r="M152" s="214"/>
      <c r="N152" s="215"/>
      <c r="O152" s="215"/>
      <c r="P152" s="215"/>
      <c r="Q152" s="215"/>
      <c r="R152" s="215"/>
      <c r="S152" s="215"/>
      <c r="T152" s="216"/>
      <c r="AT152" s="217" t="s">
        <v>125</v>
      </c>
      <c r="AU152" s="217" t="s">
        <v>83</v>
      </c>
      <c r="AV152" s="14" t="s">
        <v>83</v>
      </c>
      <c r="AW152" s="14" t="s">
        <v>32</v>
      </c>
      <c r="AX152" s="14" t="s">
        <v>76</v>
      </c>
      <c r="AY152" s="217" t="s">
        <v>116</v>
      </c>
    </row>
    <row r="153" spans="1:65" s="13" customFormat="1">
      <c r="B153" s="196"/>
      <c r="C153" s="197"/>
      <c r="D153" s="198" t="s">
        <v>125</v>
      </c>
      <c r="E153" s="199" t="s">
        <v>1</v>
      </c>
      <c r="F153" s="200" t="s">
        <v>165</v>
      </c>
      <c r="G153" s="197"/>
      <c r="H153" s="199" t="s">
        <v>1</v>
      </c>
      <c r="I153" s="201"/>
      <c r="J153" s="197"/>
      <c r="K153" s="197"/>
      <c r="L153" s="202"/>
      <c r="M153" s="203"/>
      <c r="N153" s="204"/>
      <c r="O153" s="204"/>
      <c r="P153" s="204"/>
      <c r="Q153" s="204"/>
      <c r="R153" s="204"/>
      <c r="S153" s="204"/>
      <c r="T153" s="205"/>
      <c r="AT153" s="206" t="s">
        <v>125</v>
      </c>
      <c r="AU153" s="206" t="s">
        <v>83</v>
      </c>
      <c r="AV153" s="13" t="s">
        <v>81</v>
      </c>
      <c r="AW153" s="13" t="s">
        <v>32</v>
      </c>
      <c r="AX153" s="13" t="s">
        <v>76</v>
      </c>
      <c r="AY153" s="206" t="s">
        <v>116</v>
      </c>
    </row>
    <row r="154" spans="1:65" s="14" customFormat="1">
      <c r="B154" s="207"/>
      <c r="C154" s="208"/>
      <c r="D154" s="198" t="s">
        <v>125</v>
      </c>
      <c r="E154" s="209" t="s">
        <v>1</v>
      </c>
      <c r="F154" s="210" t="s">
        <v>166</v>
      </c>
      <c r="G154" s="208"/>
      <c r="H154" s="211">
        <v>5.46</v>
      </c>
      <c r="I154" s="212"/>
      <c r="J154" s="208"/>
      <c r="K154" s="208"/>
      <c r="L154" s="213"/>
      <c r="M154" s="214"/>
      <c r="N154" s="215"/>
      <c r="O154" s="215"/>
      <c r="P154" s="215"/>
      <c r="Q154" s="215"/>
      <c r="R154" s="215"/>
      <c r="S154" s="215"/>
      <c r="T154" s="216"/>
      <c r="AT154" s="217" t="s">
        <v>125</v>
      </c>
      <c r="AU154" s="217" t="s">
        <v>83</v>
      </c>
      <c r="AV154" s="14" t="s">
        <v>83</v>
      </c>
      <c r="AW154" s="14" t="s">
        <v>32</v>
      </c>
      <c r="AX154" s="14" t="s">
        <v>76</v>
      </c>
      <c r="AY154" s="217" t="s">
        <v>116</v>
      </c>
    </row>
    <row r="155" spans="1:65" s="13" customFormat="1">
      <c r="B155" s="196"/>
      <c r="C155" s="197"/>
      <c r="D155" s="198" t="s">
        <v>125</v>
      </c>
      <c r="E155" s="199" t="s">
        <v>1</v>
      </c>
      <c r="F155" s="200" t="s">
        <v>167</v>
      </c>
      <c r="G155" s="197"/>
      <c r="H155" s="199" t="s">
        <v>1</v>
      </c>
      <c r="I155" s="201"/>
      <c r="J155" s="197"/>
      <c r="K155" s="197"/>
      <c r="L155" s="202"/>
      <c r="M155" s="203"/>
      <c r="N155" s="204"/>
      <c r="O155" s="204"/>
      <c r="P155" s="204"/>
      <c r="Q155" s="204"/>
      <c r="R155" s="204"/>
      <c r="S155" s="204"/>
      <c r="T155" s="205"/>
      <c r="AT155" s="206" t="s">
        <v>125</v>
      </c>
      <c r="AU155" s="206" t="s">
        <v>83</v>
      </c>
      <c r="AV155" s="13" t="s">
        <v>81</v>
      </c>
      <c r="AW155" s="13" t="s">
        <v>32</v>
      </c>
      <c r="AX155" s="13" t="s">
        <v>76</v>
      </c>
      <c r="AY155" s="206" t="s">
        <v>116</v>
      </c>
    </row>
    <row r="156" spans="1:65" s="14" customFormat="1">
      <c r="B156" s="207"/>
      <c r="C156" s="208"/>
      <c r="D156" s="198" t="s">
        <v>125</v>
      </c>
      <c r="E156" s="209" t="s">
        <v>1</v>
      </c>
      <c r="F156" s="210" t="s">
        <v>168</v>
      </c>
      <c r="G156" s="208"/>
      <c r="H156" s="211">
        <v>4.68</v>
      </c>
      <c r="I156" s="212"/>
      <c r="J156" s="208"/>
      <c r="K156" s="208"/>
      <c r="L156" s="213"/>
      <c r="M156" s="214"/>
      <c r="N156" s="215"/>
      <c r="O156" s="215"/>
      <c r="P156" s="215"/>
      <c r="Q156" s="215"/>
      <c r="R156" s="215"/>
      <c r="S156" s="215"/>
      <c r="T156" s="216"/>
      <c r="AT156" s="217" t="s">
        <v>125</v>
      </c>
      <c r="AU156" s="217" t="s">
        <v>83</v>
      </c>
      <c r="AV156" s="14" t="s">
        <v>83</v>
      </c>
      <c r="AW156" s="14" t="s">
        <v>32</v>
      </c>
      <c r="AX156" s="14" t="s">
        <v>76</v>
      </c>
      <c r="AY156" s="217" t="s">
        <v>116</v>
      </c>
    </row>
    <row r="157" spans="1:65" s="13" customFormat="1">
      <c r="B157" s="196"/>
      <c r="C157" s="197"/>
      <c r="D157" s="198" t="s">
        <v>125</v>
      </c>
      <c r="E157" s="199" t="s">
        <v>1</v>
      </c>
      <c r="F157" s="200" t="s">
        <v>169</v>
      </c>
      <c r="G157" s="197"/>
      <c r="H157" s="199" t="s">
        <v>1</v>
      </c>
      <c r="I157" s="201"/>
      <c r="J157" s="197"/>
      <c r="K157" s="197"/>
      <c r="L157" s="202"/>
      <c r="M157" s="203"/>
      <c r="N157" s="204"/>
      <c r="O157" s="204"/>
      <c r="P157" s="204"/>
      <c r="Q157" s="204"/>
      <c r="R157" s="204"/>
      <c r="S157" s="204"/>
      <c r="T157" s="205"/>
      <c r="AT157" s="206" t="s">
        <v>125</v>
      </c>
      <c r="AU157" s="206" t="s">
        <v>83</v>
      </c>
      <c r="AV157" s="13" t="s">
        <v>81</v>
      </c>
      <c r="AW157" s="13" t="s">
        <v>32</v>
      </c>
      <c r="AX157" s="13" t="s">
        <v>76</v>
      </c>
      <c r="AY157" s="206" t="s">
        <v>116</v>
      </c>
    </row>
    <row r="158" spans="1:65" s="14" customFormat="1">
      <c r="B158" s="207"/>
      <c r="C158" s="208"/>
      <c r="D158" s="198" t="s">
        <v>125</v>
      </c>
      <c r="E158" s="209" t="s">
        <v>1</v>
      </c>
      <c r="F158" s="210" t="s">
        <v>170</v>
      </c>
      <c r="G158" s="208"/>
      <c r="H158" s="211">
        <v>3.7959999999999998</v>
      </c>
      <c r="I158" s="212"/>
      <c r="J158" s="208"/>
      <c r="K158" s="208"/>
      <c r="L158" s="213"/>
      <c r="M158" s="214"/>
      <c r="N158" s="215"/>
      <c r="O158" s="215"/>
      <c r="P158" s="215"/>
      <c r="Q158" s="215"/>
      <c r="R158" s="215"/>
      <c r="S158" s="215"/>
      <c r="T158" s="216"/>
      <c r="AT158" s="217" t="s">
        <v>125</v>
      </c>
      <c r="AU158" s="217" t="s">
        <v>83</v>
      </c>
      <c r="AV158" s="14" t="s">
        <v>83</v>
      </c>
      <c r="AW158" s="14" t="s">
        <v>32</v>
      </c>
      <c r="AX158" s="14" t="s">
        <v>76</v>
      </c>
      <c r="AY158" s="217" t="s">
        <v>116</v>
      </c>
    </row>
    <row r="159" spans="1:65" s="13" customFormat="1">
      <c r="B159" s="196"/>
      <c r="C159" s="197"/>
      <c r="D159" s="198" t="s">
        <v>125</v>
      </c>
      <c r="E159" s="199" t="s">
        <v>1</v>
      </c>
      <c r="F159" s="200" t="s">
        <v>171</v>
      </c>
      <c r="G159" s="197"/>
      <c r="H159" s="199" t="s">
        <v>1</v>
      </c>
      <c r="I159" s="201"/>
      <c r="J159" s="197"/>
      <c r="K159" s="197"/>
      <c r="L159" s="202"/>
      <c r="M159" s="203"/>
      <c r="N159" s="204"/>
      <c r="O159" s="204"/>
      <c r="P159" s="204"/>
      <c r="Q159" s="204"/>
      <c r="R159" s="204"/>
      <c r="S159" s="204"/>
      <c r="T159" s="205"/>
      <c r="AT159" s="206" t="s">
        <v>125</v>
      </c>
      <c r="AU159" s="206" t="s">
        <v>83</v>
      </c>
      <c r="AV159" s="13" t="s">
        <v>81</v>
      </c>
      <c r="AW159" s="13" t="s">
        <v>32</v>
      </c>
      <c r="AX159" s="13" t="s">
        <v>76</v>
      </c>
      <c r="AY159" s="206" t="s">
        <v>116</v>
      </c>
    </row>
    <row r="160" spans="1:65" s="14" customFormat="1">
      <c r="B160" s="207"/>
      <c r="C160" s="208"/>
      <c r="D160" s="198" t="s">
        <v>125</v>
      </c>
      <c r="E160" s="209" t="s">
        <v>1</v>
      </c>
      <c r="F160" s="210" t="s">
        <v>172</v>
      </c>
      <c r="G160" s="208"/>
      <c r="H160" s="211">
        <v>3.77</v>
      </c>
      <c r="I160" s="212"/>
      <c r="J160" s="208"/>
      <c r="K160" s="208"/>
      <c r="L160" s="213"/>
      <c r="M160" s="214"/>
      <c r="N160" s="215"/>
      <c r="O160" s="215"/>
      <c r="P160" s="215"/>
      <c r="Q160" s="215"/>
      <c r="R160" s="215"/>
      <c r="S160" s="215"/>
      <c r="T160" s="216"/>
      <c r="AT160" s="217" t="s">
        <v>125</v>
      </c>
      <c r="AU160" s="217" t="s">
        <v>83</v>
      </c>
      <c r="AV160" s="14" t="s">
        <v>83</v>
      </c>
      <c r="AW160" s="14" t="s">
        <v>32</v>
      </c>
      <c r="AX160" s="14" t="s">
        <v>76</v>
      </c>
      <c r="AY160" s="217" t="s">
        <v>116</v>
      </c>
    </row>
    <row r="161" spans="1:65" s="13" customFormat="1">
      <c r="B161" s="196"/>
      <c r="C161" s="197"/>
      <c r="D161" s="198" t="s">
        <v>125</v>
      </c>
      <c r="E161" s="199" t="s">
        <v>1</v>
      </c>
      <c r="F161" s="200" t="s">
        <v>173</v>
      </c>
      <c r="G161" s="197"/>
      <c r="H161" s="199" t="s">
        <v>1</v>
      </c>
      <c r="I161" s="201"/>
      <c r="J161" s="197"/>
      <c r="K161" s="197"/>
      <c r="L161" s="202"/>
      <c r="M161" s="203"/>
      <c r="N161" s="204"/>
      <c r="O161" s="204"/>
      <c r="P161" s="204"/>
      <c r="Q161" s="204"/>
      <c r="R161" s="204"/>
      <c r="S161" s="204"/>
      <c r="T161" s="205"/>
      <c r="AT161" s="206" t="s">
        <v>125</v>
      </c>
      <c r="AU161" s="206" t="s">
        <v>83</v>
      </c>
      <c r="AV161" s="13" t="s">
        <v>81</v>
      </c>
      <c r="AW161" s="13" t="s">
        <v>32</v>
      </c>
      <c r="AX161" s="13" t="s">
        <v>76</v>
      </c>
      <c r="AY161" s="206" t="s">
        <v>116</v>
      </c>
    </row>
    <row r="162" spans="1:65" s="14" customFormat="1">
      <c r="B162" s="207"/>
      <c r="C162" s="208"/>
      <c r="D162" s="198" t="s">
        <v>125</v>
      </c>
      <c r="E162" s="209" t="s">
        <v>1</v>
      </c>
      <c r="F162" s="210" t="s">
        <v>174</v>
      </c>
      <c r="G162" s="208"/>
      <c r="H162" s="211">
        <v>3.452</v>
      </c>
      <c r="I162" s="212"/>
      <c r="J162" s="208"/>
      <c r="K162" s="208"/>
      <c r="L162" s="213"/>
      <c r="M162" s="214"/>
      <c r="N162" s="215"/>
      <c r="O162" s="215"/>
      <c r="P162" s="215"/>
      <c r="Q162" s="215"/>
      <c r="R162" s="215"/>
      <c r="S162" s="215"/>
      <c r="T162" s="216"/>
      <c r="AT162" s="217" t="s">
        <v>125</v>
      </c>
      <c r="AU162" s="217" t="s">
        <v>83</v>
      </c>
      <c r="AV162" s="14" t="s">
        <v>83</v>
      </c>
      <c r="AW162" s="14" t="s">
        <v>32</v>
      </c>
      <c r="AX162" s="14" t="s">
        <v>76</v>
      </c>
      <c r="AY162" s="217" t="s">
        <v>116</v>
      </c>
    </row>
    <row r="163" spans="1:65" s="13" customFormat="1">
      <c r="B163" s="196"/>
      <c r="C163" s="197"/>
      <c r="D163" s="198" t="s">
        <v>125</v>
      </c>
      <c r="E163" s="199" t="s">
        <v>1</v>
      </c>
      <c r="F163" s="200" t="s">
        <v>175</v>
      </c>
      <c r="G163" s="197"/>
      <c r="H163" s="199" t="s">
        <v>1</v>
      </c>
      <c r="I163" s="201"/>
      <c r="J163" s="197"/>
      <c r="K163" s="197"/>
      <c r="L163" s="202"/>
      <c r="M163" s="203"/>
      <c r="N163" s="204"/>
      <c r="O163" s="204"/>
      <c r="P163" s="204"/>
      <c r="Q163" s="204"/>
      <c r="R163" s="204"/>
      <c r="S163" s="204"/>
      <c r="T163" s="205"/>
      <c r="AT163" s="206" t="s">
        <v>125</v>
      </c>
      <c r="AU163" s="206" t="s">
        <v>83</v>
      </c>
      <c r="AV163" s="13" t="s">
        <v>81</v>
      </c>
      <c r="AW163" s="13" t="s">
        <v>32</v>
      </c>
      <c r="AX163" s="13" t="s">
        <v>76</v>
      </c>
      <c r="AY163" s="206" t="s">
        <v>116</v>
      </c>
    </row>
    <row r="164" spans="1:65" s="14" customFormat="1">
      <c r="B164" s="207"/>
      <c r="C164" s="208"/>
      <c r="D164" s="198" t="s">
        <v>125</v>
      </c>
      <c r="E164" s="209" t="s">
        <v>1</v>
      </c>
      <c r="F164" s="210" t="s">
        <v>176</v>
      </c>
      <c r="G164" s="208"/>
      <c r="H164" s="211">
        <v>12.48</v>
      </c>
      <c r="I164" s="212"/>
      <c r="J164" s="208"/>
      <c r="K164" s="208"/>
      <c r="L164" s="213"/>
      <c r="M164" s="214"/>
      <c r="N164" s="215"/>
      <c r="O164" s="215"/>
      <c r="P164" s="215"/>
      <c r="Q164" s="215"/>
      <c r="R164" s="215"/>
      <c r="S164" s="215"/>
      <c r="T164" s="216"/>
      <c r="AT164" s="217" t="s">
        <v>125</v>
      </c>
      <c r="AU164" s="217" t="s">
        <v>83</v>
      </c>
      <c r="AV164" s="14" t="s">
        <v>83</v>
      </c>
      <c r="AW164" s="14" t="s">
        <v>32</v>
      </c>
      <c r="AX164" s="14" t="s">
        <v>76</v>
      </c>
      <c r="AY164" s="217" t="s">
        <v>116</v>
      </c>
    </row>
    <row r="165" spans="1:65" s="15" customFormat="1">
      <c r="B165" s="218"/>
      <c r="C165" s="219"/>
      <c r="D165" s="198" t="s">
        <v>125</v>
      </c>
      <c r="E165" s="220" t="s">
        <v>1</v>
      </c>
      <c r="F165" s="221" t="s">
        <v>129</v>
      </c>
      <c r="G165" s="219"/>
      <c r="H165" s="222">
        <v>47.567999999999998</v>
      </c>
      <c r="I165" s="223"/>
      <c r="J165" s="219"/>
      <c r="K165" s="219"/>
      <c r="L165" s="224"/>
      <c r="M165" s="225"/>
      <c r="N165" s="226"/>
      <c r="O165" s="226"/>
      <c r="P165" s="226"/>
      <c r="Q165" s="226"/>
      <c r="R165" s="226"/>
      <c r="S165" s="226"/>
      <c r="T165" s="227"/>
      <c r="AT165" s="228" t="s">
        <v>125</v>
      </c>
      <c r="AU165" s="228" t="s">
        <v>83</v>
      </c>
      <c r="AV165" s="15" t="s">
        <v>123</v>
      </c>
      <c r="AW165" s="15" t="s">
        <v>32</v>
      </c>
      <c r="AX165" s="15" t="s">
        <v>81</v>
      </c>
      <c r="AY165" s="228" t="s">
        <v>116</v>
      </c>
    </row>
    <row r="166" spans="1:65" s="2" customFormat="1" ht="24.2" customHeight="1">
      <c r="A166" s="34"/>
      <c r="B166" s="35"/>
      <c r="C166" s="182" t="s">
        <v>177</v>
      </c>
      <c r="D166" s="182" t="s">
        <v>119</v>
      </c>
      <c r="E166" s="183" t="s">
        <v>178</v>
      </c>
      <c r="F166" s="184" t="s">
        <v>179</v>
      </c>
      <c r="G166" s="185" t="s">
        <v>134</v>
      </c>
      <c r="H166" s="186">
        <v>12.972</v>
      </c>
      <c r="I166" s="187"/>
      <c r="J166" s="188">
        <f>ROUND(I166*H166,2)</f>
        <v>0</v>
      </c>
      <c r="K166" s="189"/>
      <c r="L166" s="39"/>
      <c r="M166" s="190" t="s">
        <v>1</v>
      </c>
      <c r="N166" s="191" t="s">
        <v>41</v>
      </c>
      <c r="O166" s="71"/>
      <c r="P166" s="192">
        <f>O166*H166</f>
        <v>0</v>
      </c>
      <c r="Q166" s="192">
        <v>6.4999999999999997E-3</v>
      </c>
      <c r="R166" s="192">
        <f>Q166*H166</f>
        <v>8.431799999999999E-2</v>
      </c>
      <c r="S166" s="192">
        <v>0</v>
      </c>
      <c r="T166" s="193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4" t="s">
        <v>123</v>
      </c>
      <c r="AT166" s="194" t="s">
        <v>119</v>
      </c>
      <c r="AU166" s="194" t="s">
        <v>83</v>
      </c>
      <c r="AY166" s="17" t="s">
        <v>116</v>
      </c>
      <c r="BE166" s="195">
        <f>IF(N166="základní",J166,0)</f>
        <v>0</v>
      </c>
      <c r="BF166" s="195">
        <f>IF(N166="snížená",J166,0)</f>
        <v>0</v>
      </c>
      <c r="BG166" s="195">
        <f>IF(N166="zákl. přenesená",J166,0)</f>
        <v>0</v>
      </c>
      <c r="BH166" s="195">
        <f>IF(N166="sníž. přenesená",J166,0)</f>
        <v>0</v>
      </c>
      <c r="BI166" s="195">
        <f>IF(N166="nulová",J166,0)</f>
        <v>0</v>
      </c>
      <c r="BJ166" s="17" t="s">
        <v>81</v>
      </c>
      <c r="BK166" s="195">
        <f>ROUND(I166*H166,2)</f>
        <v>0</v>
      </c>
      <c r="BL166" s="17" t="s">
        <v>123</v>
      </c>
      <c r="BM166" s="194" t="s">
        <v>180</v>
      </c>
    </row>
    <row r="167" spans="1:65" s="2" customFormat="1" ht="24.2" customHeight="1">
      <c r="A167" s="34"/>
      <c r="B167" s="35"/>
      <c r="C167" s="182" t="s">
        <v>181</v>
      </c>
      <c r="D167" s="182" t="s">
        <v>119</v>
      </c>
      <c r="E167" s="183" t="s">
        <v>182</v>
      </c>
      <c r="F167" s="184" t="s">
        <v>183</v>
      </c>
      <c r="G167" s="185" t="s">
        <v>134</v>
      </c>
      <c r="H167" s="186">
        <v>12.972</v>
      </c>
      <c r="I167" s="187"/>
      <c r="J167" s="188">
        <f>ROUND(I167*H167,2)</f>
        <v>0</v>
      </c>
      <c r="K167" s="189"/>
      <c r="L167" s="39"/>
      <c r="M167" s="190" t="s">
        <v>1</v>
      </c>
      <c r="N167" s="191" t="s">
        <v>41</v>
      </c>
      <c r="O167" s="71"/>
      <c r="P167" s="192">
        <f>O167*H167</f>
        <v>0</v>
      </c>
      <c r="Q167" s="192">
        <v>2.6360000000000001E-2</v>
      </c>
      <c r="R167" s="192">
        <f>Q167*H167</f>
        <v>0.34194192000000001</v>
      </c>
      <c r="S167" s="192">
        <v>0</v>
      </c>
      <c r="T167" s="193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4" t="s">
        <v>123</v>
      </c>
      <c r="AT167" s="194" t="s">
        <v>119</v>
      </c>
      <c r="AU167" s="194" t="s">
        <v>83</v>
      </c>
      <c r="AY167" s="17" t="s">
        <v>116</v>
      </c>
      <c r="BE167" s="195">
        <f>IF(N167="základní",J167,0)</f>
        <v>0</v>
      </c>
      <c r="BF167" s="195">
        <f>IF(N167="snížená",J167,0)</f>
        <v>0</v>
      </c>
      <c r="BG167" s="195">
        <f>IF(N167="zákl. přenesená",J167,0)</f>
        <v>0</v>
      </c>
      <c r="BH167" s="195">
        <f>IF(N167="sníž. přenesená",J167,0)</f>
        <v>0</v>
      </c>
      <c r="BI167" s="195">
        <f>IF(N167="nulová",J167,0)</f>
        <v>0</v>
      </c>
      <c r="BJ167" s="17" t="s">
        <v>81</v>
      </c>
      <c r="BK167" s="195">
        <f>ROUND(I167*H167,2)</f>
        <v>0</v>
      </c>
      <c r="BL167" s="17" t="s">
        <v>123</v>
      </c>
      <c r="BM167" s="194" t="s">
        <v>184</v>
      </c>
    </row>
    <row r="168" spans="1:65" s="13" customFormat="1">
      <c r="B168" s="196"/>
      <c r="C168" s="197"/>
      <c r="D168" s="198" t="s">
        <v>125</v>
      </c>
      <c r="E168" s="199" t="s">
        <v>1</v>
      </c>
      <c r="F168" s="200" t="s">
        <v>136</v>
      </c>
      <c r="G168" s="197"/>
      <c r="H168" s="199" t="s">
        <v>1</v>
      </c>
      <c r="I168" s="201"/>
      <c r="J168" s="197"/>
      <c r="K168" s="197"/>
      <c r="L168" s="202"/>
      <c r="M168" s="203"/>
      <c r="N168" s="204"/>
      <c r="O168" s="204"/>
      <c r="P168" s="204"/>
      <c r="Q168" s="204"/>
      <c r="R168" s="204"/>
      <c r="S168" s="204"/>
      <c r="T168" s="205"/>
      <c r="AT168" s="206" t="s">
        <v>125</v>
      </c>
      <c r="AU168" s="206" t="s">
        <v>83</v>
      </c>
      <c r="AV168" s="13" t="s">
        <v>81</v>
      </c>
      <c r="AW168" s="13" t="s">
        <v>32</v>
      </c>
      <c r="AX168" s="13" t="s">
        <v>76</v>
      </c>
      <c r="AY168" s="206" t="s">
        <v>116</v>
      </c>
    </row>
    <row r="169" spans="1:65" s="14" customFormat="1">
      <c r="B169" s="207"/>
      <c r="C169" s="208"/>
      <c r="D169" s="198" t="s">
        <v>125</v>
      </c>
      <c r="E169" s="209" t="s">
        <v>1</v>
      </c>
      <c r="F169" s="210" t="s">
        <v>185</v>
      </c>
      <c r="G169" s="208"/>
      <c r="H169" s="211">
        <v>3.6720000000000002</v>
      </c>
      <c r="I169" s="212"/>
      <c r="J169" s="208"/>
      <c r="K169" s="208"/>
      <c r="L169" s="213"/>
      <c r="M169" s="214"/>
      <c r="N169" s="215"/>
      <c r="O169" s="215"/>
      <c r="P169" s="215"/>
      <c r="Q169" s="215"/>
      <c r="R169" s="215"/>
      <c r="S169" s="215"/>
      <c r="T169" s="216"/>
      <c r="AT169" s="217" t="s">
        <v>125</v>
      </c>
      <c r="AU169" s="217" t="s">
        <v>83</v>
      </c>
      <c r="AV169" s="14" t="s">
        <v>83</v>
      </c>
      <c r="AW169" s="14" t="s">
        <v>32</v>
      </c>
      <c r="AX169" s="14" t="s">
        <v>76</v>
      </c>
      <c r="AY169" s="217" t="s">
        <v>116</v>
      </c>
    </row>
    <row r="170" spans="1:65" s="14" customFormat="1">
      <c r="B170" s="207"/>
      <c r="C170" s="208"/>
      <c r="D170" s="198" t="s">
        <v>125</v>
      </c>
      <c r="E170" s="209" t="s">
        <v>1</v>
      </c>
      <c r="F170" s="210" t="s">
        <v>137</v>
      </c>
      <c r="G170" s="208"/>
      <c r="H170" s="211">
        <v>9.3000000000000007</v>
      </c>
      <c r="I170" s="212"/>
      <c r="J170" s="208"/>
      <c r="K170" s="208"/>
      <c r="L170" s="213"/>
      <c r="M170" s="214"/>
      <c r="N170" s="215"/>
      <c r="O170" s="215"/>
      <c r="P170" s="215"/>
      <c r="Q170" s="215"/>
      <c r="R170" s="215"/>
      <c r="S170" s="215"/>
      <c r="T170" s="216"/>
      <c r="AT170" s="217" t="s">
        <v>125</v>
      </c>
      <c r="AU170" s="217" t="s">
        <v>83</v>
      </c>
      <c r="AV170" s="14" t="s">
        <v>83</v>
      </c>
      <c r="AW170" s="14" t="s">
        <v>32</v>
      </c>
      <c r="AX170" s="14" t="s">
        <v>76</v>
      </c>
      <c r="AY170" s="217" t="s">
        <v>116</v>
      </c>
    </row>
    <row r="171" spans="1:65" s="15" customFormat="1">
      <c r="B171" s="218"/>
      <c r="C171" s="219"/>
      <c r="D171" s="198" t="s">
        <v>125</v>
      </c>
      <c r="E171" s="220" t="s">
        <v>1</v>
      </c>
      <c r="F171" s="221" t="s">
        <v>129</v>
      </c>
      <c r="G171" s="219"/>
      <c r="H171" s="222">
        <v>12.972</v>
      </c>
      <c r="I171" s="223"/>
      <c r="J171" s="219"/>
      <c r="K171" s="219"/>
      <c r="L171" s="224"/>
      <c r="M171" s="225"/>
      <c r="N171" s="226"/>
      <c r="O171" s="226"/>
      <c r="P171" s="226"/>
      <c r="Q171" s="226"/>
      <c r="R171" s="226"/>
      <c r="S171" s="226"/>
      <c r="T171" s="227"/>
      <c r="AT171" s="228" t="s">
        <v>125</v>
      </c>
      <c r="AU171" s="228" t="s">
        <v>83</v>
      </c>
      <c r="AV171" s="15" t="s">
        <v>123</v>
      </c>
      <c r="AW171" s="15" t="s">
        <v>32</v>
      </c>
      <c r="AX171" s="15" t="s">
        <v>81</v>
      </c>
      <c r="AY171" s="228" t="s">
        <v>116</v>
      </c>
    </row>
    <row r="172" spans="1:65" s="2" customFormat="1" ht="16.5" customHeight="1">
      <c r="A172" s="34"/>
      <c r="B172" s="35"/>
      <c r="C172" s="182" t="s">
        <v>186</v>
      </c>
      <c r="D172" s="182" t="s">
        <v>119</v>
      </c>
      <c r="E172" s="183" t="s">
        <v>187</v>
      </c>
      <c r="F172" s="184" t="s">
        <v>188</v>
      </c>
      <c r="G172" s="185" t="s">
        <v>134</v>
      </c>
      <c r="H172" s="186">
        <v>12.972</v>
      </c>
      <c r="I172" s="187"/>
      <c r="J172" s="188">
        <f>ROUND(I172*H172,2)</f>
        <v>0</v>
      </c>
      <c r="K172" s="189"/>
      <c r="L172" s="39"/>
      <c r="M172" s="190" t="s">
        <v>1</v>
      </c>
      <c r="N172" s="191" t="s">
        <v>41</v>
      </c>
      <c r="O172" s="71"/>
      <c r="P172" s="192">
        <f>O172*H172</f>
        <v>0</v>
      </c>
      <c r="Q172" s="192">
        <v>2.5999999999999998E-4</v>
      </c>
      <c r="R172" s="192">
        <f>Q172*H172</f>
        <v>3.3727199999999996E-3</v>
      </c>
      <c r="S172" s="192">
        <v>0</v>
      </c>
      <c r="T172" s="193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4" t="s">
        <v>123</v>
      </c>
      <c r="AT172" s="194" t="s">
        <v>119</v>
      </c>
      <c r="AU172" s="194" t="s">
        <v>83</v>
      </c>
      <c r="AY172" s="17" t="s">
        <v>116</v>
      </c>
      <c r="BE172" s="195">
        <f>IF(N172="základní",J172,0)</f>
        <v>0</v>
      </c>
      <c r="BF172" s="195">
        <f>IF(N172="snížená",J172,0)</f>
        <v>0</v>
      </c>
      <c r="BG172" s="195">
        <f>IF(N172="zákl. přenesená",J172,0)</f>
        <v>0</v>
      </c>
      <c r="BH172" s="195">
        <f>IF(N172="sníž. přenesená",J172,0)</f>
        <v>0</v>
      </c>
      <c r="BI172" s="195">
        <f>IF(N172="nulová",J172,0)</f>
        <v>0</v>
      </c>
      <c r="BJ172" s="17" t="s">
        <v>81</v>
      </c>
      <c r="BK172" s="195">
        <f>ROUND(I172*H172,2)</f>
        <v>0</v>
      </c>
      <c r="BL172" s="17" t="s">
        <v>123</v>
      </c>
      <c r="BM172" s="194" t="s">
        <v>189</v>
      </c>
    </row>
    <row r="173" spans="1:65" s="2" customFormat="1" ht="24.2" customHeight="1">
      <c r="A173" s="34"/>
      <c r="B173" s="35"/>
      <c r="C173" s="182" t="s">
        <v>190</v>
      </c>
      <c r="D173" s="182" t="s">
        <v>119</v>
      </c>
      <c r="E173" s="183" t="s">
        <v>191</v>
      </c>
      <c r="F173" s="184" t="s">
        <v>192</v>
      </c>
      <c r="G173" s="185" t="s">
        <v>193</v>
      </c>
      <c r="H173" s="186">
        <v>88</v>
      </c>
      <c r="I173" s="187"/>
      <c r="J173" s="188">
        <f>ROUND(I173*H173,2)</f>
        <v>0</v>
      </c>
      <c r="K173" s="189"/>
      <c r="L173" s="39"/>
      <c r="M173" s="190" t="s">
        <v>1</v>
      </c>
      <c r="N173" s="191" t="s">
        <v>41</v>
      </c>
      <c r="O173" s="71"/>
      <c r="P173" s="192">
        <f>O173*H173</f>
        <v>0</v>
      </c>
      <c r="Q173" s="192">
        <v>0</v>
      </c>
      <c r="R173" s="192">
        <f>Q173*H173</f>
        <v>0</v>
      </c>
      <c r="S173" s="192">
        <v>0</v>
      </c>
      <c r="T173" s="193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4" t="s">
        <v>123</v>
      </c>
      <c r="AT173" s="194" t="s">
        <v>119</v>
      </c>
      <c r="AU173" s="194" t="s">
        <v>83</v>
      </c>
      <c r="AY173" s="17" t="s">
        <v>116</v>
      </c>
      <c r="BE173" s="195">
        <f>IF(N173="základní",J173,0)</f>
        <v>0</v>
      </c>
      <c r="BF173" s="195">
        <f>IF(N173="snížená",J173,0)</f>
        <v>0</v>
      </c>
      <c r="BG173" s="195">
        <f>IF(N173="zákl. přenesená",J173,0)</f>
        <v>0</v>
      </c>
      <c r="BH173" s="195">
        <f>IF(N173="sníž. přenesená",J173,0)</f>
        <v>0</v>
      </c>
      <c r="BI173" s="195">
        <f>IF(N173="nulová",J173,0)</f>
        <v>0</v>
      </c>
      <c r="BJ173" s="17" t="s">
        <v>81</v>
      </c>
      <c r="BK173" s="195">
        <f>ROUND(I173*H173,2)</f>
        <v>0</v>
      </c>
      <c r="BL173" s="17" t="s">
        <v>123</v>
      </c>
      <c r="BM173" s="194" t="s">
        <v>194</v>
      </c>
    </row>
    <row r="174" spans="1:65" s="13" customFormat="1">
      <c r="B174" s="196"/>
      <c r="C174" s="197"/>
      <c r="D174" s="198" t="s">
        <v>125</v>
      </c>
      <c r="E174" s="199" t="s">
        <v>1</v>
      </c>
      <c r="F174" s="200" t="s">
        <v>159</v>
      </c>
      <c r="G174" s="197"/>
      <c r="H174" s="199" t="s">
        <v>1</v>
      </c>
      <c r="I174" s="201"/>
      <c r="J174" s="197"/>
      <c r="K174" s="197"/>
      <c r="L174" s="202"/>
      <c r="M174" s="203"/>
      <c r="N174" s="204"/>
      <c r="O174" s="204"/>
      <c r="P174" s="204"/>
      <c r="Q174" s="204"/>
      <c r="R174" s="204"/>
      <c r="S174" s="204"/>
      <c r="T174" s="205"/>
      <c r="AT174" s="206" t="s">
        <v>125</v>
      </c>
      <c r="AU174" s="206" t="s">
        <v>83</v>
      </c>
      <c r="AV174" s="13" t="s">
        <v>81</v>
      </c>
      <c r="AW174" s="13" t="s">
        <v>32</v>
      </c>
      <c r="AX174" s="13" t="s">
        <v>76</v>
      </c>
      <c r="AY174" s="206" t="s">
        <v>116</v>
      </c>
    </row>
    <row r="175" spans="1:65" s="14" customFormat="1">
      <c r="B175" s="207"/>
      <c r="C175" s="208"/>
      <c r="D175" s="198" t="s">
        <v>125</v>
      </c>
      <c r="E175" s="209" t="s">
        <v>1</v>
      </c>
      <c r="F175" s="210" t="s">
        <v>195</v>
      </c>
      <c r="G175" s="208"/>
      <c r="H175" s="211">
        <v>6.1</v>
      </c>
      <c r="I175" s="212"/>
      <c r="J175" s="208"/>
      <c r="K175" s="208"/>
      <c r="L175" s="213"/>
      <c r="M175" s="214"/>
      <c r="N175" s="215"/>
      <c r="O175" s="215"/>
      <c r="P175" s="215"/>
      <c r="Q175" s="215"/>
      <c r="R175" s="215"/>
      <c r="S175" s="215"/>
      <c r="T175" s="216"/>
      <c r="AT175" s="217" t="s">
        <v>125</v>
      </c>
      <c r="AU175" s="217" t="s">
        <v>83</v>
      </c>
      <c r="AV175" s="14" t="s">
        <v>83</v>
      </c>
      <c r="AW175" s="14" t="s">
        <v>32</v>
      </c>
      <c r="AX175" s="14" t="s">
        <v>76</v>
      </c>
      <c r="AY175" s="217" t="s">
        <v>116</v>
      </c>
    </row>
    <row r="176" spans="1:65" s="14" customFormat="1">
      <c r="B176" s="207"/>
      <c r="C176" s="208"/>
      <c r="D176" s="198" t="s">
        <v>125</v>
      </c>
      <c r="E176" s="209" t="s">
        <v>1</v>
      </c>
      <c r="F176" s="210" t="s">
        <v>196</v>
      </c>
      <c r="G176" s="208"/>
      <c r="H176" s="211">
        <v>8.9</v>
      </c>
      <c r="I176" s="212"/>
      <c r="J176" s="208"/>
      <c r="K176" s="208"/>
      <c r="L176" s="213"/>
      <c r="M176" s="214"/>
      <c r="N176" s="215"/>
      <c r="O176" s="215"/>
      <c r="P176" s="215"/>
      <c r="Q176" s="215"/>
      <c r="R176" s="215"/>
      <c r="S176" s="215"/>
      <c r="T176" s="216"/>
      <c r="AT176" s="217" t="s">
        <v>125</v>
      </c>
      <c r="AU176" s="217" t="s">
        <v>83</v>
      </c>
      <c r="AV176" s="14" t="s">
        <v>83</v>
      </c>
      <c r="AW176" s="14" t="s">
        <v>32</v>
      </c>
      <c r="AX176" s="14" t="s">
        <v>76</v>
      </c>
      <c r="AY176" s="217" t="s">
        <v>116</v>
      </c>
    </row>
    <row r="177" spans="2:51" s="13" customFormat="1">
      <c r="B177" s="196"/>
      <c r="C177" s="197"/>
      <c r="D177" s="198" t="s">
        <v>125</v>
      </c>
      <c r="E177" s="199" t="s">
        <v>1</v>
      </c>
      <c r="F177" s="200" t="s">
        <v>161</v>
      </c>
      <c r="G177" s="197"/>
      <c r="H177" s="199" t="s">
        <v>1</v>
      </c>
      <c r="I177" s="201"/>
      <c r="J177" s="197"/>
      <c r="K177" s="197"/>
      <c r="L177" s="202"/>
      <c r="M177" s="203"/>
      <c r="N177" s="204"/>
      <c r="O177" s="204"/>
      <c r="P177" s="204"/>
      <c r="Q177" s="204"/>
      <c r="R177" s="204"/>
      <c r="S177" s="204"/>
      <c r="T177" s="205"/>
      <c r="AT177" s="206" t="s">
        <v>125</v>
      </c>
      <c r="AU177" s="206" t="s">
        <v>83</v>
      </c>
      <c r="AV177" s="13" t="s">
        <v>81</v>
      </c>
      <c r="AW177" s="13" t="s">
        <v>32</v>
      </c>
      <c r="AX177" s="13" t="s">
        <v>76</v>
      </c>
      <c r="AY177" s="206" t="s">
        <v>116</v>
      </c>
    </row>
    <row r="178" spans="2:51" s="14" customFormat="1">
      <c r="B178" s="207"/>
      <c r="C178" s="208"/>
      <c r="D178" s="198" t="s">
        <v>125</v>
      </c>
      <c r="E178" s="209" t="s">
        <v>1</v>
      </c>
      <c r="F178" s="210" t="s">
        <v>197</v>
      </c>
      <c r="G178" s="208"/>
      <c r="H178" s="211">
        <v>9.1</v>
      </c>
      <c r="I178" s="212"/>
      <c r="J178" s="208"/>
      <c r="K178" s="208"/>
      <c r="L178" s="213"/>
      <c r="M178" s="214"/>
      <c r="N178" s="215"/>
      <c r="O178" s="215"/>
      <c r="P178" s="215"/>
      <c r="Q178" s="215"/>
      <c r="R178" s="215"/>
      <c r="S178" s="215"/>
      <c r="T178" s="216"/>
      <c r="AT178" s="217" t="s">
        <v>125</v>
      </c>
      <c r="AU178" s="217" t="s">
        <v>83</v>
      </c>
      <c r="AV178" s="14" t="s">
        <v>83</v>
      </c>
      <c r="AW178" s="14" t="s">
        <v>32</v>
      </c>
      <c r="AX178" s="14" t="s">
        <v>76</v>
      </c>
      <c r="AY178" s="217" t="s">
        <v>116</v>
      </c>
    </row>
    <row r="179" spans="2:51" s="13" customFormat="1">
      <c r="B179" s="196"/>
      <c r="C179" s="197"/>
      <c r="D179" s="198" t="s">
        <v>125</v>
      </c>
      <c r="E179" s="199" t="s">
        <v>1</v>
      </c>
      <c r="F179" s="200" t="s">
        <v>163</v>
      </c>
      <c r="G179" s="197"/>
      <c r="H179" s="199" t="s">
        <v>1</v>
      </c>
      <c r="I179" s="201"/>
      <c r="J179" s="197"/>
      <c r="K179" s="197"/>
      <c r="L179" s="202"/>
      <c r="M179" s="203"/>
      <c r="N179" s="204"/>
      <c r="O179" s="204"/>
      <c r="P179" s="204"/>
      <c r="Q179" s="204"/>
      <c r="R179" s="204"/>
      <c r="S179" s="204"/>
      <c r="T179" s="205"/>
      <c r="AT179" s="206" t="s">
        <v>125</v>
      </c>
      <c r="AU179" s="206" t="s">
        <v>83</v>
      </c>
      <c r="AV179" s="13" t="s">
        <v>81</v>
      </c>
      <c r="AW179" s="13" t="s">
        <v>32</v>
      </c>
      <c r="AX179" s="13" t="s">
        <v>76</v>
      </c>
      <c r="AY179" s="206" t="s">
        <v>116</v>
      </c>
    </row>
    <row r="180" spans="2:51" s="14" customFormat="1">
      <c r="B180" s="207"/>
      <c r="C180" s="208"/>
      <c r="D180" s="198" t="s">
        <v>125</v>
      </c>
      <c r="E180" s="209" t="s">
        <v>1</v>
      </c>
      <c r="F180" s="210" t="s">
        <v>198</v>
      </c>
      <c r="G180" s="208"/>
      <c r="H180" s="211">
        <v>8.1</v>
      </c>
      <c r="I180" s="212"/>
      <c r="J180" s="208"/>
      <c r="K180" s="208"/>
      <c r="L180" s="213"/>
      <c r="M180" s="214"/>
      <c r="N180" s="215"/>
      <c r="O180" s="215"/>
      <c r="P180" s="215"/>
      <c r="Q180" s="215"/>
      <c r="R180" s="215"/>
      <c r="S180" s="215"/>
      <c r="T180" s="216"/>
      <c r="AT180" s="217" t="s">
        <v>125</v>
      </c>
      <c r="AU180" s="217" t="s">
        <v>83</v>
      </c>
      <c r="AV180" s="14" t="s">
        <v>83</v>
      </c>
      <c r="AW180" s="14" t="s">
        <v>32</v>
      </c>
      <c r="AX180" s="14" t="s">
        <v>76</v>
      </c>
      <c r="AY180" s="217" t="s">
        <v>116</v>
      </c>
    </row>
    <row r="181" spans="2:51" s="13" customFormat="1">
      <c r="B181" s="196"/>
      <c r="C181" s="197"/>
      <c r="D181" s="198" t="s">
        <v>125</v>
      </c>
      <c r="E181" s="199" t="s">
        <v>1</v>
      </c>
      <c r="F181" s="200" t="s">
        <v>165</v>
      </c>
      <c r="G181" s="197"/>
      <c r="H181" s="199" t="s">
        <v>1</v>
      </c>
      <c r="I181" s="201"/>
      <c r="J181" s="197"/>
      <c r="K181" s="197"/>
      <c r="L181" s="202"/>
      <c r="M181" s="203"/>
      <c r="N181" s="204"/>
      <c r="O181" s="204"/>
      <c r="P181" s="204"/>
      <c r="Q181" s="204"/>
      <c r="R181" s="204"/>
      <c r="S181" s="204"/>
      <c r="T181" s="205"/>
      <c r="AT181" s="206" t="s">
        <v>125</v>
      </c>
      <c r="AU181" s="206" t="s">
        <v>83</v>
      </c>
      <c r="AV181" s="13" t="s">
        <v>81</v>
      </c>
      <c r="AW181" s="13" t="s">
        <v>32</v>
      </c>
      <c r="AX181" s="13" t="s">
        <v>76</v>
      </c>
      <c r="AY181" s="206" t="s">
        <v>116</v>
      </c>
    </row>
    <row r="182" spans="2:51" s="14" customFormat="1">
      <c r="B182" s="207"/>
      <c r="C182" s="208"/>
      <c r="D182" s="198" t="s">
        <v>125</v>
      </c>
      <c r="E182" s="209" t="s">
        <v>1</v>
      </c>
      <c r="F182" s="210" t="s">
        <v>199</v>
      </c>
      <c r="G182" s="208"/>
      <c r="H182" s="211">
        <v>7.7</v>
      </c>
      <c r="I182" s="212"/>
      <c r="J182" s="208"/>
      <c r="K182" s="208"/>
      <c r="L182" s="213"/>
      <c r="M182" s="214"/>
      <c r="N182" s="215"/>
      <c r="O182" s="215"/>
      <c r="P182" s="215"/>
      <c r="Q182" s="215"/>
      <c r="R182" s="215"/>
      <c r="S182" s="215"/>
      <c r="T182" s="216"/>
      <c r="AT182" s="217" t="s">
        <v>125</v>
      </c>
      <c r="AU182" s="217" t="s">
        <v>83</v>
      </c>
      <c r="AV182" s="14" t="s">
        <v>83</v>
      </c>
      <c r="AW182" s="14" t="s">
        <v>32</v>
      </c>
      <c r="AX182" s="14" t="s">
        <v>76</v>
      </c>
      <c r="AY182" s="217" t="s">
        <v>116</v>
      </c>
    </row>
    <row r="183" spans="2:51" s="13" customFormat="1">
      <c r="B183" s="196"/>
      <c r="C183" s="197"/>
      <c r="D183" s="198" t="s">
        <v>125</v>
      </c>
      <c r="E183" s="199" t="s">
        <v>1</v>
      </c>
      <c r="F183" s="200" t="s">
        <v>167</v>
      </c>
      <c r="G183" s="197"/>
      <c r="H183" s="199" t="s">
        <v>1</v>
      </c>
      <c r="I183" s="201"/>
      <c r="J183" s="197"/>
      <c r="K183" s="197"/>
      <c r="L183" s="202"/>
      <c r="M183" s="203"/>
      <c r="N183" s="204"/>
      <c r="O183" s="204"/>
      <c r="P183" s="204"/>
      <c r="Q183" s="204"/>
      <c r="R183" s="204"/>
      <c r="S183" s="204"/>
      <c r="T183" s="205"/>
      <c r="AT183" s="206" t="s">
        <v>125</v>
      </c>
      <c r="AU183" s="206" t="s">
        <v>83</v>
      </c>
      <c r="AV183" s="13" t="s">
        <v>81</v>
      </c>
      <c r="AW183" s="13" t="s">
        <v>32</v>
      </c>
      <c r="AX183" s="13" t="s">
        <v>76</v>
      </c>
      <c r="AY183" s="206" t="s">
        <v>116</v>
      </c>
    </row>
    <row r="184" spans="2:51" s="14" customFormat="1">
      <c r="B184" s="207"/>
      <c r="C184" s="208"/>
      <c r="D184" s="198" t="s">
        <v>125</v>
      </c>
      <c r="E184" s="209" t="s">
        <v>1</v>
      </c>
      <c r="F184" s="210" t="s">
        <v>200</v>
      </c>
      <c r="G184" s="208"/>
      <c r="H184" s="211">
        <v>6.5</v>
      </c>
      <c r="I184" s="212"/>
      <c r="J184" s="208"/>
      <c r="K184" s="208"/>
      <c r="L184" s="213"/>
      <c r="M184" s="214"/>
      <c r="N184" s="215"/>
      <c r="O184" s="215"/>
      <c r="P184" s="215"/>
      <c r="Q184" s="215"/>
      <c r="R184" s="215"/>
      <c r="S184" s="215"/>
      <c r="T184" s="216"/>
      <c r="AT184" s="217" t="s">
        <v>125</v>
      </c>
      <c r="AU184" s="217" t="s">
        <v>83</v>
      </c>
      <c r="AV184" s="14" t="s">
        <v>83</v>
      </c>
      <c r="AW184" s="14" t="s">
        <v>32</v>
      </c>
      <c r="AX184" s="14" t="s">
        <v>76</v>
      </c>
      <c r="AY184" s="217" t="s">
        <v>116</v>
      </c>
    </row>
    <row r="185" spans="2:51" s="13" customFormat="1">
      <c r="B185" s="196"/>
      <c r="C185" s="197"/>
      <c r="D185" s="198" t="s">
        <v>125</v>
      </c>
      <c r="E185" s="199" t="s">
        <v>1</v>
      </c>
      <c r="F185" s="200" t="s">
        <v>169</v>
      </c>
      <c r="G185" s="197"/>
      <c r="H185" s="199" t="s">
        <v>1</v>
      </c>
      <c r="I185" s="201"/>
      <c r="J185" s="197"/>
      <c r="K185" s="197"/>
      <c r="L185" s="202"/>
      <c r="M185" s="203"/>
      <c r="N185" s="204"/>
      <c r="O185" s="204"/>
      <c r="P185" s="204"/>
      <c r="Q185" s="204"/>
      <c r="R185" s="204"/>
      <c r="S185" s="204"/>
      <c r="T185" s="205"/>
      <c r="AT185" s="206" t="s">
        <v>125</v>
      </c>
      <c r="AU185" s="206" t="s">
        <v>83</v>
      </c>
      <c r="AV185" s="13" t="s">
        <v>81</v>
      </c>
      <c r="AW185" s="13" t="s">
        <v>32</v>
      </c>
      <c r="AX185" s="13" t="s">
        <v>76</v>
      </c>
      <c r="AY185" s="206" t="s">
        <v>116</v>
      </c>
    </row>
    <row r="186" spans="2:51" s="14" customFormat="1">
      <c r="B186" s="207"/>
      <c r="C186" s="208"/>
      <c r="D186" s="198" t="s">
        <v>125</v>
      </c>
      <c r="E186" s="209" t="s">
        <v>1</v>
      </c>
      <c r="F186" s="210" t="s">
        <v>201</v>
      </c>
      <c r="G186" s="208"/>
      <c r="H186" s="211">
        <v>4.9000000000000004</v>
      </c>
      <c r="I186" s="212"/>
      <c r="J186" s="208"/>
      <c r="K186" s="208"/>
      <c r="L186" s="213"/>
      <c r="M186" s="214"/>
      <c r="N186" s="215"/>
      <c r="O186" s="215"/>
      <c r="P186" s="215"/>
      <c r="Q186" s="215"/>
      <c r="R186" s="215"/>
      <c r="S186" s="215"/>
      <c r="T186" s="216"/>
      <c r="AT186" s="217" t="s">
        <v>125</v>
      </c>
      <c r="AU186" s="217" t="s">
        <v>83</v>
      </c>
      <c r="AV186" s="14" t="s">
        <v>83</v>
      </c>
      <c r="AW186" s="14" t="s">
        <v>32</v>
      </c>
      <c r="AX186" s="14" t="s">
        <v>76</v>
      </c>
      <c r="AY186" s="217" t="s">
        <v>116</v>
      </c>
    </row>
    <row r="187" spans="2:51" s="13" customFormat="1">
      <c r="B187" s="196"/>
      <c r="C187" s="197"/>
      <c r="D187" s="198" t="s">
        <v>125</v>
      </c>
      <c r="E187" s="199" t="s">
        <v>1</v>
      </c>
      <c r="F187" s="200" t="s">
        <v>171</v>
      </c>
      <c r="G187" s="197"/>
      <c r="H187" s="199" t="s">
        <v>1</v>
      </c>
      <c r="I187" s="201"/>
      <c r="J187" s="197"/>
      <c r="K187" s="197"/>
      <c r="L187" s="202"/>
      <c r="M187" s="203"/>
      <c r="N187" s="204"/>
      <c r="O187" s="204"/>
      <c r="P187" s="204"/>
      <c r="Q187" s="204"/>
      <c r="R187" s="204"/>
      <c r="S187" s="204"/>
      <c r="T187" s="205"/>
      <c r="AT187" s="206" t="s">
        <v>125</v>
      </c>
      <c r="AU187" s="206" t="s">
        <v>83</v>
      </c>
      <c r="AV187" s="13" t="s">
        <v>81</v>
      </c>
      <c r="AW187" s="13" t="s">
        <v>32</v>
      </c>
      <c r="AX187" s="13" t="s">
        <v>76</v>
      </c>
      <c r="AY187" s="206" t="s">
        <v>116</v>
      </c>
    </row>
    <row r="188" spans="2:51" s="14" customFormat="1">
      <c r="B188" s="207"/>
      <c r="C188" s="208"/>
      <c r="D188" s="198" t="s">
        <v>125</v>
      </c>
      <c r="E188" s="209" t="s">
        <v>1</v>
      </c>
      <c r="F188" s="210" t="s">
        <v>202</v>
      </c>
      <c r="G188" s="208"/>
      <c r="H188" s="211">
        <v>5.3</v>
      </c>
      <c r="I188" s="212"/>
      <c r="J188" s="208"/>
      <c r="K188" s="208"/>
      <c r="L188" s="213"/>
      <c r="M188" s="214"/>
      <c r="N188" s="215"/>
      <c r="O188" s="215"/>
      <c r="P188" s="215"/>
      <c r="Q188" s="215"/>
      <c r="R188" s="215"/>
      <c r="S188" s="215"/>
      <c r="T188" s="216"/>
      <c r="AT188" s="217" t="s">
        <v>125</v>
      </c>
      <c r="AU188" s="217" t="s">
        <v>83</v>
      </c>
      <c r="AV188" s="14" t="s">
        <v>83</v>
      </c>
      <c r="AW188" s="14" t="s">
        <v>32</v>
      </c>
      <c r="AX188" s="14" t="s">
        <v>76</v>
      </c>
      <c r="AY188" s="217" t="s">
        <v>116</v>
      </c>
    </row>
    <row r="189" spans="2:51" s="13" customFormat="1">
      <c r="B189" s="196"/>
      <c r="C189" s="197"/>
      <c r="D189" s="198" t="s">
        <v>125</v>
      </c>
      <c r="E189" s="199" t="s">
        <v>1</v>
      </c>
      <c r="F189" s="200" t="s">
        <v>173</v>
      </c>
      <c r="G189" s="197"/>
      <c r="H189" s="199" t="s">
        <v>1</v>
      </c>
      <c r="I189" s="201"/>
      <c r="J189" s="197"/>
      <c r="K189" s="197"/>
      <c r="L189" s="202"/>
      <c r="M189" s="203"/>
      <c r="N189" s="204"/>
      <c r="O189" s="204"/>
      <c r="P189" s="204"/>
      <c r="Q189" s="204"/>
      <c r="R189" s="204"/>
      <c r="S189" s="204"/>
      <c r="T189" s="205"/>
      <c r="AT189" s="206" t="s">
        <v>125</v>
      </c>
      <c r="AU189" s="206" t="s">
        <v>83</v>
      </c>
      <c r="AV189" s="13" t="s">
        <v>81</v>
      </c>
      <c r="AW189" s="13" t="s">
        <v>32</v>
      </c>
      <c r="AX189" s="13" t="s">
        <v>76</v>
      </c>
      <c r="AY189" s="206" t="s">
        <v>116</v>
      </c>
    </row>
    <row r="190" spans="2:51" s="14" customFormat="1">
      <c r="B190" s="207"/>
      <c r="C190" s="208"/>
      <c r="D190" s="198" t="s">
        <v>125</v>
      </c>
      <c r="E190" s="209" t="s">
        <v>1</v>
      </c>
      <c r="F190" s="210" t="s">
        <v>203</v>
      </c>
      <c r="G190" s="208"/>
      <c r="H190" s="211">
        <v>8.6</v>
      </c>
      <c r="I190" s="212"/>
      <c r="J190" s="208"/>
      <c r="K190" s="208"/>
      <c r="L190" s="213"/>
      <c r="M190" s="214"/>
      <c r="N190" s="215"/>
      <c r="O190" s="215"/>
      <c r="P190" s="215"/>
      <c r="Q190" s="215"/>
      <c r="R190" s="215"/>
      <c r="S190" s="215"/>
      <c r="T190" s="216"/>
      <c r="AT190" s="217" t="s">
        <v>125</v>
      </c>
      <c r="AU190" s="217" t="s">
        <v>83</v>
      </c>
      <c r="AV190" s="14" t="s">
        <v>83</v>
      </c>
      <c r="AW190" s="14" t="s">
        <v>32</v>
      </c>
      <c r="AX190" s="14" t="s">
        <v>76</v>
      </c>
      <c r="AY190" s="217" t="s">
        <v>116</v>
      </c>
    </row>
    <row r="191" spans="2:51" s="13" customFormat="1">
      <c r="B191" s="196"/>
      <c r="C191" s="197"/>
      <c r="D191" s="198" t="s">
        <v>125</v>
      </c>
      <c r="E191" s="199" t="s">
        <v>1</v>
      </c>
      <c r="F191" s="200" t="s">
        <v>175</v>
      </c>
      <c r="G191" s="197"/>
      <c r="H191" s="199" t="s">
        <v>1</v>
      </c>
      <c r="I191" s="201"/>
      <c r="J191" s="197"/>
      <c r="K191" s="197"/>
      <c r="L191" s="202"/>
      <c r="M191" s="203"/>
      <c r="N191" s="204"/>
      <c r="O191" s="204"/>
      <c r="P191" s="204"/>
      <c r="Q191" s="204"/>
      <c r="R191" s="204"/>
      <c r="S191" s="204"/>
      <c r="T191" s="205"/>
      <c r="AT191" s="206" t="s">
        <v>125</v>
      </c>
      <c r="AU191" s="206" t="s">
        <v>83</v>
      </c>
      <c r="AV191" s="13" t="s">
        <v>81</v>
      </c>
      <c r="AW191" s="13" t="s">
        <v>32</v>
      </c>
      <c r="AX191" s="13" t="s">
        <v>76</v>
      </c>
      <c r="AY191" s="206" t="s">
        <v>116</v>
      </c>
    </row>
    <row r="192" spans="2:51" s="14" customFormat="1">
      <c r="B192" s="207"/>
      <c r="C192" s="208"/>
      <c r="D192" s="198" t="s">
        <v>125</v>
      </c>
      <c r="E192" s="209" t="s">
        <v>1</v>
      </c>
      <c r="F192" s="210" t="s">
        <v>204</v>
      </c>
      <c r="G192" s="208"/>
      <c r="H192" s="211">
        <v>22.8</v>
      </c>
      <c r="I192" s="212"/>
      <c r="J192" s="208"/>
      <c r="K192" s="208"/>
      <c r="L192" s="213"/>
      <c r="M192" s="214"/>
      <c r="N192" s="215"/>
      <c r="O192" s="215"/>
      <c r="P192" s="215"/>
      <c r="Q192" s="215"/>
      <c r="R192" s="215"/>
      <c r="S192" s="215"/>
      <c r="T192" s="216"/>
      <c r="AT192" s="217" t="s">
        <v>125</v>
      </c>
      <c r="AU192" s="217" t="s">
        <v>83</v>
      </c>
      <c r="AV192" s="14" t="s">
        <v>83</v>
      </c>
      <c r="AW192" s="14" t="s">
        <v>32</v>
      </c>
      <c r="AX192" s="14" t="s">
        <v>76</v>
      </c>
      <c r="AY192" s="217" t="s">
        <v>116</v>
      </c>
    </row>
    <row r="193" spans="1:65" s="15" customFormat="1">
      <c r="B193" s="218"/>
      <c r="C193" s="219"/>
      <c r="D193" s="198" t="s">
        <v>125</v>
      </c>
      <c r="E193" s="220" t="s">
        <v>1</v>
      </c>
      <c r="F193" s="221" t="s">
        <v>129</v>
      </c>
      <c r="G193" s="219"/>
      <c r="H193" s="222">
        <v>88</v>
      </c>
      <c r="I193" s="223"/>
      <c r="J193" s="219"/>
      <c r="K193" s="219"/>
      <c r="L193" s="224"/>
      <c r="M193" s="225"/>
      <c r="N193" s="226"/>
      <c r="O193" s="226"/>
      <c r="P193" s="226"/>
      <c r="Q193" s="226"/>
      <c r="R193" s="226"/>
      <c r="S193" s="226"/>
      <c r="T193" s="227"/>
      <c r="AT193" s="228" t="s">
        <v>125</v>
      </c>
      <c r="AU193" s="228" t="s">
        <v>83</v>
      </c>
      <c r="AV193" s="15" t="s">
        <v>123</v>
      </c>
      <c r="AW193" s="15" t="s">
        <v>32</v>
      </c>
      <c r="AX193" s="15" t="s">
        <v>81</v>
      </c>
      <c r="AY193" s="228" t="s">
        <v>116</v>
      </c>
    </row>
    <row r="194" spans="1:65" s="2" customFormat="1" ht="24.2" customHeight="1">
      <c r="A194" s="34"/>
      <c r="B194" s="35"/>
      <c r="C194" s="182" t="s">
        <v>8</v>
      </c>
      <c r="D194" s="182" t="s">
        <v>119</v>
      </c>
      <c r="E194" s="183" t="s">
        <v>205</v>
      </c>
      <c r="F194" s="184" t="s">
        <v>206</v>
      </c>
      <c r="G194" s="185" t="s">
        <v>207</v>
      </c>
      <c r="H194" s="186">
        <v>88</v>
      </c>
      <c r="I194" s="187"/>
      <c r="J194" s="188">
        <f>ROUND(I194*H194,2)</f>
        <v>0</v>
      </c>
      <c r="K194" s="189"/>
      <c r="L194" s="39"/>
      <c r="M194" s="190" t="s">
        <v>1</v>
      </c>
      <c r="N194" s="191" t="s">
        <v>41</v>
      </c>
      <c r="O194" s="71"/>
      <c r="P194" s="192">
        <f>O194*H194</f>
        <v>0</v>
      </c>
      <c r="Q194" s="192">
        <v>0</v>
      </c>
      <c r="R194" s="192">
        <f>Q194*H194</f>
        <v>0</v>
      </c>
      <c r="S194" s="192">
        <v>0</v>
      </c>
      <c r="T194" s="193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4" t="s">
        <v>123</v>
      </c>
      <c r="AT194" s="194" t="s">
        <v>119</v>
      </c>
      <c r="AU194" s="194" t="s">
        <v>83</v>
      </c>
      <c r="AY194" s="17" t="s">
        <v>116</v>
      </c>
      <c r="BE194" s="195">
        <f>IF(N194="základní",J194,0)</f>
        <v>0</v>
      </c>
      <c r="BF194" s="195">
        <f>IF(N194="snížená",J194,0)</f>
        <v>0</v>
      </c>
      <c r="BG194" s="195">
        <f>IF(N194="zákl. přenesená",J194,0)</f>
        <v>0</v>
      </c>
      <c r="BH194" s="195">
        <f>IF(N194="sníž. přenesená",J194,0)</f>
        <v>0</v>
      </c>
      <c r="BI194" s="195">
        <f>IF(N194="nulová",J194,0)</f>
        <v>0</v>
      </c>
      <c r="BJ194" s="17" t="s">
        <v>81</v>
      </c>
      <c r="BK194" s="195">
        <f>ROUND(I194*H194,2)</f>
        <v>0</v>
      </c>
      <c r="BL194" s="17" t="s">
        <v>123</v>
      </c>
      <c r="BM194" s="194" t="s">
        <v>208</v>
      </c>
    </row>
    <row r="195" spans="1:65" s="2" customFormat="1" ht="16.5" customHeight="1">
      <c r="A195" s="34"/>
      <c r="B195" s="35"/>
      <c r="C195" s="182" t="s">
        <v>209</v>
      </c>
      <c r="D195" s="182" t="s">
        <v>119</v>
      </c>
      <c r="E195" s="183" t="s">
        <v>210</v>
      </c>
      <c r="F195" s="184" t="s">
        <v>211</v>
      </c>
      <c r="G195" s="185" t="s">
        <v>207</v>
      </c>
      <c r="H195" s="186">
        <v>79.83</v>
      </c>
      <c r="I195" s="187"/>
      <c r="J195" s="188">
        <f>ROUND(I195*H195,2)</f>
        <v>0</v>
      </c>
      <c r="K195" s="189"/>
      <c r="L195" s="39"/>
      <c r="M195" s="190" t="s">
        <v>1</v>
      </c>
      <c r="N195" s="191" t="s">
        <v>41</v>
      </c>
      <c r="O195" s="71"/>
      <c r="P195" s="192">
        <f>O195*H195</f>
        <v>0</v>
      </c>
      <c r="Q195" s="192">
        <v>5.0000000000000001E-4</v>
      </c>
      <c r="R195" s="192">
        <f>Q195*H195</f>
        <v>3.9914999999999999E-2</v>
      </c>
      <c r="S195" s="192">
        <v>0</v>
      </c>
      <c r="T195" s="193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4" t="s">
        <v>123</v>
      </c>
      <c r="AT195" s="194" t="s">
        <v>119</v>
      </c>
      <c r="AU195" s="194" t="s">
        <v>83</v>
      </c>
      <c r="AY195" s="17" t="s">
        <v>116</v>
      </c>
      <c r="BE195" s="195">
        <f>IF(N195="základní",J195,0)</f>
        <v>0</v>
      </c>
      <c r="BF195" s="195">
        <f>IF(N195="snížená",J195,0)</f>
        <v>0</v>
      </c>
      <c r="BG195" s="195">
        <f>IF(N195="zákl. přenesená",J195,0)</f>
        <v>0</v>
      </c>
      <c r="BH195" s="195">
        <f>IF(N195="sníž. přenesená",J195,0)</f>
        <v>0</v>
      </c>
      <c r="BI195" s="195">
        <f>IF(N195="nulová",J195,0)</f>
        <v>0</v>
      </c>
      <c r="BJ195" s="17" t="s">
        <v>81</v>
      </c>
      <c r="BK195" s="195">
        <f>ROUND(I195*H195,2)</f>
        <v>0</v>
      </c>
      <c r="BL195" s="17" t="s">
        <v>123</v>
      </c>
      <c r="BM195" s="194" t="s">
        <v>212</v>
      </c>
    </row>
    <row r="196" spans="1:65" s="13" customFormat="1">
      <c r="B196" s="196"/>
      <c r="C196" s="197"/>
      <c r="D196" s="198" t="s">
        <v>125</v>
      </c>
      <c r="E196" s="199" t="s">
        <v>1</v>
      </c>
      <c r="F196" s="200" t="s">
        <v>213</v>
      </c>
      <c r="G196" s="197"/>
      <c r="H196" s="199" t="s">
        <v>1</v>
      </c>
      <c r="I196" s="201"/>
      <c r="J196" s="197"/>
      <c r="K196" s="197"/>
      <c r="L196" s="202"/>
      <c r="M196" s="203"/>
      <c r="N196" s="204"/>
      <c r="O196" s="204"/>
      <c r="P196" s="204"/>
      <c r="Q196" s="204"/>
      <c r="R196" s="204"/>
      <c r="S196" s="204"/>
      <c r="T196" s="205"/>
      <c r="AT196" s="206" t="s">
        <v>125</v>
      </c>
      <c r="AU196" s="206" t="s">
        <v>83</v>
      </c>
      <c r="AV196" s="13" t="s">
        <v>81</v>
      </c>
      <c r="AW196" s="13" t="s">
        <v>32</v>
      </c>
      <c r="AX196" s="13" t="s">
        <v>76</v>
      </c>
      <c r="AY196" s="206" t="s">
        <v>116</v>
      </c>
    </row>
    <row r="197" spans="1:65" s="13" customFormat="1">
      <c r="B197" s="196"/>
      <c r="C197" s="197"/>
      <c r="D197" s="198" t="s">
        <v>125</v>
      </c>
      <c r="E197" s="199" t="s">
        <v>1</v>
      </c>
      <c r="F197" s="200" t="s">
        <v>159</v>
      </c>
      <c r="G197" s="197"/>
      <c r="H197" s="199" t="s">
        <v>1</v>
      </c>
      <c r="I197" s="201"/>
      <c r="J197" s="197"/>
      <c r="K197" s="197"/>
      <c r="L197" s="202"/>
      <c r="M197" s="203"/>
      <c r="N197" s="204"/>
      <c r="O197" s="204"/>
      <c r="P197" s="204"/>
      <c r="Q197" s="204"/>
      <c r="R197" s="204"/>
      <c r="S197" s="204"/>
      <c r="T197" s="205"/>
      <c r="AT197" s="206" t="s">
        <v>125</v>
      </c>
      <c r="AU197" s="206" t="s">
        <v>83</v>
      </c>
      <c r="AV197" s="13" t="s">
        <v>81</v>
      </c>
      <c r="AW197" s="13" t="s">
        <v>32</v>
      </c>
      <c r="AX197" s="13" t="s">
        <v>76</v>
      </c>
      <c r="AY197" s="206" t="s">
        <v>116</v>
      </c>
    </row>
    <row r="198" spans="1:65" s="14" customFormat="1">
      <c r="B198" s="207"/>
      <c r="C198" s="208"/>
      <c r="D198" s="198" t="s">
        <v>125</v>
      </c>
      <c r="E198" s="209" t="s">
        <v>1</v>
      </c>
      <c r="F198" s="210" t="s">
        <v>214</v>
      </c>
      <c r="G198" s="208"/>
      <c r="H198" s="211">
        <v>5.4</v>
      </c>
      <c r="I198" s="212"/>
      <c r="J198" s="208"/>
      <c r="K198" s="208"/>
      <c r="L198" s="213"/>
      <c r="M198" s="214"/>
      <c r="N198" s="215"/>
      <c r="O198" s="215"/>
      <c r="P198" s="215"/>
      <c r="Q198" s="215"/>
      <c r="R198" s="215"/>
      <c r="S198" s="215"/>
      <c r="T198" s="216"/>
      <c r="AT198" s="217" t="s">
        <v>125</v>
      </c>
      <c r="AU198" s="217" t="s">
        <v>83</v>
      </c>
      <c r="AV198" s="14" t="s">
        <v>83</v>
      </c>
      <c r="AW198" s="14" t="s">
        <v>32</v>
      </c>
      <c r="AX198" s="14" t="s">
        <v>76</v>
      </c>
      <c r="AY198" s="217" t="s">
        <v>116</v>
      </c>
    </row>
    <row r="199" spans="1:65" s="13" customFormat="1">
      <c r="B199" s="196"/>
      <c r="C199" s="197"/>
      <c r="D199" s="198" t="s">
        <v>125</v>
      </c>
      <c r="E199" s="199" t="s">
        <v>1</v>
      </c>
      <c r="F199" s="200" t="s">
        <v>161</v>
      </c>
      <c r="G199" s="197"/>
      <c r="H199" s="199" t="s">
        <v>1</v>
      </c>
      <c r="I199" s="201"/>
      <c r="J199" s="197"/>
      <c r="K199" s="197"/>
      <c r="L199" s="202"/>
      <c r="M199" s="203"/>
      <c r="N199" s="204"/>
      <c r="O199" s="204"/>
      <c r="P199" s="204"/>
      <c r="Q199" s="204"/>
      <c r="R199" s="204"/>
      <c r="S199" s="204"/>
      <c r="T199" s="205"/>
      <c r="AT199" s="206" t="s">
        <v>125</v>
      </c>
      <c r="AU199" s="206" t="s">
        <v>83</v>
      </c>
      <c r="AV199" s="13" t="s">
        <v>81</v>
      </c>
      <c r="AW199" s="13" t="s">
        <v>32</v>
      </c>
      <c r="AX199" s="13" t="s">
        <v>76</v>
      </c>
      <c r="AY199" s="206" t="s">
        <v>116</v>
      </c>
    </row>
    <row r="200" spans="1:65" s="14" customFormat="1">
      <c r="B200" s="207"/>
      <c r="C200" s="208"/>
      <c r="D200" s="198" t="s">
        <v>125</v>
      </c>
      <c r="E200" s="209" t="s">
        <v>1</v>
      </c>
      <c r="F200" s="210" t="s">
        <v>215</v>
      </c>
      <c r="G200" s="208"/>
      <c r="H200" s="211">
        <v>9.1999999999999993</v>
      </c>
      <c r="I200" s="212"/>
      <c r="J200" s="208"/>
      <c r="K200" s="208"/>
      <c r="L200" s="213"/>
      <c r="M200" s="214"/>
      <c r="N200" s="215"/>
      <c r="O200" s="215"/>
      <c r="P200" s="215"/>
      <c r="Q200" s="215"/>
      <c r="R200" s="215"/>
      <c r="S200" s="215"/>
      <c r="T200" s="216"/>
      <c r="AT200" s="217" t="s">
        <v>125</v>
      </c>
      <c r="AU200" s="217" t="s">
        <v>83</v>
      </c>
      <c r="AV200" s="14" t="s">
        <v>83</v>
      </c>
      <c r="AW200" s="14" t="s">
        <v>32</v>
      </c>
      <c r="AX200" s="14" t="s">
        <v>76</v>
      </c>
      <c r="AY200" s="217" t="s">
        <v>116</v>
      </c>
    </row>
    <row r="201" spans="1:65" s="13" customFormat="1">
      <c r="B201" s="196"/>
      <c r="C201" s="197"/>
      <c r="D201" s="198" t="s">
        <v>125</v>
      </c>
      <c r="E201" s="199" t="s">
        <v>1</v>
      </c>
      <c r="F201" s="200" t="s">
        <v>163</v>
      </c>
      <c r="G201" s="197"/>
      <c r="H201" s="199" t="s">
        <v>1</v>
      </c>
      <c r="I201" s="201"/>
      <c r="J201" s="197"/>
      <c r="K201" s="197"/>
      <c r="L201" s="202"/>
      <c r="M201" s="203"/>
      <c r="N201" s="204"/>
      <c r="O201" s="204"/>
      <c r="P201" s="204"/>
      <c r="Q201" s="204"/>
      <c r="R201" s="204"/>
      <c r="S201" s="204"/>
      <c r="T201" s="205"/>
      <c r="AT201" s="206" t="s">
        <v>125</v>
      </c>
      <c r="AU201" s="206" t="s">
        <v>83</v>
      </c>
      <c r="AV201" s="13" t="s">
        <v>81</v>
      </c>
      <c r="AW201" s="13" t="s">
        <v>32</v>
      </c>
      <c r="AX201" s="13" t="s">
        <v>76</v>
      </c>
      <c r="AY201" s="206" t="s">
        <v>116</v>
      </c>
    </row>
    <row r="202" spans="1:65" s="14" customFormat="1">
      <c r="B202" s="207"/>
      <c r="C202" s="208"/>
      <c r="D202" s="198" t="s">
        <v>125</v>
      </c>
      <c r="E202" s="209" t="s">
        <v>1</v>
      </c>
      <c r="F202" s="210" t="s">
        <v>216</v>
      </c>
      <c r="G202" s="208"/>
      <c r="H202" s="211">
        <v>9.1999999999999993</v>
      </c>
      <c r="I202" s="212"/>
      <c r="J202" s="208"/>
      <c r="K202" s="208"/>
      <c r="L202" s="213"/>
      <c r="M202" s="214"/>
      <c r="N202" s="215"/>
      <c r="O202" s="215"/>
      <c r="P202" s="215"/>
      <c r="Q202" s="215"/>
      <c r="R202" s="215"/>
      <c r="S202" s="215"/>
      <c r="T202" s="216"/>
      <c r="AT202" s="217" t="s">
        <v>125</v>
      </c>
      <c r="AU202" s="217" t="s">
        <v>83</v>
      </c>
      <c r="AV202" s="14" t="s">
        <v>83</v>
      </c>
      <c r="AW202" s="14" t="s">
        <v>32</v>
      </c>
      <c r="AX202" s="14" t="s">
        <v>76</v>
      </c>
      <c r="AY202" s="217" t="s">
        <v>116</v>
      </c>
    </row>
    <row r="203" spans="1:65" s="13" customFormat="1">
      <c r="B203" s="196"/>
      <c r="C203" s="197"/>
      <c r="D203" s="198" t="s">
        <v>125</v>
      </c>
      <c r="E203" s="199" t="s">
        <v>1</v>
      </c>
      <c r="F203" s="200" t="s">
        <v>165</v>
      </c>
      <c r="G203" s="197"/>
      <c r="H203" s="199" t="s">
        <v>1</v>
      </c>
      <c r="I203" s="201"/>
      <c r="J203" s="197"/>
      <c r="K203" s="197"/>
      <c r="L203" s="202"/>
      <c r="M203" s="203"/>
      <c r="N203" s="204"/>
      <c r="O203" s="204"/>
      <c r="P203" s="204"/>
      <c r="Q203" s="204"/>
      <c r="R203" s="204"/>
      <c r="S203" s="204"/>
      <c r="T203" s="205"/>
      <c r="AT203" s="206" t="s">
        <v>125</v>
      </c>
      <c r="AU203" s="206" t="s">
        <v>83</v>
      </c>
      <c r="AV203" s="13" t="s">
        <v>81</v>
      </c>
      <c r="AW203" s="13" t="s">
        <v>32</v>
      </c>
      <c r="AX203" s="13" t="s">
        <v>76</v>
      </c>
      <c r="AY203" s="206" t="s">
        <v>116</v>
      </c>
    </row>
    <row r="204" spans="1:65" s="14" customFormat="1">
      <c r="B204" s="207"/>
      <c r="C204" s="208"/>
      <c r="D204" s="198" t="s">
        <v>125</v>
      </c>
      <c r="E204" s="209" t="s">
        <v>1</v>
      </c>
      <c r="F204" s="210" t="s">
        <v>217</v>
      </c>
      <c r="G204" s="208"/>
      <c r="H204" s="211">
        <v>8.4</v>
      </c>
      <c r="I204" s="212"/>
      <c r="J204" s="208"/>
      <c r="K204" s="208"/>
      <c r="L204" s="213"/>
      <c r="M204" s="214"/>
      <c r="N204" s="215"/>
      <c r="O204" s="215"/>
      <c r="P204" s="215"/>
      <c r="Q204" s="215"/>
      <c r="R204" s="215"/>
      <c r="S204" s="215"/>
      <c r="T204" s="216"/>
      <c r="AT204" s="217" t="s">
        <v>125</v>
      </c>
      <c r="AU204" s="217" t="s">
        <v>83</v>
      </c>
      <c r="AV204" s="14" t="s">
        <v>83</v>
      </c>
      <c r="AW204" s="14" t="s">
        <v>32</v>
      </c>
      <c r="AX204" s="14" t="s">
        <v>76</v>
      </c>
      <c r="AY204" s="217" t="s">
        <v>116</v>
      </c>
    </row>
    <row r="205" spans="1:65" s="13" customFormat="1">
      <c r="B205" s="196"/>
      <c r="C205" s="197"/>
      <c r="D205" s="198" t="s">
        <v>125</v>
      </c>
      <c r="E205" s="199" t="s">
        <v>1</v>
      </c>
      <c r="F205" s="200" t="s">
        <v>167</v>
      </c>
      <c r="G205" s="197"/>
      <c r="H205" s="199" t="s">
        <v>1</v>
      </c>
      <c r="I205" s="201"/>
      <c r="J205" s="197"/>
      <c r="K205" s="197"/>
      <c r="L205" s="202"/>
      <c r="M205" s="203"/>
      <c r="N205" s="204"/>
      <c r="O205" s="204"/>
      <c r="P205" s="204"/>
      <c r="Q205" s="204"/>
      <c r="R205" s="204"/>
      <c r="S205" s="204"/>
      <c r="T205" s="205"/>
      <c r="AT205" s="206" t="s">
        <v>125</v>
      </c>
      <c r="AU205" s="206" t="s">
        <v>83</v>
      </c>
      <c r="AV205" s="13" t="s">
        <v>81</v>
      </c>
      <c r="AW205" s="13" t="s">
        <v>32</v>
      </c>
      <c r="AX205" s="13" t="s">
        <v>76</v>
      </c>
      <c r="AY205" s="206" t="s">
        <v>116</v>
      </c>
    </row>
    <row r="206" spans="1:65" s="14" customFormat="1">
      <c r="B206" s="207"/>
      <c r="C206" s="208"/>
      <c r="D206" s="198" t="s">
        <v>125</v>
      </c>
      <c r="E206" s="209" t="s">
        <v>1</v>
      </c>
      <c r="F206" s="210" t="s">
        <v>218</v>
      </c>
      <c r="G206" s="208"/>
      <c r="H206" s="211">
        <v>7.2</v>
      </c>
      <c r="I206" s="212"/>
      <c r="J206" s="208"/>
      <c r="K206" s="208"/>
      <c r="L206" s="213"/>
      <c r="M206" s="214"/>
      <c r="N206" s="215"/>
      <c r="O206" s="215"/>
      <c r="P206" s="215"/>
      <c r="Q206" s="215"/>
      <c r="R206" s="215"/>
      <c r="S206" s="215"/>
      <c r="T206" s="216"/>
      <c r="AT206" s="217" t="s">
        <v>125</v>
      </c>
      <c r="AU206" s="217" t="s">
        <v>83</v>
      </c>
      <c r="AV206" s="14" t="s">
        <v>83</v>
      </c>
      <c r="AW206" s="14" t="s">
        <v>32</v>
      </c>
      <c r="AX206" s="14" t="s">
        <v>76</v>
      </c>
      <c r="AY206" s="217" t="s">
        <v>116</v>
      </c>
    </row>
    <row r="207" spans="1:65" s="13" customFormat="1">
      <c r="B207" s="196"/>
      <c r="C207" s="197"/>
      <c r="D207" s="198" t="s">
        <v>125</v>
      </c>
      <c r="E207" s="199" t="s">
        <v>1</v>
      </c>
      <c r="F207" s="200" t="s">
        <v>169</v>
      </c>
      <c r="G207" s="197"/>
      <c r="H207" s="199" t="s">
        <v>1</v>
      </c>
      <c r="I207" s="201"/>
      <c r="J207" s="197"/>
      <c r="K207" s="197"/>
      <c r="L207" s="202"/>
      <c r="M207" s="203"/>
      <c r="N207" s="204"/>
      <c r="O207" s="204"/>
      <c r="P207" s="204"/>
      <c r="Q207" s="204"/>
      <c r="R207" s="204"/>
      <c r="S207" s="204"/>
      <c r="T207" s="205"/>
      <c r="AT207" s="206" t="s">
        <v>125</v>
      </c>
      <c r="AU207" s="206" t="s">
        <v>83</v>
      </c>
      <c r="AV207" s="13" t="s">
        <v>81</v>
      </c>
      <c r="AW207" s="13" t="s">
        <v>32</v>
      </c>
      <c r="AX207" s="13" t="s">
        <v>76</v>
      </c>
      <c r="AY207" s="206" t="s">
        <v>116</v>
      </c>
    </row>
    <row r="208" spans="1:65" s="14" customFormat="1">
      <c r="B208" s="207"/>
      <c r="C208" s="208"/>
      <c r="D208" s="198" t="s">
        <v>125</v>
      </c>
      <c r="E208" s="209" t="s">
        <v>1</v>
      </c>
      <c r="F208" s="210" t="s">
        <v>219</v>
      </c>
      <c r="G208" s="208"/>
      <c r="H208" s="211">
        <v>5.2</v>
      </c>
      <c r="I208" s="212"/>
      <c r="J208" s="208"/>
      <c r="K208" s="208"/>
      <c r="L208" s="213"/>
      <c r="M208" s="214"/>
      <c r="N208" s="215"/>
      <c r="O208" s="215"/>
      <c r="P208" s="215"/>
      <c r="Q208" s="215"/>
      <c r="R208" s="215"/>
      <c r="S208" s="215"/>
      <c r="T208" s="216"/>
      <c r="AT208" s="217" t="s">
        <v>125</v>
      </c>
      <c r="AU208" s="217" t="s">
        <v>83</v>
      </c>
      <c r="AV208" s="14" t="s">
        <v>83</v>
      </c>
      <c r="AW208" s="14" t="s">
        <v>32</v>
      </c>
      <c r="AX208" s="14" t="s">
        <v>76</v>
      </c>
      <c r="AY208" s="217" t="s">
        <v>116</v>
      </c>
    </row>
    <row r="209" spans="1:65" s="13" customFormat="1">
      <c r="B209" s="196"/>
      <c r="C209" s="197"/>
      <c r="D209" s="198" t="s">
        <v>125</v>
      </c>
      <c r="E209" s="199" t="s">
        <v>1</v>
      </c>
      <c r="F209" s="200" t="s">
        <v>171</v>
      </c>
      <c r="G209" s="197"/>
      <c r="H209" s="199" t="s">
        <v>1</v>
      </c>
      <c r="I209" s="201"/>
      <c r="J209" s="197"/>
      <c r="K209" s="197"/>
      <c r="L209" s="202"/>
      <c r="M209" s="203"/>
      <c r="N209" s="204"/>
      <c r="O209" s="204"/>
      <c r="P209" s="204"/>
      <c r="Q209" s="204"/>
      <c r="R209" s="204"/>
      <c r="S209" s="204"/>
      <c r="T209" s="205"/>
      <c r="AT209" s="206" t="s">
        <v>125</v>
      </c>
      <c r="AU209" s="206" t="s">
        <v>83</v>
      </c>
      <c r="AV209" s="13" t="s">
        <v>81</v>
      </c>
      <c r="AW209" s="13" t="s">
        <v>32</v>
      </c>
      <c r="AX209" s="13" t="s">
        <v>76</v>
      </c>
      <c r="AY209" s="206" t="s">
        <v>116</v>
      </c>
    </row>
    <row r="210" spans="1:65" s="14" customFormat="1">
      <c r="B210" s="207"/>
      <c r="C210" s="208"/>
      <c r="D210" s="198" t="s">
        <v>125</v>
      </c>
      <c r="E210" s="209" t="s">
        <v>1</v>
      </c>
      <c r="F210" s="210" t="s">
        <v>220</v>
      </c>
      <c r="G210" s="208"/>
      <c r="H210" s="211">
        <v>5.8</v>
      </c>
      <c r="I210" s="212"/>
      <c r="J210" s="208"/>
      <c r="K210" s="208"/>
      <c r="L210" s="213"/>
      <c r="M210" s="214"/>
      <c r="N210" s="215"/>
      <c r="O210" s="215"/>
      <c r="P210" s="215"/>
      <c r="Q210" s="215"/>
      <c r="R210" s="215"/>
      <c r="S210" s="215"/>
      <c r="T210" s="216"/>
      <c r="AT210" s="217" t="s">
        <v>125</v>
      </c>
      <c r="AU210" s="217" t="s">
        <v>83</v>
      </c>
      <c r="AV210" s="14" t="s">
        <v>83</v>
      </c>
      <c r="AW210" s="14" t="s">
        <v>32</v>
      </c>
      <c r="AX210" s="14" t="s">
        <v>76</v>
      </c>
      <c r="AY210" s="217" t="s">
        <v>116</v>
      </c>
    </row>
    <row r="211" spans="1:65" s="13" customFormat="1">
      <c r="B211" s="196"/>
      <c r="C211" s="197"/>
      <c r="D211" s="198" t="s">
        <v>125</v>
      </c>
      <c r="E211" s="199" t="s">
        <v>1</v>
      </c>
      <c r="F211" s="200" t="s">
        <v>173</v>
      </c>
      <c r="G211" s="197"/>
      <c r="H211" s="199" t="s">
        <v>1</v>
      </c>
      <c r="I211" s="201"/>
      <c r="J211" s="197"/>
      <c r="K211" s="197"/>
      <c r="L211" s="202"/>
      <c r="M211" s="203"/>
      <c r="N211" s="204"/>
      <c r="O211" s="204"/>
      <c r="P211" s="204"/>
      <c r="Q211" s="204"/>
      <c r="R211" s="204"/>
      <c r="S211" s="204"/>
      <c r="T211" s="205"/>
      <c r="AT211" s="206" t="s">
        <v>125</v>
      </c>
      <c r="AU211" s="206" t="s">
        <v>83</v>
      </c>
      <c r="AV211" s="13" t="s">
        <v>81</v>
      </c>
      <c r="AW211" s="13" t="s">
        <v>32</v>
      </c>
      <c r="AX211" s="13" t="s">
        <v>76</v>
      </c>
      <c r="AY211" s="206" t="s">
        <v>116</v>
      </c>
    </row>
    <row r="212" spans="1:65" s="14" customFormat="1">
      <c r="B212" s="207"/>
      <c r="C212" s="208"/>
      <c r="D212" s="198" t="s">
        <v>125</v>
      </c>
      <c r="E212" s="209" t="s">
        <v>1</v>
      </c>
      <c r="F212" s="210" t="s">
        <v>221</v>
      </c>
      <c r="G212" s="208"/>
      <c r="H212" s="211">
        <v>8.6300000000000008</v>
      </c>
      <c r="I212" s="212"/>
      <c r="J212" s="208"/>
      <c r="K212" s="208"/>
      <c r="L212" s="213"/>
      <c r="M212" s="214"/>
      <c r="N212" s="215"/>
      <c r="O212" s="215"/>
      <c r="P212" s="215"/>
      <c r="Q212" s="215"/>
      <c r="R212" s="215"/>
      <c r="S212" s="215"/>
      <c r="T212" s="216"/>
      <c r="AT212" s="217" t="s">
        <v>125</v>
      </c>
      <c r="AU212" s="217" t="s">
        <v>83</v>
      </c>
      <c r="AV212" s="14" t="s">
        <v>83</v>
      </c>
      <c r="AW212" s="14" t="s">
        <v>32</v>
      </c>
      <c r="AX212" s="14" t="s">
        <v>76</v>
      </c>
      <c r="AY212" s="217" t="s">
        <v>116</v>
      </c>
    </row>
    <row r="213" spans="1:65" s="13" customFormat="1">
      <c r="B213" s="196"/>
      <c r="C213" s="197"/>
      <c r="D213" s="198" t="s">
        <v>125</v>
      </c>
      <c r="E213" s="199" t="s">
        <v>1</v>
      </c>
      <c r="F213" s="200" t="s">
        <v>175</v>
      </c>
      <c r="G213" s="197"/>
      <c r="H213" s="199" t="s">
        <v>1</v>
      </c>
      <c r="I213" s="201"/>
      <c r="J213" s="197"/>
      <c r="K213" s="197"/>
      <c r="L213" s="202"/>
      <c r="M213" s="203"/>
      <c r="N213" s="204"/>
      <c r="O213" s="204"/>
      <c r="P213" s="204"/>
      <c r="Q213" s="204"/>
      <c r="R213" s="204"/>
      <c r="S213" s="204"/>
      <c r="T213" s="205"/>
      <c r="AT213" s="206" t="s">
        <v>125</v>
      </c>
      <c r="AU213" s="206" t="s">
        <v>83</v>
      </c>
      <c r="AV213" s="13" t="s">
        <v>81</v>
      </c>
      <c r="AW213" s="13" t="s">
        <v>32</v>
      </c>
      <c r="AX213" s="13" t="s">
        <v>76</v>
      </c>
      <c r="AY213" s="206" t="s">
        <v>116</v>
      </c>
    </row>
    <row r="214" spans="1:65" s="14" customFormat="1">
      <c r="B214" s="207"/>
      <c r="C214" s="208"/>
      <c r="D214" s="198" t="s">
        <v>125</v>
      </c>
      <c r="E214" s="209" t="s">
        <v>1</v>
      </c>
      <c r="F214" s="210" t="s">
        <v>222</v>
      </c>
      <c r="G214" s="208"/>
      <c r="H214" s="211">
        <v>20.8</v>
      </c>
      <c r="I214" s="212"/>
      <c r="J214" s="208"/>
      <c r="K214" s="208"/>
      <c r="L214" s="213"/>
      <c r="M214" s="214"/>
      <c r="N214" s="215"/>
      <c r="O214" s="215"/>
      <c r="P214" s="215"/>
      <c r="Q214" s="215"/>
      <c r="R214" s="215"/>
      <c r="S214" s="215"/>
      <c r="T214" s="216"/>
      <c r="AT214" s="217" t="s">
        <v>125</v>
      </c>
      <c r="AU214" s="217" t="s">
        <v>83</v>
      </c>
      <c r="AV214" s="14" t="s">
        <v>83</v>
      </c>
      <c r="AW214" s="14" t="s">
        <v>32</v>
      </c>
      <c r="AX214" s="14" t="s">
        <v>76</v>
      </c>
      <c r="AY214" s="217" t="s">
        <v>116</v>
      </c>
    </row>
    <row r="215" spans="1:65" s="15" customFormat="1">
      <c r="B215" s="218"/>
      <c r="C215" s="219"/>
      <c r="D215" s="198" t="s">
        <v>125</v>
      </c>
      <c r="E215" s="220" t="s">
        <v>1</v>
      </c>
      <c r="F215" s="221" t="s">
        <v>129</v>
      </c>
      <c r="G215" s="219"/>
      <c r="H215" s="222">
        <v>79.83</v>
      </c>
      <c r="I215" s="223"/>
      <c r="J215" s="219"/>
      <c r="K215" s="219"/>
      <c r="L215" s="224"/>
      <c r="M215" s="225"/>
      <c r="N215" s="226"/>
      <c r="O215" s="226"/>
      <c r="P215" s="226"/>
      <c r="Q215" s="226"/>
      <c r="R215" s="226"/>
      <c r="S215" s="226"/>
      <c r="T215" s="227"/>
      <c r="AT215" s="228" t="s">
        <v>125</v>
      </c>
      <c r="AU215" s="228" t="s">
        <v>83</v>
      </c>
      <c r="AV215" s="15" t="s">
        <v>123</v>
      </c>
      <c r="AW215" s="15" t="s">
        <v>32</v>
      </c>
      <c r="AX215" s="15" t="s">
        <v>81</v>
      </c>
      <c r="AY215" s="228" t="s">
        <v>116</v>
      </c>
    </row>
    <row r="216" spans="1:65" s="12" customFormat="1" ht="22.9" customHeight="1">
      <c r="B216" s="166"/>
      <c r="C216" s="167"/>
      <c r="D216" s="168" t="s">
        <v>75</v>
      </c>
      <c r="E216" s="180" t="s">
        <v>181</v>
      </c>
      <c r="F216" s="180" t="s">
        <v>223</v>
      </c>
      <c r="G216" s="167"/>
      <c r="H216" s="167"/>
      <c r="I216" s="170"/>
      <c r="J216" s="181">
        <f>BK216</f>
        <v>0</v>
      </c>
      <c r="K216" s="167"/>
      <c r="L216" s="172"/>
      <c r="M216" s="173"/>
      <c r="N216" s="174"/>
      <c r="O216" s="174"/>
      <c r="P216" s="175">
        <f>SUM(P217:P478)</f>
        <v>0</v>
      </c>
      <c r="Q216" s="174"/>
      <c r="R216" s="175">
        <f>SUM(R217:R478)</f>
        <v>0</v>
      </c>
      <c r="S216" s="174"/>
      <c r="T216" s="176">
        <f>SUM(T217:T478)</f>
        <v>6.9118079999999997</v>
      </c>
      <c r="AR216" s="177" t="s">
        <v>81</v>
      </c>
      <c r="AT216" s="178" t="s">
        <v>75</v>
      </c>
      <c r="AU216" s="178" t="s">
        <v>81</v>
      </c>
      <c r="AY216" s="177" t="s">
        <v>116</v>
      </c>
      <c r="BK216" s="179">
        <f>SUM(BK217:BK478)</f>
        <v>0</v>
      </c>
    </row>
    <row r="217" spans="1:65" s="2" customFormat="1" ht="33" customHeight="1">
      <c r="A217" s="34"/>
      <c r="B217" s="35"/>
      <c r="C217" s="182" t="s">
        <v>224</v>
      </c>
      <c r="D217" s="182" t="s">
        <v>119</v>
      </c>
      <c r="E217" s="183" t="s">
        <v>225</v>
      </c>
      <c r="F217" s="184" t="s">
        <v>226</v>
      </c>
      <c r="G217" s="185" t="s">
        <v>134</v>
      </c>
      <c r="H217" s="186">
        <v>120</v>
      </c>
      <c r="I217" s="187"/>
      <c r="J217" s="188">
        <f>ROUND(I217*H217,2)</f>
        <v>0</v>
      </c>
      <c r="K217" s="189"/>
      <c r="L217" s="39"/>
      <c r="M217" s="190" t="s">
        <v>1</v>
      </c>
      <c r="N217" s="191" t="s">
        <v>41</v>
      </c>
      <c r="O217" s="71"/>
      <c r="P217" s="192">
        <f>O217*H217</f>
        <v>0</v>
      </c>
      <c r="Q217" s="192">
        <v>0</v>
      </c>
      <c r="R217" s="192">
        <f>Q217*H217</f>
        <v>0</v>
      </c>
      <c r="S217" s="192">
        <v>0</v>
      </c>
      <c r="T217" s="193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94" t="s">
        <v>123</v>
      </c>
      <c r="AT217" s="194" t="s">
        <v>119</v>
      </c>
      <c r="AU217" s="194" t="s">
        <v>83</v>
      </c>
      <c r="AY217" s="17" t="s">
        <v>116</v>
      </c>
      <c r="BE217" s="195">
        <f>IF(N217="základní",J217,0)</f>
        <v>0</v>
      </c>
      <c r="BF217" s="195">
        <f>IF(N217="snížená",J217,0)</f>
        <v>0</v>
      </c>
      <c r="BG217" s="195">
        <f>IF(N217="zákl. přenesená",J217,0)</f>
        <v>0</v>
      </c>
      <c r="BH217" s="195">
        <f>IF(N217="sníž. přenesená",J217,0)</f>
        <v>0</v>
      </c>
      <c r="BI217" s="195">
        <f>IF(N217="nulová",J217,0)</f>
        <v>0</v>
      </c>
      <c r="BJ217" s="17" t="s">
        <v>81</v>
      </c>
      <c r="BK217" s="195">
        <f>ROUND(I217*H217,2)</f>
        <v>0</v>
      </c>
      <c r="BL217" s="17" t="s">
        <v>123</v>
      </c>
      <c r="BM217" s="194" t="s">
        <v>227</v>
      </c>
    </row>
    <row r="218" spans="1:65" s="2" customFormat="1" ht="24.2" customHeight="1">
      <c r="A218" s="34"/>
      <c r="B218" s="35"/>
      <c r="C218" s="182" t="s">
        <v>228</v>
      </c>
      <c r="D218" s="182" t="s">
        <v>119</v>
      </c>
      <c r="E218" s="183" t="s">
        <v>229</v>
      </c>
      <c r="F218" s="184" t="s">
        <v>230</v>
      </c>
      <c r="G218" s="185" t="s">
        <v>207</v>
      </c>
      <c r="H218" s="186">
        <v>1.5</v>
      </c>
      <c r="I218" s="187"/>
      <c r="J218" s="188">
        <f>ROUND(I218*H218,2)</f>
        <v>0</v>
      </c>
      <c r="K218" s="189"/>
      <c r="L218" s="39"/>
      <c r="M218" s="190" t="s">
        <v>1</v>
      </c>
      <c r="N218" s="191" t="s">
        <v>41</v>
      </c>
      <c r="O218" s="71"/>
      <c r="P218" s="192">
        <f>O218*H218</f>
        <v>0</v>
      </c>
      <c r="Q218" s="192">
        <v>0</v>
      </c>
      <c r="R218" s="192">
        <f>Q218*H218</f>
        <v>0</v>
      </c>
      <c r="S218" s="192">
        <v>7.0000000000000007E-2</v>
      </c>
      <c r="T218" s="193">
        <f>S218*H218</f>
        <v>0.10500000000000001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94" t="s">
        <v>123</v>
      </c>
      <c r="AT218" s="194" t="s">
        <v>119</v>
      </c>
      <c r="AU218" s="194" t="s">
        <v>83</v>
      </c>
      <c r="AY218" s="17" t="s">
        <v>116</v>
      </c>
      <c r="BE218" s="195">
        <f>IF(N218="základní",J218,0)</f>
        <v>0</v>
      </c>
      <c r="BF218" s="195">
        <f>IF(N218="snížená",J218,0)</f>
        <v>0</v>
      </c>
      <c r="BG218" s="195">
        <f>IF(N218="zákl. přenesená",J218,0)</f>
        <v>0</v>
      </c>
      <c r="BH218" s="195">
        <f>IF(N218="sníž. přenesená",J218,0)</f>
        <v>0</v>
      </c>
      <c r="BI218" s="195">
        <f>IF(N218="nulová",J218,0)</f>
        <v>0</v>
      </c>
      <c r="BJ218" s="17" t="s">
        <v>81</v>
      </c>
      <c r="BK218" s="195">
        <f>ROUND(I218*H218,2)</f>
        <v>0</v>
      </c>
      <c r="BL218" s="17" t="s">
        <v>123</v>
      </c>
      <c r="BM218" s="194" t="s">
        <v>231</v>
      </c>
    </row>
    <row r="219" spans="1:65" s="2" customFormat="1" ht="21.75" customHeight="1">
      <c r="A219" s="34"/>
      <c r="B219" s="35"/>
      <c r="C219" s="182" t="s">
        <v>232</v>
      </c>
      <c r="D219" s="182" t="s">
        <v>119</v>
      </c>
      <c r="E219" s="183" t="s">
        <v>233</v>
      </c>
      <c r="F219" s="184" t="s">
        <v>234</v>
      </c>
      <c r="G219" s="185" t="s">
        <v>134</v>
      </c>
      <c r="H219" s="186">
        <v>15.36</v>
      </c>
      <c r="I219" s="187"/>
      <c r="J219" s="188">
        <f>ROUND(I219*H219,2)</f>
        <v>0</v>
      </c>
      <c r="K219" s="189"/>
      <c r="L219" s="39"/>
      <c r="M219" s="190" t="s">
        <v>1</v>
      </c>
      <c r="N219" s="191" t="s">
        <v>41</v>
      </c>
      <c r="O219" s="71"/>
      <c r="P219" s="192">
        <f>O219*H219</f>
        <v>0</v>
      </c>
      <c r="Q219" s="192">
        <v>0</v>
      </c>
      <c r="R219" s="192">
        <f>Q219*H219</f>
        <v>0</v>
      </c>
      <c r="S219" s="192">
        <v>6.3E-2</v>
      </c>
      <c r="T219" s="193">
        <f>S219*H219</f>
        <v>0.96767999999999998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94" t="s">
        <v>123</v>
      </c>
      <c r="AT219" s="194" t="s">
        <v>119</v>
      </c>
      <c r="AU219" s="194" t="s">
        <v>83</v>
      </c>
      <c r="AY219" s="17" t="s">
        <v>116</v>
      </c>
      <c r="BE219" s="195">
        <f>IF(N219="základní",J219,0)</f>
        <v>0</v>
      </c>
      <c r="BF219" s="195">
        <f>IF(N219="snížená",J219,0)</f>
        <v>0</v>
      </c>
      <c r="BG219" s="195">
        <f>IF(N219="zákl. přenesená",J219,0)</f>
        <v>0</v>
      </c>
      <c r="BH219" s="195">
        <f>IF(N219="sníž. přenesená",J219,0)</f>
        <v>0</v>
      </c>
      <c r="BI219" s="195">
        <f>IF(N219="nulová",J219,0)</f>
        <v>0</v>
      </c>
      <c r="BJ219" s="17" t="s">
        <v>81</v>
      </c>
      <c r="BK219" s="195">
        <f>ROUND(I219*H219,2)</f>
        <v>0</v>
      </c>
      <c r="BL219" s="17" t="s">
        <v>123</v>
      </c>
      <c r="BM219" s="194" t="s">
        <v>235</v>
      </c>
    </row>
    <row r="220" spans="1:65" s="13" customFormat="1">
      <c r="B220" s="196"/>
      <c r="C220" s="197"/>
      <c r="D220" s="198" t="s">
        <v>125</v>
      </c>
      <c r="E220" s="199" t="s">
        <v>1</v>
      </c>
      <c r="F220" s="200" t="s">
        <v>159</v>
      </c>
      <c r="G220" s="197"/>
      <c r="H220" s="199" t="s">
        <v>1</v>
      </c>
      <c r="I220" s="201"/>
      <c r="J220" s="197"/>
      <c r="K220" s="197"/>
      <c r="L220" s="202"/>
      <c r="M220" s="203"/>
      <c r="N220" s="204"/>
      <c r="O220" s="204"/>
      <c r="P220" s="204"/>
      <c r="Q220" s="204"/>
      <c r="R220" s="204"/>
      <c r="S220" s="204"/>
      <c r="T220" s="205"/>
      <c r="AT220" s="206" t="s">
        <v>125</v>
      </c>
      <c r="AU220" s="206" t="s">
        <v>83</v>
      </c>
      <c r="AV220" s="13" t="s">
        <v>81</v>
      </c>
      <c r="AW220" s="13" t="s">
        <v>32</v>
      </c>
      <c r="AX220" s="13" t="s">
        <v>76</v>
      </c>
      <c r="AY220" s="206" t="s">
        <v>116</v>
      </c>
    </row>
    <row r="221" spans="1:65" s="14" customFormat="1">
      <c r="B221" s="207"/>
      <c r="C221" s="208"/>
      <c r="D221" s="198" t="s">
        <v>125</v>
      </c>
      <c r="E221" s="209" t="s">
        <v>1</v>
      </c>
      <c r="F221" s="210" t="s">
        <v>236</v>
      </c>
      <c r="G221" s="208"/>
      <c r="H221" s="211">
        <v>2.3479999999999999</v>
      </c>
      <c r="I221" s="212"/>
      <c r="J221" s="208"/>
      <c r="K221" s="208"/>
      <c r="L221" s="213"/>
      <c r="M221" s="214"/>
      <c r="N221" s="215"/>
      <c r="O221" s="215"/>
      <c r="P221" s="215"/>
      <c r="Q221" s="215"/>
      <c r="R221" s="215"/>
      <c r="S221" s="215"/>
      <c r="T221" s="216"/>
      <c r="AT221" s="217" t="s">
        <v>125</v>
      </c>
      <c r="AU221" s="217" t="s">
        <v>83</v>
      </c>
      <c r="AV221" s="14" t="s">
        <v>83</v>
      </c>
      <c r="AW221" s="14" t="s">
        <v>32</v>
      </c>
      <c r="AX221" s="14" t="s">
        <v>76</v>
      </c>
      <c r="AY221" s="217" t="s">
        <v>116</v>
      </c>
    </row>
    <row r="222" spans="1:65" s="13" customFormat="1">
      <c r="B222" s="196"/>
      <c r="C222" s="197"/>
      <c r="D222" s="198" t="s">
        <v>125</v>
      </c>
      <c r="E222" s="199" t="s">
        <v>1</v>
      </c>
      <c r="F222" s="200" t="s">
        <v>169</v>
      </c>
      <c r="G222" s="197"/>
      <c r="H222" s="199" t="s">
        <v>1</v>
      </c>
      <c r="I222" s="201"/>
      <c r="J222" s="197"/>
      <c r="K222" s="197"/>
      <c r="L222" s="202"/>
      <c r="M222" s="203"/>
      <c r="N222" s="204"/>
      <c r="O222" s="204"/>
      <c r="P222" s="204"/>
      <c r="Q222" s="204"/>
      <c r="R222" s="204"/>
      <c r="S222" s="204"/>
      <c r="T222" s="205"/>
      <c r="AT222" s="206" t="s">
        <v>125</v>
      </c>
      <c r="AU222" s="206" t="s">
        <v>83</v>
      </c>
      <c r="AV222" s="13" t="s">
        <v>81</v>
      </c>
      <c r="AW222" s="13" t="s">
        <v>32</v>
      </c>
      <c r="AX222" s="13" t="s">
        <v>76</v>
      </c>
      <c r="AY222" s="206" t="s">
        <v>116</v>
      </c>
    </row>
    <row r="223" spans="1:65" s="14" customFormat="1">
      <c r="B223" s="207"/>
      <c r="C223" s="208"/>
      <c r="D223" s="198" t="s">
        <v>125</v>
      </c>
      <c r="E223" s="209" t="s">
        <v>1</v>
      </c>
      <c r="F223" s="210" t="s">
        <v>237</v>
      </c>
      <c r="G223" s="208"/>
      <c r="H223" s="211">
        <v>2.262</v>
      </c>
      <c r="I223" s="212"/>
      <c r="J223" s="208"/>
      <c r="K223" s="208"/>
      <c r="L223" s="213"/>
      <c r="M223" s="214"/>
      <c r="N223" s="215"/>
      <c r="O223" s="215"/>
      <c r="P223" s="215"/>
      <c r="Q223" s="215"/>
      <c r="R223" s="215"/>
      <c r="S223" s="215"/>
      <c r="T223" s="216"/>
      <c r="AT223" s="217" t="s">
        <v>125</v>
      </c>
      <c r="AU223" s="217" t="s">
        <v>83</v>
      </c>
      <c r="AV223" s="14" t="s">
        <v>83</v>
      </c>
      <c r="AW223" s="14" t="s">
        <v>32</v>
      </c>
      <c r="AX223" s="14" t="s">
        <v>76</v>
      </c>
      <c r="AY223" s="217" t="s">
        <v>116</v>
      </c>
    </row>
    <row r="224" spans="1:65" s="13" customFormat="1">
      <c r="B224" s="196"/>
      <c r="C224" s="197"/>
      <c r="D224" s="198" t="s">
        <v>125</v>
      </c>
      <c r="E224" s="199" t="s">
        <v>1</v>
      </c>
      <c r="F224" s="200" t="s">
        <v>171</v>
      </c>
      <c r="G224" s="197"/>
      <c r="H224" s="199" t="s">
        <v>1</v>
      </c>
      <c r="I224" s="201"/>
      <c r="J224" s="197"/>
      <c r="K224" s="197"/>
      <c r="L224" s="202"/>
      <c r="M224" s="203"/>
      <c r="N224" s="204"/>
      <c r="O224" s="204"/>
      <c r="P224" s="204"/>
      <c r="Q224" s="204"/>
      <c r="R224" s="204"/>
      <c r="S224" s="204"/>
      <c r="T224" s="205"/>
      <c r="AT224" s="206" t="s">
        <v>125</v>
      </c>
      <c r="AU224" s="206" t="s">
        <v>83</v>
      </c>
      <c r="AV224" s="13" t="s">
        <v>81</v>
      </c>
      <c r="AW224" s="13" t="s">
        <v>32</v>
      </c>
      <c r="AX224" s="13" t="s">
        <v>76</v>
      </c>
      <c r="AY224" s="206" t="s">
        <v>116</v>
      </c>
    </row>
    <row r="225" spans="1:65" s="14" customFormat="1">
      <c r="B225" s="207"/>
      <c r="C225" s="208"/>
      <c r="D225" s="198" t="s">
        <v>125</v>
      </c>
      <c r="E225" s="209" t="s">
        <v>1</v>
      </c>
      <c r="F225" s="210" t="s">
        <v>238</v>
      </c>
      <c r="G225" s="208"/>
      <c r="H225" s="211">
        <v>2.35</v>
      </c>
      <c r="I225" s="212"/>
      <c r="J225" s="208"/>
      <c r="K225" s="208"/>
      <c r="L225" s="213"/>
      <c r="M225" s="214"/>
      <c r="N225" s="215"/>
      <c r="O225" s="215"/>
      <c r="P225" s="215"/>
      <c r="Q225" s="215"/>
      <c r="R225" s="215"/>
      <c r="S225" s="215"/>
      <c r="T225" s="216"/>
      <c r="AT225" s="217" t="s">
        <v>125</v>
      </c>
      <c r="AU225" s="217" t="s">
        <v>83</v>
      </c>
      <c r="AV225" s="14" t="s">
        <v>83</v>
      </c>
      <c r="AW225" s="14" t="s">
        <v>32</v>
      </c>
      <c r="AX225" s="14" t="s">
        <v>76</v>
      </c>
      <c r="AY225" s="217" t="s">
        <v>116</v>
      </c>
    </row>
    <row r="226" spans="1:65" s="13" customFormat="1">
      <c r="B226" s="196"/>
      <c r="C226" s="197"/>
      <c r="D226" s="198" t="s">
        <v>125</v>
      </c>
      <c r="E226" s="199" t="s">
        <v>1</v>
      </c>
      <c r="F226" s="200" t="s">
        <v>175</v>
      </c>
      <c r="G226" s="197"/>
      <c r="H226" s="199" t="s">
        <v>1</v>
      </c>
      <c r="I226" s="201"/>
      <c r="J226" s="197"/>
      <c r="K226" s="197"/>
      <c r="L226" s="202"/>
      <c r="M226" s="203"/>
      <c r="N226" s="204"/>
      <c r="O226" s="204"/>
      <c r="P226" s="204"/>
      <c r="Q226" s="204"/>
      <c r="R226" s="204"/>
      <c r="S226" s="204"/>
      <c r="T226" s="205"/>
      <c r="AT226" s="206" t="s">
        <v>125</v>
      </c>
      <c r="AU226" s="206" t="s">
        <v>83</v>
      </c>
      <c r="AV226" s="13" t="s">
        <v>81</v>
      </c>
      <c r="AW226" s="13" t="s">
        <v>32</v>
      </c>
      <c r="AX226" s="13" t="s">
        <v>76</v>
      </c>
      <c r="AY226" s="206" t="s">
        <v>116</v>
      </c>
    </row>
    <row r="227" spans="1:65" s="14" customFormat="1">
      <c r="B227" s="207"/>
      <c r="C227" s="208"/>
      <c r="D227" s="198" t="s">
        <v>125</v>
      </c>
      <c r="E227" s="209" t="s">
        <v>1</v>
      </c>
      <c r="F227" s="210" t="s">
        <v>239</v>
      </c>
      <c r="G227" s="208"/>
      <c r="H227" s="211">
        <v>8.4</v>
      </c>
      <c r="I227" s="212"/>
      <c r="J227" s="208"/>
      <c r="K227" s="208"/>
      <c r="L227" s="213"/>
      <c r="M227" s="214"/>
      <c r="N227" s="215"/>
      <c r="O227" s="215"/>
      <c r="P227" s="215"/>
      <c r="Q227" s="215"/>
      <c r="R227" s="215"/>
      <c r="S227" s="215"/>
      <c r="T227" s="216"/>
      <c r="AT227" s="217" t="s">
        <v>125</v>
      </c>
      <c r="AU227" s="217" t="s">
        <v>83</v>
      </c>
      <c r="AV227" s="14" t="s">
        <v>83</v>
      </c>
      <c r="AW227" s="14" t="s">
        <v>32</v>
      </c>
      <c r="AX227" s="14" t="s">
        <v>76</v>
      </c>
      <c r="AY227" s="217" t="s">
        <v>116</v>
      </c>
    </row>
    <row r="228" spans="1:65" s="15" customFormat="1">
      <c r="B228" s="218"/>
      <c r="C228" s="219"/>
      <c r="D228" s="198" t="s">
        <v>125</v>
      </c>
      <c r="E228" s="220" t="s">
        <v>1</v>
      </c>
      <c r="F228" s="221" t="s">
        <v>129</v>
      </c>
      <c r="G228" s="219"/>
      <c r="H228" s="222">
        <v>15.36</v>
      </c>
      <c r="I228" s="223"/>
      <c r="J228" s="219"/>
      <c r="K228" s="219"/>
      <c r="L228" s="224"/>
      <c r="M228" s="225"/>
      <c r="N228" s="226"/>
      <c r="O228" s="226"/>
      <c r="P228" s="226"/>
      <c r="Q228" s="226"/>
      <c r="R228" s="226"/>
      <c r="S228" s="226"/>
      <c r="T228" s="227"/>
      <c r="AT228" s="228" t="s">
        <v>125</v>
      </c>
      <c r="AU228" s="228" t="s">
        <v>83</v>
      </c>
      <c r="AV228" s="15" t="s">
        <v>123</v>
      </c>
      <c r="AW228" s="15" t="s">
        <v>32</v>
      </c>
      <c r="AX228" s="15" t="s">
        <v>81</v>
      </c>
      <c r="AY228" s="228" t="s">
        <v>116</v>
      </c>
    </row>
    <row r="229" spans="1:65" s="2" customFormat="1" ht="16.5" customHeight="1">
      <c r="A229" s="34"/>
      <c r="B229" s="35"/>
      <c r="C229" s="182" t="s">
        <v>240</v>
      </c>
      <c r="D229" s="182" t="s">
        <v>119</v>
      </c>
      <c r="E229" s="183" t="s">
        <v>241</v>
      </c>
      <c r="F229" s="184" t="s">
        <v>242</v>
      </c>
      <c r="G229" s="185" t="s">
        <v>134</v>
      </c>
      <c r="H229" s="186">
        <v>3.6720000000000002</v>
      </c>
      <c r="I229" s="187"/>
      <c r="J229" s="188">
        <f>ROUND(I229*H229,2)</f>
        <v>0</v>
      </c>
      <c r="K229" s="189"/>
      <c r="L229" s="39"/>
      <c r="M229" s="190" t="s">
        <v>1</v>
      </c>
      <c r="N229" s="191" t="s">
        <v>41</v>
      </c>
      <c r="O229" s="71"/>
      <c r="P229" s="192">
        <f>O229*H229</f>
        <v>0</v>
      </c>
      <c r="Q229" s="192">
        <v>0</v>
      </c>
      <c r="R229" s="192">
        <f>Q229*H229</f>
        <v>0</v>
      </c>
      <c r="S229" s="192">
        <v>0.06</v>
      </c>
      <c r="T229" s="193">
        <f>S229*H229</f>
        <v>0.22031999999999999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94" t="s">
        <v>123</v>
      </c>
      <c r="AT229" s="194" t="s">
        <v>119</v>
      </c>
      <c r="AU229" s="194" t="s">
        <v>83</v>
      </c>
      <c r="AY229" s="17" t="s">
        <v>116</v>
      </c>
      <c r="BE229" s="195">
        <f>IF(N229="základní",J229,0)</f>
        <v>0</v>
      </c>
      <c r="BF229" s="195">
        <f>IF(N229="snížená",J229,0)</f>
        <v>0</v>
      </c>
      <c r="BG229" s="195">
        <f>IF(N229="zákl. přenesená",J229,0)</f>
        <v>0</v>
      </c>
      <c r="BH229" s="195">
        <f>IF(N229="sníž. přenesená",J229,0)</f>
        <v>0</v>
      </c>
      <c r="BI229" s="195">
        <f>IF(N229="nulová",J229,0)</f>
        <v>0</v>
      </c>
      <c r="BJ229" s="17" t="s">
        <v>81</v>
      </c>
      <c r="BK229" s="195">
        <f>ROUND(I229*H229,2)</f>
        <v>0</v>
      </c>
      <c r="BL229" s="17" t="s">
        <v>123</v>
      </c>
      <c r="BM229" s="194" t="s">
        <v>243</v>
      </c>
    </row>
    <row r="230" spans="1:65" s="13" customFormat="1">
      <c r="B230" s="196"/>
      <c r="C230" s="197"/>
      <c r="D230" s="198" t="s">
        <v>125</v>
      </c>
      <c r="E230" s="199" t="s">
        <v>1</v>
      </c>
      <c r="F230" s="200" t="s">
        <v>126</v>
      </c>
      <c r="G230" s="197"/>
      <c r="H230" s="199" t="s">
        <v>1</v>
      </c>
      <c r="I230" s="201"/>
      <c r="J230" s="197"/>
      <c r="K230" s="197"/>
      <c r="L230" s="202"/>
      <c r="M230" s="203"/>
      <c r="N230" s="204"/>
      <c r="O230" s="204"/>
      <c r="P230" s="204"/>
      <c r="Q230" s="204"/>
      <c r="R230" s="204"/>
      <c r="S230" s="204"/>
      <c r="T230" s="205"/>
      <c r="AT230" s="206" t="s">
        <v>125</v>
      </c>
      <c r="AU230" s="206" t="s">
        <v>83</v>
      </c>
      <c r="AV230" s="13" t="s">
        <v>81</v>
      </c>
      <c r="AW230" s="13" t="s">
        <v>32</v>
      </c>
      <c r="AX230" s="13" t="s">
        <v>76</v>
      </c>
      <c r="AY230" s="206" t="s">
        <v>116</v>
      </c>
    </row>
    <row r="231" spans="1:65" s="14" customFormat="1">
      <c r="B231" s="207"/>
      <c r="C231" s="208"/>
      <c r="D231" s="198" t="s">
        <v>125</v>
      </c>
      <c r="E231" s="209" t="s">
        <v>1</v>
      </c>
      <c r="F231" s="210" t="s">
        <v>185</v>
      </c>
      <c r="G231" s="208"/>
      <c r="H231" s="211">
        <v>3.6720000000000002</v>
      </c>
      <c r="I231" s="212"/>
      <c r="J231" s="208"/>
      <c r="K231" s="208"/>
      <c r="L231" s="213"/>
      <c r="M231" s="214"/>
      <c r="N231" s="215"/>
      <c r="O231" s="215"/>
      <c r="P231" s="215"/>
      <c r="Q231" s="215"/>
      <c r="R231" s="215"/>
      <c r="S231" s="215"/>
      <c r="T231" s="216"/>
      <c r="AT231" s="217" t="s">
        <v>125</v>
      </c>
      <c r="AU231" s="217" t="s">
        <v>83</v>
      </c>
      <c r="AV231" s="14" t="s">
        <v>83</v>
      </c>
      <c r="AW231" s="14" t="s">
        <v>32</v>
      </c>
      <c r="AX231" s="14" t="s">
        <v>81</v>
      </c>
      <c r="AY231" s="217" t="s">
        <v>116</v>
      </c>
    </row>
    <row r="232" spans="1:65" s="2" customFormat="1" ht="16.5" customHeight="1">
      <c r="A232" s="34"/>
      <c r="B232" s="35"/>
      <c r="C232" s="182" t="s">
        <v>244</v>
      </c>
      <c r="D232" s="182" t="s">
        <v>119</v>
      </c>
      <c r="E232" s="183" t="s">
        <v>245</v>
      </c>
      <c r="F232" s="184" t="s">
        <v>246</v>
      </c>
      <c r="G232" s="185" t="s">
        <v>134</v>
      </c>
      <c r="H232" s="186">
        <v>51.98</v>
      </c>
      <c r="I232" s="187"/>
      <c r="J232" s="188">
        <f>ROUND(I232*H232,2)</f>
        <v>0</v>
      </c>
      <c r="K232" s="189"/>
      <c r="L232" s="39"/>
      <c r="M232" s="190" t="s">
        <v>1</v>
      </c>
      <c r="N232" s="191" t="s">
        <v>41</v>
      </c>
      <c r="O232" s="71"/>
      <c r="P232" s="192">
        <f>O232*H232</f>
        <v>0</v>
      </c>
      <c r="Q232" s="192">
        <v>0</v>
      </c>
      <c r="R232" s="192">
        <f>Q232*H232</f>
        <v>0</v>
      </c>
      <c r="S232" s="192">
        <v>6.6000000000000003E-2</v>
      </c>
      <c r="T232" s="193">
        <f>S232*H232</f>
        <v>3.4306800000000002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94" t="s">
        <v>123</v>
      </c>
      <c r="AT232" s="194" t="s">
        <v>119</v>
      </c>
      <c r="AU232" s="194" t="s">
        <v>83</v>
      </c>
      <c r="AY232" s="17" t="s">
        <v>116</v>
      </c>
      <c r="BE232" s="195">
        <f>IF(N232="základní",J232,0)</f>
        <v>0</v>
      </c>
      <c r="BF232" s="195">
        <f>IF(N232="snížená",J232,0)</f>
        <v>0</v>
      </c>
      <c r="BG232" s="195">
        <f>IF(N232="zákl. přenesená",J232,0)</f>
        <v>0</v>
      </c>
      <c r="BH232" s="195">
        <f>IF(N232="sníž. přenesená",J232,0)</f>
        <v>0</v>
      </c>
      <c r="BI232" s="195">
        <f>IF(N232="nulová",J232,0)</f>
        <v>0</v>
      </c>
      <c r="BJ232" s="17" t="s">
        <v>81</v>
      </c>
      <c r="BK232" s="195">
        <f>ROUND(I232*H232,2)</f>
        <v>0</v>
      </c>
      <c r="BL232" s="17" t="s">
        <v>123</v>
      </c>
      <c r="BM232" s="194" t="s">
        <v>247</v>
      </c>
    </row>
    <row r="233" spans="1:65" s="13" customFormat="1">
      <c r="B233" s="196"/>
      <c r="C233" s="197"/>
      <c r="D233" s="198" t="s">
        <v>125</v>
      </c>
      <c r="E233" s="199" t="s">
        <v>1</v>
      </c>
      <c r="F233" s="200" t="s">
        <v>126</v>
      </c>
      <c r="G233" s="197"/>
      <c r="H233" s="199" t="s">
        <v>1</v>
      </c>
      <c r="I233" s="201"/>
      <c r="J233" s="197"/>
      <c r="K233" s="197"/>
      <c r="L233" s="202"/>
      <c r="M233" s="203"/>
      <c r="N233" s="204"/>
      <c r="O233" s="204"/>
      <c r="P233" s="204"/>
      <c r="Q233" s="204"/>
      <c r="R233" s="204"/>
      <c r="S233" s="204"/>
      <c r="T233" s="205"/>
      <c r="AT233" s="206" t="s">
        <v>125</v>
      </c>
      <c r="AU233" s="206" t="s">
        <v>83</v>
      </c>
      <c r="AV233" s="13" t="s">
        <v>81</v>
      </c>
      <c r="AW233" s="13" t="s">
        <v>32</v>
      </c>
      <c r="AX233" s="13" t="s">
        <v>76</v>
      </c>
      <c r="AY233" s="206" t="s">
        <v>116</v>
      </c>
    </row>
    <row r="234" spans="1:65" s="14" customFormat="1">
      <c r="B234" s="207"/>
      <c r="C234" s="208"/>
      <c r="D234" s="198" t="s">
        <v>125</v>
      </c>
      <c r="E234" s="209" t="s">
        <v>1</v>
      </c>
      <c r="F234" s="210" t="s">
        <v>137</v>
      </c>
      <c r="G234" s="208"/>
      <c r="H234" s="211">
        <v>9.3000000000000007</v>
      </c>
      <c r="I234" s="212"/>
      <c r="J234" s="208"/>
      <c r="K234" s="208"/>
      <c r="L234" s="213"/>
      <c r="M234" s="214"/>
      <c r="N234" s="215"/>
      <c r="O234" s="215"/>
      <c r="P234" s="215"/>
      <c r="Q234" s="215"/>
      <c r="R234" s="215"/>
      <c r="S234" s="215"/>
      <c r="T234" s="216"/>
      <c r="AT234" s="217" t="s">
        <v>125</v>
      </c>
      <c r="AU234" s="217" t="s">
        <v>83</v>
      </c>
      <c r="AV234" s="14" t="s">
        <v>83</v>
      </c>
      <c r="AW234" s="14" t="s">
        <v>32</v>
      </c>
      <c r="AX234" s="14" t="s">
        <v>76</v>
      </c>
      <c r="AY234" s="217" t="s">
        <v>116</v>
      </c>
    </row>
    <row r="235" spans="1:65" s="13" customFormat="1">
      <c r="B235" s="196"/>
      <c r="C235" s="197"/>
      <c r="D235" s="198" t="s">
        <v>125</v>
      </c>
      <c r="E235" s="199" t="s">
        <v>1</v>
      </c>
      <c r="F235" s="200" t="s">
        <v>161</v>
      </c>
      <c r="G235" s="197"/>
      <c r="H235" s="199" t="s">
        <v>1</v>
      </c>
      <c r="I235" s="201"/>
      <c r="J235" s="197"/>
      <c r="K235" s="197"/>
      <c r="L235" s="202"/>
      <c r="M235" s="203"/>
      <c r="N235" s="204"/>
      <c r="O235" s="204"/>
      <c r="P235" s="204"/>
      <c r="Q235" s="204"/>
      <c r="R235" s="204"/>
      <c r="S235" s="204"/>
      <c r="T235" s="205"/>
      <c r="AT235" s="206" t="s">
        <v>125</v>
      </c>
      <c r="AU235" s="206" t="s">
        <v>83</v>
      </c>
      <c r="AV235" s="13" t="s">
        <v>81</v>
      </c>
      <c r="AW235" s="13" t="s">
        <v>32</v>
      </c>
      <c r="AX235" s="13" t="s">
        <v>76</v>
      </c>
      <c r="AY235" s="206" t="s">
        <v>116</v>
      </c>
    </row>
    <row r="236" spans="1:65" s="14" customFormat="1">
      <c r="B236" s="207"/>
      <c r="C236" s="208"/>
      <c r="D236" s="198" t="s">
        <v>125</v>
      </c>
      <c r="E236" s="209" t="s">
        <v>1</v>
      </c>
      <c r="F236" s="210" t="s">
        <v>248</v>
      </c>
      <c r="G236" s="208"/>
      <c r="H236" s="211">
        <v>9.8970000000000002</v>
      </c>
      <c r="I236" s="212"/>
      <c r="J236" s="208"/>
      <c r="K236" s="208"/>
      <c r="L236" s="213"/>
      <c r="M236" s="214"/>
      <c r="N236" s="215"/>
      <c r="O236" s="215"/>
      <c r="P236" s="215"/>
      <c r="Q236" s="215"/>
      <c r="R236" s="215"/>
      <c r="S236" s="215"/>
      <c r="T236" s="216"/>
      <c r="AT236" s="217" t="s">
        <v>125</v>
      </c>
      <c r="AU236" s="217" t="s">
        <v>83</v>
      </c>
      <c r="AV236" s="14" t="s">
        <v>83</v>
      </c>
      <c r="AW236" s="14" t="s">
        <v>32</v>
      </c>
      <c r="AX236" s="14" t="s">
        <v>76</v>
      </c>
      <c r="AY236" s="217" t="s">
        <v>116</v>
      </c>
    </row>
    <row r="237" spans="1:65" s="13" customFormat="1">
      <c r="B237" s="196"/>
      <c r="C237" s="197"/>
      <c r="D237" s="198" t="s">
        <v>125</v>
      </c>
      <c r="E237" s="199" t="s">
        <v>1</v>
      </c>
      <c r="F237" s="200" t="s">
        <v>163</v>
      </c>
      <c r="G237" s="197"/>
      <c r="H237" s="199" t="s">
        <v>1</v>
      </c>
      <c r="I237" s="201"/>
      <c r="J237" s="197"/>
      <c r="K237" s="197"/>
      <c r="L237" s="202"/>
      <c r="M237" s="203"/>
      <c r="N237" s="204"/>
      <c r="O237" s="204"/>
      <c r="P237" s="204"/>
      <c r="Q237" s="204"/>
      <c r="R237" s="204"/>
      <c r="S237" s="204"/>
      <c r="T237" s="205"/>
      <c r="AT237" s="206" t="s">
        <v>125</v>
      </c>
      <c r="AU237" s="206" t="s">
        <v>83</v>
      </c>
      <c r="AV237" s="13" t="s">
        <v>81</v>
      </c>
      <c r="AW237" s="13" t="s">
        <v>32</v>
      </c>
      <c r="AX237" s="13" t="s">
        <v>76</v>
      </c>
      <c r="AY237" s="206" t="s">
        <v>116</v>
      </c>
    </row>
    <row r="238" spans="1:65" s="14" customFormat="1">
      <c r="B238" s="207"/>
      <c r="C238" s="208"/>
      <c r="D238" s="198" t="s">
        <v>125</v>
      </c>
      <c r="E238" s="209" t="s">
        <v>1</v>
      </c>
      <c r="F238" s="210" t="s">
        <v>249</v>
      </c>
      <c r="G238" s="208"/>
      <c r="H238" s="211">
        <v>10.146000000000001</v>
      </c>
      <c r="I238" s="212"/>
      <c r="J238" s="208"/>
      <c r="K238" s="208"/>
      <c r="L238" s="213"/>
      <c r="M238" s="214"/>
      <c r="N238" s="215"/>
      <c r="O238" s="215"/>
      <c r="P238" s="215"/>
      <c r="Q238" s="215"/>
      <c r="R238" s="215"/>
      <c r="S238" s="215"/>
      <c r="T238" s="216"/>
      <c r="AT238" s="217" t="s">
        <v>125</v>
      </c>
      <c r="AU238" s="217" t="s">
        <v>83</v>
      </c>
      <c r="AV238" s="14" t="s">
        <v>83</v>
      </c>
      <c r="AW238" s="14" t="s">
        <v>32</v>
      </c>
      <c r="AX238" s="14" t="s">
        <v>76</v>
      </c>
      <c r="AY238" s="217" t="s">
        <v>116</v>
      </c>
    </row>
    <row r="239" spans="1:65" s="13" customFormat="1">
      <c r="B239" s="196"/>
      <c r="C239" s="197"/>
      <c r="D239" s="198" t="s">
        <v>125</v>
      </c>
      <c r="E239" s="199" t="s">
        <v>1</v>
      </c>
      <c r="F239" s="200" t="s">
        <v>165</v>
      </c>
      <c r="G239" s="197"/>
      <c r="H239" s="199" t="s">
        <v>1</v>
      </c>
      <c r="I239" s="201"/>
      <c r="J239" s="197"/>
      <c r="K239" s="197"/>
      <c r="L239" s="202"/>
      <c r="M239" s="203"/>
      <c r="N239" s="204"/>
      <c r="O239" s="204"/>
      <c r="P239" s="204"/>
      <c r="Q239" s="204"/>
      <c r="R239" s="204"/>
      <c r="S239" s="204"/>
      <c r="T239" s="205"/>
      <c r="AT239" s="206" t="s">
        <v>125</v>
      </c>
      <c r="AU239" s="206" t="s">
        <v>83</v>
      </c>
      <c r="AV239" s="13" t="s">
        <v>81</v>
      </c>
      <c r="AW239" s="13" t="s">
        <v>32</v>
      </c>
      <c r="AX239" s="13" t="s">
        <v>76</v>
      </c>
      <c r="AY239" s="206" t="s">
        <v>116</v>
      </c>
    </row>
    <row r="240" spans="1:65" s="14" customFormat="1">
      <c r="B240" s="207"/>
      <c r="C240" s="208"/>
      <c r="D240" s="198" t="s">
        <v>125</v>
      </c>
      <c r="E240" s="209" t="s">
        <v>1</v>
      </c>
      <c r="F240" s="210" t="s">
        <v>250</v>
      </c>
      <c r="G240" s="208"/>
      <c r="H240" s="211">
        <v>8.391</v>
      </c>
      <c r="I240" s="212"/>
      <c r="J240" s="208"/>
      <c r="K240" s="208"/>
      <c r="L240" s="213"/>
      <c r="M240" s="214"/>
      <c r="N240" s="215"/>
      <c r="O240" s="215"/>
      <c r="P240" s="215"/>
      <c r="Q240" s="215"/>
      <c r="R240" s="215"/>
      <c r="S240" s="215"/>
      <c r="T240" s="216"/>
      <c r="AT240" s="217" t="s">
        <v>125</v>
      </c>
      <c r="AU240" s="217" t="s">
        <v>83</v>
      </c>
      <c r="AV240" s="14" t="s">
        <v>83</v>
      </c>
      <c r="AW240" s="14" t="s">
        <v>32</v>
      </c>
      <c r="AX240" s="14" t="s">
        <v>76</v>
      </c>
      <c r="AY240" s="217" t="s">
        <v>116</v>
      </c>
    </row>
    <row r="241" spans="1:65" s="13" customFormat="1">
      <c r="B241" s="196"/>
      <c r="C241" s="197"/>
      <c r="D241" s="198" t="s">
        <v>125</v>
      </c>
      <c r="E241" s="199" t="s">
        <v>1</v>
      </c>
      <c r="F241" s="200" t="s">
        <v>167</v>
      </c>
      <c r="G241" s="197"/>
      <c r="H241" s="199" t="s">
        <v>1</v>
      </c>
      <c r="I241" s="201"/>
      <c r="J241" s="197"/>
      <c r="K241" s="197"/>
      <c r="L241" s="202"/>
      <c r="M241" s="203"/>
      <c r="N241" s="204"/>
      <c r="O241" s="204"/>
      <c r="P241" s="204"/>
      <c r="Q241" s="204"/>
      <c r="R241" s="204"/>
      <c r="S241" s="204"/>
      <c r="T241" s="205"/>
      <c r="AT241" s="206" t="s">
        <v>125</v>
      </c>
      <c r="AU241" s="206" t="s">
        <v>83</v>
      </c>
      <c r="AV241" s="13" t="s">
        <v>81</v>
      </c>
      <c r="AW241" s="13" t="s">
        <v>32</v>
      </c>
      <c r="AX241" s="13" t="s">
        <v>76</v>
      </c>
      <c r="AY241" s="206" t="s">
        <v>116</v>
      </c>
    </row>
    <row r="242" spans="1:65" s="14" customFormat="1">
      <c r="B242" s="207"/>
      <c r="C242" s="208"/>
      <c r="D242" s="198" t="s">
        <v>125</v>
      </c>
      <c r="E242" s="209" t="s">
        <v>1</v>
      </c>
      <c r="F242" s="210" t="s">
        <v>251</v>
      </c>
      <c r="G242" s="208"/>
      <c r="H242" s="211">
        <v>5.1710000000000003</v>
      </c>
      <c r="I242" s="212"/>
      <c r="J242" s="208"/>
      <c r="K242" s="208"/>
      <c r="L242" s="213"/>
      <c r="M242" s="214"/>
      <c r="N242" s="215"/>
      <c r="O242" s="215"/>
      <c r="P242" s="215"/>
      <c r="Q242" s="215"/>
      <c r="R242" s="215"/>
      <c r="S242" s="215"/>
      <c r="T242" s="216"/>
      <c r="AT242" s="217" t="s">
        <v>125</v>
      </c>
      <c r="AU242" s="217" t="s">
        <v>83</v>
      </c>
      <c r="AV242" s="14" t="s">
        <v>83</v>
      </c>
      <c r="AW242" s="14" t="s">
        <v>32</v>
      </c>
      <c r="AX242" s="14" t="s">
        <v>76</v>
      </c>
      <c r="AY242" s="217" t="s">
        <v>116</v>
      </c>
    </row>
    <row r="243" spans="1:65" s="13" customFormat="1">
      <c r="B243" s="196"/>
      <c r="C243" s="197"/>
      <c r="D243" s="198" t="s">
        <v>125</v>
      </c>
      <c r="E243" s="199" t="s">
        <v>1</v>
      </c>
      <c r="F243" s="200" t="s">
        <v>173</v>
      </c>
      <c r="G243" s="197"/>
      <c r="H243" s="199" t="s">
        <v>1</v>
      </c>
      <c r="I243" s="201"/>
      <c r="J243" s="197"/>
      <c r="K243" s="197"/>
      <c r="L243" s="202"/>
      <c r="M243" s="203"/>
      <c r="N243" s="204"/>
      <c r="O243" s="204"/>
      <c r="P243" s="204"/>
      <c r="Q243" s="204"/>
      <c r="R243" s="204"/>
      <c r="S243" s="204"/>
      <c r="T243" s="205"/>
      <c r="AT243" s="206" t="s">
        <v>125</v>
      </c>
      <c r="AU243" s="206" t="s">
        <v>83</v>
      </c>
      <c r="AV243" s="13" t="s">
        <v>81</v>
      </c>
      <c r="AW243" s="13" t="s">
        <v>32</v>
      </c>
      <c r="AX243" s="13" t="s">
        <v>76</v>
      </c>
      <c r="AY243" s="206" t="s">
        <v>116</v>
      </c>
    </row>
    <row r="244" spans="1:65" s="14" customFormat="1">
      <c r="B244" s="207"/>
      <c r="C244" s="208"/>
      <c r="D244" s="198" t="s">
        <v>125</v>
      </c>
      <c r="E244" s="209" t="s">
        <v>1</v>
      </c>
      <c r="F244" s="210" t="s">
        <v>252</v>
      </c>
      <c r="G244" s="208"/>
      <c r="H244" s="211">
        <v>9.0749999999999993</v>
      </c>
      <c r="I244" s="212"/>
      <c r="J244" s="208"/>
      <c r="K244" s="208"/>
      <c r="L244" s="213"/>
      <c r="M244" s="214"/>
      <c r="N244" s="215"/>
      <c r="O244" s="215"/>
      <c r="P244" s="215"/>
      <c r="Q244" s="215"/>
      <c r="R244" s="215"/>
      <c r="S244" s="215"/>
      <c r="T244" s="216"/>
      <c r="AT244" s="217" t="s">
        <v>125</v>
      </c>
      <c r="AU244" s="217" t="s">
        <v>83</v>
      </c>
      <c r="AV244" s="14" t="s">
        <v>83</v>
      </c>
      <c r="AW244" s="14" t="s">
        <v>32</v>
      </c>
      <c r="AX244" s="14" t="s">
        <v>76</v>
      </c>
      <c r="AY244" s="217" t="s">
        <v>116</v>
      </c>
    </row>
    <row r="245" spans="1:65" s="15" customFormat="1">
      <c r="B245" s="218"/>
      <c r="C245" s="219"/>
      <c r="D245" s="198" t="s">
        <v>125</v>
      </c>
      <c r="E245" s="220" t="s">
        <v>1</v>
      </c>
      <c r="F245" s="221" t="s">
        <v>129</v>
      </c>
      <c r="G245" s="219"/>
      <c r="H245" s="222">
        <v>51.98</v>
      </c>
      <c r="I245" s="223"/>
      <c r="J245" s="219"/>
      <c r="K245" s="219"/>
      <c r="L245" s="224"/>
      <c r="M245" s="225"/>
      <c r="N245" s="226"/>
      <c r="O245" s="226"/>
      <c r="P245" s="226"/>
      <c r="Q245" s="226"/>
      <c r="R245" s="226"/>
      <c r="S245" s="226"/>
      <c r="T245" s="227"/>
      <c r="AT245" s="228" t="s">
        <v>125</v>
      </c>
      <c r="AU245" s="228" t="s">
        <v>83</v>
      </c>
      <c r="AV245" s="15" t="s">
        <v>123</v>
      </c>
      <c r="AW245" s="15" t="s">
        <v>32</v>
      </c>
      <c r="AX245" s="15" t="s">
        <v>81</v>
      </c>
      <c r="AY245" s="228" t="s">
        <v>116</v>
      </c>
    </row>
    <row r="246" spans="1:65" s="2" customFormat="1" ht="37.9" customHeight="1">
      <c r="A246" s="34"/>
      <c r="B246" s="35"/>
      <c r="C246" s="182" t="s">
        <v>253</v>
      </c>
      <c r="D246" s="182" t="s">
        <v>119</v>
      </c>
      <c r="E246" s="183" t="s">
        <v>254</v>
      </c>
      <c r="F246" s="184" t="s">
        <v>255</v>
      </c>
      <c r="G246" s="185" t="s">
        <v>134</v>
      </c>
      <c r="H246" s="186">
        <v>47.567999999999998</v>
      </c>
      <c r="I246" s="187"/>
      <c r="J246" s="188">
        <f>ROUND(I246*H246,2)</f>
        <v>0</v>
      </c>
      <c r="K246" s="189"/>
      <c r="L246" s="39"/>
      <c r="M246" s="190" t="s">
        <v>1</v>
      </c>
      <c r="N246" s="191" t="s">
        <v>41</v>
      </c>
      <c r="O246" s="71"/>
      <c r="P246" s="192">
        <f>O246*H246</f>
        <v>0</v>
      </c>
      <c r="Q246" s="192">
        <v>0</v>
      </c>
      <c r="R246" s="192">
        <f>Q246*H246</f>
        <v>0</v>
      </c>
      <c r="S246" s="192">
        <v>4.5999999999999999E-2</v>
      </c>
      <c r="T246" s="193">
        <f>S246*H246</f>
        <v>2.1881279999999999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94" t="s">
        <v>123</v>
      </c>
      <c r="AT246" s="194" t="s">
        <v>119</v>
      </c>
      <c r="AU246" s="194" t="s">
        <v>83</v>
      </c>
      <c r="AY246" s="17" t="s">
        <v>116</v>
      </c>
      <c r="BE246" s="195">
        <f>IF(N246="základní",J246,0)</f>
        <v>0</v>
      </c>
      <c r="BF246" s="195">
        <f>IF(N246="snížená",J246,0)</f>
        <v>0</v>
      </c>
      <c r="BG246" s="195">
        <f>IF(N246="zákl. přenesená",J246,0)</f>
        <v>0</v>
      </c>
      <c r="BH246" s="195">
        <f>IF(N246="sníž. přenesená",J246,0)</f>
        <v>0</v>
      </c>
      <c r="BI246" s="195">
        <f>IF(N246="nulová",J246,0)</f>
        <v>0</v>
      </c>
      <c r="BJ246" s="17" t="s">
        <v>81</v>
      </c>
      <c r="BK246" s="195">
        <f>ROUND(I246*H246,2)</f>
        <v>0</v>
      </c>
      <c r="BL246" s="17" t="s">
        <v>123</v>
      </c>
      <c r="BM246" s="194" t="s">
        <v>256</v>
      </c>
    </row>
    <row r="247" spans="1:65" s="13" customFormat="1">
      <c r="B247" s="196"/>
      <c r="C247" s="197"/>
      <c r="D247" s="198" t="s">
        <v>125</v>
      </c>
      <c r="E247" s="199" t="s">
        <v>1</v>
      </c>
      <c r="F247" s="200" t="s">
        <v>158</v>
      </c>
      <c r="G247" s="197"/>
      <c r="H247" s="199" t="s">
        <v>1</v>
      </c>
      <c r="I247" s="201"/>
      <c r="J247" s="197"/>
      <c r="K247" s="197"/>
      <c r="L247" s="202"/>
      <c r="M247" s="203"/>
      <c r="N247" s="204"/>
      <c r="O247" s="204"/>
      <c r="P247" s="204"/>
      <c r="Q247" s="204"/>
      <c r="R247" s="204"/>
      <c r="S247" s="204"/>
      <c r="T247" s="205"/>
      <c r="AT247" s="206" t="s">
        <v>125</v>
      </c>
      <c r="AU247" s="206" t="s">
        <v>83</v>
      </c>
      <c r="AV247" s="13" t="s">
        <v>81</v>
      </c>
      <c r="AW247" s="13" t="s">
        <v>32</v>
      </c>
      <c r="AX247" s="13" t="s">
        <v>76</v>
      </c>
      <c r="AY247" s="206" t="s">
        <v>116</v>
      </c>
    </row>
    <row r="248" spans="1:65" s="13" customFormat="1">
      <c r="B248" s="196"/>
      <c r="C248" s="197"/>
      <c r="D248" s="198" t="s">
        <v>125</v>
      </c>
      <c r="E248" s="199" t="s">
        <v>1</v>
      </c>
      <c r="F248" s="200" t="s">
        <v>159</v>
      </c>
      <c r="G248" s="197"/>
      <c r="H248" s="199" t="s">
        <v>1</v>
      </c>
      <c r="I248" s="201"/>
      <c r="J248" s="197"/>
      <c r="K248" s="197"/>
      <c r="L248" s="202"/>
      <c r="M248" s="203"/>
      <c r="N248" s="204"/>
      <c r="O248" s="204"/>
      <c r="P248" s="204"/>
      <c r="Q248" s="204"/>
      <c r="R248" s="204"/>
      <c r="S248" s="204"/>
      <c r="T248" s="205"/>
      <c r="AT248" s="206" t="s">
        <v>125</v>
      </c>
      <c r="AU248" s="206" t="s">
        <v>83</v>
      </c>
      <c r="AV248" s="13" t="s">
        <v>81</v>
      </c>
      <c r="AW248" s="13" t="s">
        <v>32</v>
      </c>
      <c r="AX248" s="13" t="s">
        <v>76</v>
      </c>
      <c r="AY248" s="206" t="s">
        <v>116</v>
      </c>
    </row>
    <row r="249" spans="1:65" s="14" customFormat="1">
      <c r="B249" s="207"/>
      <c r="C249" s="208"/>
      <c r="D249" s="198" t="s">
        <v>125</v>
      </c>
      <c r="E249" s="209" t="s">
        <v>1</v>
      </c>
      <c r="F249" s="210" t="s">
        <v>160</v>
      </c>
      <c r="G249" s="208"/>
      <c r="H249" s="211">
        <v>2.4300000000000002</v>
      </c>
      <c r="I249" s="212"/>
      <c r="J249" s="208"/>
      <c r="K249" s="208"/>
      <c r="L249" s="213"/>
      <c r="M249" s="214"/>
      <c r="N249" s="215"/>
      <c r="O249" s="215"/>
      <c r="P249" s="215"/>
      <c r="Q249" s="215"/>
      <c r="R249" s="215"/>
      <c r="S249" s="215"/>
      <c r="T249" s="216"/>
      <c r="AT249" s="217" t="s">
        <v>125</v>
      </c>
      <c r="AU249" s="217" t="s">
        <v>83</v>
      </c>
      <c r="AV249" s="14" t="s">
        <v>83</v>
      </c>
      <c r="AW249" s="14" t="s">
        <v>32</v>
      </c>
      <c r="AX249" s="14" t="s">
        <v>76</v>
      </c>
      <c r="AY249" s="217" t="s">
        <v>116</v>
      </c>
    </row>
    <row r="250" spans="1:65" s="13" customFormat="1">
      <c r="B250" s="196"/>
      <c r="C250" s="197"/>
      <c r="D250" s="198" t="s">
        <v>125</v>
      </c>
      <c r="E250" s="199" t="s">
        <v>1</v>
      </c>
      <c r="F250" s="200" t="s">
        <v>161</v>
      </c>
      <c r="G250" s="197"/>
      <c r="H250" s="199" t="s">
        <v>1</v>
      </c>
      <c r="I250" s="201"/>
      <c r="J250" s="197"/>
      <c r="K250" s="197"/>
      <c r="L250" s="202"/>
      <c r="M250" s="203"/>
      <c r="N250" s="204"/>
      <c r="O250" s="204"/>
      <c r="P250" s="204"/>
      <c r="Q250" s="204"/>
      <c r="R250" s="204"/>
      <c r="S250" s="204"/>
      <c r="T250" s="205"/>
      <c r="AT250" s="206" t="s">
        <v>125</v>
      </c>
      <c r="AU250" s="206" t="s">
        <v>83</v>
      </c>
      <c r="AV250" s="13" t="s">
        <v>81</v>
      </c>
      <c r="AW250" s="13" t="s">
        <v>32</v>
      </c>
      <c r="AX250" s="13" t="s">
        <v>76</v>
      </c>
      <c r="AY250" s="206" t="s">
        <v>116</v>
      </c>
    </row>
    <row r="251" spans="1:65" s="14" customFormat="1">
      <c r="B251" s="207"/>
      <c r="C251" s="208"/>
      <c r="D251" s="198" t="s">
        <v>125</v>
      </c>
      <c r="E251" s="209" t="s">
        <v>1</v>
      </c>
      <c r="F251" s="210" t="s">
        <v>162</v>
      </c>
      <c r="G251" s="208"/>
      <c r="H251" s="211">
        <v>5.52</v>
      </c>
      <c r="I251" s="212"/>
      <c r="J251" s="208"/>
      <c r="K251" s="208"/>
      <c r="L251" s="213"/>
      <c r="M251" s="214"/>
      <c r="N251" s="215"/>
      <c r="O251" s="215"/>
      <c r="P251" s="215"/>
      <c r="Q251" s="215"/>
      <c r="R251" s="215"/>
      <c r="S251" s="215"/>
      <c r="T251" s="216"/>
      <c r="AT251" s="217" t="s">
        <v>125</v>
      </c>
      <c r="AU251" s="217" t="s">
        <v>83</v>
      </c>
      <c r="AV251" s="14" t="s">
        <v>83</v>
      </c>
      <c r="AW251" s="14" t="s">
        <v>32</v>
      </c>
      <c r="AX251" s="14" t="s">
        <v>76</v>
      </c>
      <c r="AY251" s="217" t="s">
        <v>116</v>
      </c>
    </row>
    <row r="252" spans="1:65" s="13" customFormat="1">
      <c r="B252" s="196"/>
      <c r="C252" s="197"/>
      <c r="D252" s="198" t="s">
        <v>125</v>
      </c>
      <c r="E252" s="199" t="s">
        <v>1</v>
      </c>
      <c r="F252" s="200" t="s">
        <v>163</v>
      </c>
      <c r="G252" s="197"/>
      <c r="H252" s="199" t="s">
        <v>1</v>
      </c>
      <c r="I252" s="201"/>
      <c r="J252" s="197"/>
      <c r="K252" s="197"/>
      <c r="L252" s="202"/>
      <c r="M252" s="203"/>
      <c r="N252" s="204"/>
      <c r="O252" s="204"/>
      <c r="P252" s="204"/>
      <c r="Q252" s="204"/>
      <c r="R252" s="204"/>
      <c r="S252" s="204"/>
      <c r="T252" s="205"/>
      <c r="AT252" s="206" t="s">
        <v>125</v>
      </c>
      <c r="AU252" s="206" t="s">
        <v>83</v>
      </c>
      <c r="AV252" s="13" t="s">
        <v>81</v>
      </c>
      <c r="AW252" s="13" t="s">
        <v>32</v>
      </c>
      <c r="AX252" s="13" t="s">
        <v>76</v>
      </c>
      <c r="AY252" s="206" t="s">
        <v>116</v>
      </c>
    </row>
    <row r="253" spans="1:65" s="14" customFormat="1">
      <c r="B253" s="207"/>
      <c r="C253" s="208"/>
      <c r="D253" s="198" t="s">
        <v>125</v>
      </c>
      <c r="E253" s="209" t="s">
        <v>1</v>
      </c>
      <c r="F253" s="210" t="s">
        <v>164</v>
      </c>
      <c r="G253" s="208"/>
      <c r="H253" s="211">
        <v>5.98</v>
      </c>
      <c r="I253" s="212"/>
      <c r="J253" s="208"/>
      <c r="K253" s="208"/>
      <c r="L253" s="213"/>
      <c r="M253" s="214"/>
      <c r="N253" s="215"/>
      <c r="O253" s="215"/>
      <c r="P253" s="215"/>
      <c r="Q253" s="215"/>
      <c r="R253" s="215"/>
      <c r="S253" s="215"/>
      <c r="T253" s="216"/>
      <c r="AT253" s="217" t="s">
        <v>125</v>
      </c>
      <c r="AU253" s="217" t="s">
        <v>83</v>
      </c>
      <c r="AV253" s="14" t="s">
        <v>83</v>
      </c>
      <c r="AW253" s="14" t="s">
        <v>32</v>
      </c>
      <c r="AX253" s="14" t="s">
        <v>76</v>
      </c>
      <c r="AY253" s="217" t="s">
        <v>116</v>
      </c>
    </row>
    <row r="254" spans="1:65" s="13" customFormat="1">
      <c r="B254" s="196"/>
      <c r="C254" s="197"/>
      <c r="D254" s="198" t="s">
        <v>125</v>
      </c>
      <c r="E254" s="199" t="s">
        <v>1</v>
      </c>
      <c r="F254" s="200" t="s">
        <v>165</v>
      </c>
      <c r="G254" s="197"/>
      <c r="H254" s="199" t="s">
        <v>1</v>
      </c>
      <c r="I254" s="201"/>
      <c r="J254" s="197"/>
      <c r="K254" s="197"/>
      <c r="L254" s="202"/>
      <c r="M254" s="203"/>
      <c r="N254" s="204"/>
      <c r="O254" s="204"/>
      <c r="P254" s="204"/>
      <c r="Q254" s="204"/>
      <c r="R254" s="204"/>
      <c r="S254" s="204"/>
      <c r="T254" s="205"/>
      <c r="AT254" s="206" t="s">
        <v>125</v>
      </c>
      <c r="AU254" s="206" t="s">
        <v>83</v>
      </c>
      <c r="AV254" s="13" t="s">
        <v>81</v>
      </c>
      <c r="AW254" s="13" t="s">
        <v>32</v>
      </c>
      <c r="AX254" s="13" t="s">
        <v>76</v>
      </c>
      <c r="AY254" s="206" t="s">
        <v>116</v>
      </c>
    </row>
    <row r="255" spans="1:65" s="14" customFormat="1">
      <c r="B255" s="207"/>
      <c r="C255" s="208"/>
      <c r="D255" s="198" t="s">
        <v>125</v>
      </c>
      <c r="E255" s="209" t="s">
        <v>1</v>
      </c>
      <c r="F255" s="210" t="s">
        <v>166</v>
      </c>
      <c r="G255" s="208"/>
      <c r="H255" s="211">
        <v>5.46</v>
      </c>
      <c r="I255" s="212"/>
      <c r="J255" s="208"/>
      <c r="K255" s="208"/>
      <c r="L255" s="213"/>
      <c r="M255" s="214"/>
      <c r="N255" s="215"/>
      <c r="O255" s="215"/>
      <c r="P255" s="215"/>
      <c r="Q255" s="215"/>
      <c r="R255" s="215"/>
      <c r="S255" s="215"/>
      <c r="T255" s="216"/>
      <c r="AT255" s="217" t="s">
        <v>125</v>
      </c>
      <c r="AU255" s="217" t="s">
        <v>83</v>
      </c>
      <c r="AV255" s="14" t="s">
        <v>83</v>
      </c>
      <c r="AW255" s="14" t="s">
        <v>32</v>
      </c>
      <c r="AX255" s="14" t="s">
        <v>76</v>
      </c>
      <c r="AY255" s="217" t="s">
        <v>116</v>
      </c>
    </row>
    <row r="256" spans="1:65" s="13" customFormat="1">
      <c r="B256" s="196"/>
      <c r="C256" s="197"/>
      <c r="D256" s="198" t="s">
        <v>125</v>
      </c>
      <c r="E256" s="199" t="s">
        <v>1</v>
      </c>
      <c r="F256" s="200" t="s">
        <v>167</v>
      </c>
      <c r="G256" s="197"/>
      <c r="H256" s="199" t="s">
        <v>1</v>
      </c>
      <c r="I256" s="201"/>
      <c r="J256" s="197"/>
      <c r="K256" s="197"/>
      <c r="L256" s="202"/>
      <c r="M256" s="203"/>
      <c r="N256" s="204"/>
      <c r="O256" s="204"/>
      <c r="P256" s="204"/>
      <c r="Q256" s="204"/>
      <c r="R256" s="204"/>
      <c r="S256" s="204"/>
      <c r="T256" s="205"/>
      <c r="AT256" s="206" t="s">
        <v>125</v>
      </c>
      <c r="AU256" s="206" t="s">
        <v>83</v>
      </c>
      <c r="AV256" s="13" t="s">
        <v>81</v>
      </c>
      <c r="AW256" s="13" t="s">
        <v>32</v>
      </c>
      <c r="AX256" s="13" t="s">
        <v>76</v>
      </c>
      <c r="AY256" s="206" t="s">
        <v>116</v>
      </c>
    </row>
    <row r="257" spans="1:65" s="14" customFormat="1">
      <c r="B257" s="207"/>
      <c r="C257" s="208"/>
      <c r="D257" s="198" t="s">
        <v>125</v>
      </c>
      <c r="E257" s="209" t="s">
        <v>1</v>
      </c>
      <c r="F257" s="210" t="s">
        <v>168</v>
      </c>
      <c r="G257" s="208"/>
      <c r="H257" s="211">
        <v>4.68</v>
      </c>
      <c r="I257" s="212"/>
      <c r="J257" s="208"/>
      <c r="K257" s="208"/>
      <c r="L257" s="213"/>
      <c r="M257" s="214"/>
      <c r="N257" s="215"/>
      <c r="O257" s="215"/>
      <c r="P257" s="215"/>
      <c r="Q257" s="215"/>
      <c r="R257" s="215"/>
      <c r="S257" s="215"/>
      <c r="T257" s="216"/>
      <c r="AT257" s="217" t="s">
        <v>125</v>
      </c>
      <c r="AU257" s="217" t="s">
        <v>83</v>
      </c>
      <c r="AV257" s="14" t="s">
        <v>83</v>
      </c>
      <c r="AW257" s="14" t="s">
        <v>32</v>
      </c>
      <c r="AX257" s="14" t="s">
        <v>76</v>
      </c>
      <c r="AY257" s="217" t="s">
        <v>116</v>
      </c>
    </row>
    <row r="258" spans="1:65" s="13" customFormat="1">
      <c r="B258" s="196"/>
      <c r="C258" s="197"/>
      <c r="D258" s="198" t="s">
        <v>125</v>
      </c>
      <c r="E258" s="199" t="s">
        <v>1</v>
      </c>
      <c r="F258" s="200" t="s">
        <v>169</v>
      </c>
      <c r="G258" s="197"/>
      <c r="H258" s="199" t="s">
        <v>1</v>
      </c>
      <c r="I258" s="201"/>
      <c r="J258" s="197"/>
      <c r="K258" s="197"/>
      <c r="L258" s="202"/>
      <c r="M258" s="203"/>
      <c r="N258" s="204"/>
      <c r="O258" s="204"/>
      <c r="P258" s="204"/>
      <c r="Q258" s="204"/>
      <c r="R258" s="204"/>
      <c r="S258" s="204"/>
      <c r="T258" s="205"/>
      <c r="AT258" s="206" t="s">
        <v>125</v>
      </c>
      <c r="AU258" s="206" t="s">
        <v>83</v>
      </c>
      <c r="AV258" s="13" t="s">
        <v>81</v>
      </c>
      <c r="AW258" s="13" t="s">
        <v>32</v>
      </c>
      <c r="AX258" s="13" t="s">
        <v>76</v>
      </c>
      <c r="AY258" s="206" t="s">
        <v>116</v>
      </c>
    </row>
    <row r="259" spans="1:65" s="14" customFormat="1">
      <c r="B259" s="207"/>
      <c r="C259" s="208"/>
      <c r="D259" s="198" t="s">
        <v>125</v>
      </c>
      <c r="E259" s="209" t="s">
        <v>1</v>
      </c>
      <c r="F259" s="210" t="s">
        <v>170</v>
      </c>
      <c r="G259" s="208"/>
      <c r="H259" s="211">
        <v>3.7959999999999998</v>
      </c>
      <c r="I259" s="212"/>
      <c r="J259" s="208"/>
      <c r="K259" s="208"/>
      <c r="L259" s="213"/>
      <c r="M259" s="214"/>
      <c r="N259" s="215"/>
      <c r="O259" s="215"/>
      <c r="P259" s="215"/>
      <c r="Q259" s="215"/>
      <c r="R259" s="215"/>
      <c r="S259" s="215"/>
      <c r="T259" s="216"/>
      <c r="AT259" s="217" t="s">
        <v>125</v>
      </c>
      <c r="AU259" s="217" t="s">
        <v>83</v>
      </c>
      <c r="AV259" s="14" t="s">
        <v>83</v>
      </c>
      <c r="AW259" s="14" t="s">
        <v>32</v>
      </c>
      <c r="AX259" s="14" t="s">
        <v>76</v>
      </c>
      <c r="AY259" s="217" t="s">
        <v>116</v>
      </c>
    </row>
    <row r="260" spans="1:65" s="13" customFormat="1">
      <c r="B260" s="196"/>
      <c r="C260" s="197"/>
      <c r="D260" s="198" t="s">
        <v>125</v>
      </c>
      <c r="E260" s="199" t="s">
        <v>1</v>
      </c>
      <c r="F260" s="200" t="s">
        <v>171</v>
      </c>
      <c r="G260" s="197"/>
      <c r="H260" s="199" t="s">
        <v>1</v>
      </c>
      <c r="I260" s="201"/>
      <c r="J260" s="197"/>
      <c r="K260" s="197"/>
      <c r="L260" s="202"/>
      <c r="M260" s="203"/>
      <c r="N260" s="204"/>
      <c r="O260" s="204"/>
      <c r="P260" s="204"/>
      <c r="Q260" s="204"/>
      <c r="R260" s="204"/>
      <c r="S260" s="204"/>
      <c r="T260" s="205"/>
      <c r="AT260" s="206" t="s">
        <v>125</v>
      </c>
      <c r="AU260" s="206" t="s">
        <v>83</v>
      </c>
      <c r="AV260" s="13" t="s">
        <v>81</v>
      </c>
      <c r="AW260" s="13" t="s">
        <v>32</v>
      </c>
      <c r="AX260" s="13" t="s">
        <v>76</v>
      </c>
      <c r="AY260" s="206" t="s">
        <v>116</v>
      </c>
    </row>
    <row r="261" spans="1:65" s="14" customFormat="1">
      <c r="B261" s="207"/>
      <c r="C261" s="208"/>
      <c r="D261" s="198" t="s">
        <v>125</v>
      </c>
      <c r="E261" s="209" t="s">
        <v>1</v>
      </c>
      <c r="F261" s="210" t="s">
        <v>172</v>
      </c>
      <c r="G261" s="208"/>
      <c r="H261" s="211">
        <v>3.77</v>
      </c>
      <c r="I261" s="212"/>
      <c r="J261" s="208"/>
      <c r="K261" s="208"/>
      <c r="L261" s="213"/>
      <c r="M261" s="214"/>
      <c r="N261" s="215"/>
      <c r="O261" s="215"/>
      <c r="P261" s="215"/>
      <c r="Q261" s="215"/>
      <c r="R261" s="215"/>
      <c r="S261" s="215"/>
      <c r="T261" s="216"/>
      <c r="AT261" s="217" t="s">
        <v>125</v>
      </c>
      <c r="AU261" s="217" t="s">
        <v>83</v>
      </c>
      <c r="AV261" s="14" t="s">
        <v>83</v>
      </c>
      <c r="AW261" s="14" t="s">
        <v>32</v>
      </c>
      <c r="AX261" s="14" t="s">
        <v>76</v>
      </c>
      <c r="AY261" s="217" t="s">
        <v>116</v>
      </c>
    </row>
    <row r="262" spans="1:65" s="13" customFormat="1">
      <c r="B262" s="196"/>
      <c r="C262" s="197"/>
      <c r="D262" s="198" t="s">
        <v>125</v>
      </c>
      <c r="E262" s="199" t="s">
        <v>1</v>
      </c>
      <c r="F262" s="200" t="s">
        <v>173</v>
      </c>
      <c r="G262" s="197"/>
      <c r="H262" s="199" t="s">
        <v>1</v>
      </c>
      <c r="I262" s="201"/>
      <c r="J262" s="197"/>
      <c r="K262" s="197"/>
      <c r="L262" s="202"/>
      <c r="M262" s="203"/>
      <c r="N262" s="204"/>
      <c r="O262" s="204"/>
      <c r="P262" s="204"/>
      <c r="Q262" s="204"/>
      <c r="R262" s="204"/>
      <c r="S262" s="204"/>
      <c r="T262" s="205"/>
      <c r="AT262" s="206" t="s">
        <v>125</v>
      </c>
      <c r="AU262" s="206" t="s">
        <v>83</v>
      </c>
      <c r="AV262" s="13" t="s">
        <v>81</v>
      </c>
      <c r="AW262" s="13" t="s">
        <v>32</v>
      </c>
      <c r="AX262" s="13" t="s">
        <v>76</v>
      </c>
      <c r="AY262" s="206" t="s">
        <v>116</v>
      </c>
    </row>
    <row r="263" spans="1:65" s="14" customFormat="1">
      <c r="B263" s="207"/>
      <c r="C263" s="208"/>
      <c r="D263" s="198" t="s">
        <v>125</v>
      </c>
      <c r="E263" s="209" t="s">
        <v>1</v>
      </c>
      <c r="F263" s="210" t="s">
        <v>174</v>
      </c>
      <c r="G263" s="208"/>
      <c r="H263" s="211">
        <v>3.452</v>
      </c>
      <c r="I263" s="212"/>
      <c r="J263" s="208"/>
      <c r="K263" s="208"/>
      <c r="L263" s="213"/>
      <c r="M263" s="214"/>
      <c r="N263" s="215"/>
      <c r="O263" s="215"/>
      <c r="P263" s="215"/>
      <c r="Q263" s="215"/>
      <c r="R263" s="215"/>
      <c r="S263" s="215"/>
      <c r="T263" s="216"/>
      <c r="AT263" s="217" t="s">
        <v>125</v>
      </c>
      <c r="AU263" s="217" t="s">
        <v>83</v>
      </c>
      <c r="AV263" s="14" t="s">
        <v>83</v>
      </c>
      <c r="AW263" s="14" t="s">
        <v>32</v>
      </c>
      <c r="AX263" s="14" t="s">
        <v>76</v>
      </c>
      <c r="AY263" s="217" t="s">
        <v>116</v>
      </c>
    </row>
    <row r="264" spans="1:65" s="13" customFormat="1">
      <c r="B264" s="196"/>
      <c r="C264" s="197"/>
      <c r="D264" s="198" t="s">
        <v>125</v>
      </c>
      <c r="E264" s="199" t="s">
        <v>1</v>
      </c>
      <c r="F264" s="200" t="s">
        <v>175</v>
      </c>
      <c r="G264" s="197"/>
      <c r="H264" s="199" t="s">
        <v>1</v>
      </c>
      <c r="I264" s="201"/>
      <c r="J264" s="197"/>
      <c r="K264" s="197"/>
      <c r="L264" s="202"/>
      <c r="M264" s="203"/>
      <c r="N264" s="204"/>
      <c r="O264" s="204"/>
      <c r="P264" s="204"/>
      <c r="Q264" s="204"/>
      <c r="R264" s="204"/>
      <c r="S264" s="204"/>
      <c r="T264" s="205"/>
      <c r="AT264" s="206" t="s">
        <v>125</v>
      </c>
      <c r="AU264" s="206" t="s">
        <v>83</v>
      </c>
      <c r="AV264" s="13" t="s">
        <v>81</v>
      </c>
      <c r="AW264" s="13" t="s">
        <v>32</v>
      </c>
      <c r="AX264" s="13" t="s">
        <v>76</v>
      </c>
      <c r="AY264" s="206" t="s">
        <v>116</v>
      </c>
    </row>
    <row r="265" spans="1:65" s="14" customFormat="1">
      <c r="B265" s="207"/>
      <c r="C265" s="208"/>
      <c r="D265" s="198" t="s">
        <v>125</v>
      </c>
      <c r="E265" s="209" t="s">
        <v>1</v>
      </c>
      <c r="F265" s="210" t="s">
        <v>176</v>
      </c>
      <c r="G265" s="208"/>
      <c r="H265" s="211">
        <v>12.48</v>
      </c>
      <c r="I265" s="212"/>
      <c r="J265" s="208"/>
      <c r="K265" s="208"/>
      <c r="L265" s="213"/>
      <c r="M265" s="214"/>
      <c r="N265" s="215"/>
      <c r="O265" s="215"/>
      <c r="P265" s="215"/>
      <c r="Q265" s="215"/>
      <c r="R265" s="215"/>
      <c r="S265" s="215"/>
      <c r="T265" s="216"/>
      <c r="AT265" s="217" t="s">
        <v>125</v>
      </c>
      <c r="AU265" s="217" t="s">
        <v>83</v>
      </c>
      <c r="AV265" s="14" t="s">
        <v>83</v>
      </c>
      <c r="AW265" s="14" t="s">
        <v>32</v>
      </c>
      <c r="AX265" s="14" t="s">
        <v>76</v>
      </c>
      <c r="AY265" s="217" t="s">
        <v>116</v>
      </c>
    </row>
    <row r="266" spans="1:65" s="15" customFormat="1">
      <c r="B266" s="218"/>
      <c r="C266" s="219"/>
      <c r="D266" s="198" t="s">
        <v>125</v>
      </c>
      <c r="E266" s="220" t="s">
        <v>1</v>
      </c>
      <c r="F266" s="221" t="s">
        <v>129</v>
      </c>
      <c r="G266" s="219"/>
      <c r="H266" s="222">
        <v>47.567999999999998</v>
      </c>
      <c r="I266" s="223"/>
      <c r="J266" s="219"/>
      <c r="K266" s="219"/>
      <c r="L266" s="224"/>
      <c r="M266" s="225"/>
      <c r="N266" s="226"/>
      <c r="O266" s="226"/>
      <c r="P266" s="226"/>
      <c r="Q266" s="226"/>
      <c r="R266" s="226"/>
      <c r="S266" s="226"/>
      <c r="T266" s="227"/>
      <c r="AT266" s="228" t="s">
        <v>125</v>
      </c>
      <c r="AU266" s="228" t="s">
        <v>83</v>
      </c>
      <c r="AV266" s="15" t="s">
        <v>123</v>
      </c>
      <c r="AW266" s="15" t="s">
        <v>32</v>
      </c>
      <c r="AX266" s="15" t="s">
        <v>81</v>
      </c>
      <c r="AY266" s="228" t="s">
        <v>116</v>
      </c>
    </row>
    <row r="267" spans="1:65" s="2" customFormat="1" ht="33" customHeight="1">
      <c r="A267" s="34"/>
      <c r="B267" s="35"/>
      <c r="C267" s="182" t="s">
        <v>257</v>
      </c>
      <c r="D267" s="182" t="s">
        <v>119</v>
      </c>
      <c r="E267" s="183" t="s">
        <v>258</v>
      </c>
      <c r="F267" s="184" t="s">
        <v>259</v>
      </c>
      <c r="G267" s="185" t="s">
        <v>260</v>
      </c>
      <c r="H267" s="186">
        <v>1</v>
      </c>
      <c r="I267" s="187"/>
      <c r="J267" s="188">
        <f>ROUND(I267*H267,2)</f>
        <v>0</v>
      </c>
      <c r="K267" s="189"/>
      <c r="L267" s="39"/>
      <c r="M267" s="190" t="s">
        <v>1</v>
      </c>
      <c r="N267" s="191" t="s">
        <v>41</v>
      </c>
      <c r="O267" s="71"/>
      <c r="P267" s="192">
        <f>O267*H267</f>
        <v>0</v>
      </c>
      <c r="Q267" s="192">
        <v>0</v>
      </c>
      <c r="R267" s="192">
        <f>Q267*H267</f>
        <v>0</v>
      </c>
      <c r="S267" s="192">
        <v>0</v>
      </c>
      <c r="T267" s="193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194" t="s">
        <v>123</v>
      </c>
      <c r="AT267" s="194" t="s">
        <v>119</v>
      </c>
      <c r="AU267" s="194" t="s">
        <v>83</v>
      </c>
      <c r="AY267" s="17" t="s">
        <v>116</v>
      </c>
      <c r="BE267" s="195">
        <f>IF(N267="základní",J267,0)</f>
        <v>0</v>
      </c>
      <c r="BF267" s="195">
        <f>IF(N267="snížená",J267,0)</f>
        <v>0</v>
      </c>
      <c r="BG267" s="195">
        <f>IF(N267="zákl. přenesená",J267,0)</f>
        <v>0</v>
      </c>
      <c r="BH267" s="195">
        <f>IF(N267="sníž. přenesená",J267,0)</f>
        <v>0</v>
      </c>
      <c r="BI267" s="195">
        <f>IF(N267="nulová",J267,0)</f>
        <v>0</v>
      </c>
      <c r="BJ267" s="17" t="s">
        <v>81</v>
      </c>
      <c r="BK267" s="195">
        <f>ROUND(I267*H267,2)</f>
        <v>0</v>
      </c>
      <c r="BL267" s="17" t="s">
        <v>123</v>
      </c>
      <c r="BM267" s="194" t="s">
        <v>261</v>
      </c>
    </row>
    <row r="268" spans="1:65" s="13" customFormat="1" ht="22.5">
      <c r="B268" s="196"/>
      <c r="C268" s="197"/>
      <c r="D268" s="198" t="s">
        <v>125</v>
      </c>
      <c r="E268" s="199" t="s">
        <v>1</v>
      </c>
      <c r="F268" s="200" t="s">
        <v>262</v>
      </c>
      <c r="G268" s="197"/>
      <c r="H268" s="199" t="s">
        <v>1</v>
      </c>
      <c r="I268" s="201"/>
      <c r="J268" s="197"/>
      <c r="K268" s="197"/>
      <c r="L268" s="202"/>
      <c r="M268" s="203"/>
      <c r="N268" s="204"/>
      <c r="O268" s="204"/>
      <c r="P268" s="204"/>
      <c r="Q268" s="204"/>
      <c r="R268" s="204"/>
      <c r="S268" s="204"/>
      <c r="T268" s="205"/>
      <c r="AT268" s="206" t="s">
        <v>125</v>
      </c>
      <c r="AU268" s="206" t="s">
        <v>83</v>
      </c>
      <c r="AV268" s="13" t="s">
        <v>81</v>
      </c>
      <c r="AW268" s="13" t="s">
        <v>32</v>
      </c>
      <c r="AX268" s="13" t="s">
        <v>76</v>
      </c>
      <c r="AY268" s="206" t="s">
        <v>116</v>
      </c>
    </row>
    <row r="269" spans="1:65" s="13" customFormat="1">
      <c r="B269" s="196"/>
      <c r="C269" s="197"/>
      <c r="D269" s="198" t="s">
        <v>125</v>
      </c>
      <c r="E269" s="199" t="s">
        <v>1</v>
      </c>
      <c r="F269" s="200" t="s">
        <v>263</v>
      </c>
      <c r="G269" s="197"/>
      <c r="H269" s="199" t="s">
        <v>1</v>
      </c>
      <c r="I269" s="201"/>
      <c r="J269" s="197"/>
      <c r="K269" s="197"/>
      <c r="L269" s="202"/>
      <c r="M269" s="203"/>
      <c r="N269" s="204"/>
      <c r="O269" s="204"/>
      <c r="P269" s="204"/>
      <c r="Q269" s="204"/>
      <c r="R269" s="204"/>
      <c r="S269" s="204"/>
      <c r="T269" s="205"/>
      <c r="AT269" s="206" t="s">
        <v>125</v>
      </c>
      <c r="AU269" s="206" t="s">
        <v>83</v>
      </c>
      <c r="AV269" s="13" t="s">
        <v>81</v>
      </c>
      <c r="AW269" s="13" t="s">
        <v>32</v>
      </c>
      <c r="AX269" s="13" t="s">
        <v>76</v>
      </c>
      <c r="AY269" s="206" t="s">
        <v>116</v>
      </c>
    </row>
    <row r="270" spans="1:65" s="13" customFormat="1">
      <c r="B270" s="196"/>
      <c r="C270" s="197"/>
      <c r="D270" s="198" t="s">
        <v>125</v>
      </c>
      <c r="E270" s="199" t="s">
        <v>1</v>
      </c>
      <c r="F270" s="200" t="s">
        <v>264</v>
      </c>
      <c r="G270" s="197"/>
      <c r="H270" s="199" t="s">
        <v>1</v>
      </c>
      <c r="I270" s="201"/>
      <c r="J270" s="197"/>
      <c r="K270" s="197"/>
      <c r="L270" s="202"/>
      <c r="M270" s="203"/>
      <c r="N270" s="204"/>
      <c r="O270" s="204"/>
      <c r="P270" s="204"/>
      <c r="Q270" s="204"/>
      <c r="R270" s="204"/>
      <c r="S270" s="204"/>
      <c r="T270" s="205"/>
      <c r="AT270" s="206" t="s">
        <v>125</v>
      </c>
      <c r="AU270" s="206" t="s">
        <v>83</v>
      </c>
      <c r="AV270" s="13" t="s">
        <v>81</v>
      </c>
      <c r="AW270" s="13" t="s">
        <v>32</v>
      </c>
      <c r="AX270" s="13" t="s">
        <v>76</v>
      </c>
      <c r="AY270" s="206" t="s">
        <v>116</v>
      </c>
    </row>
    <row r="271" spans="1:65" s="13" customFormat="1">
      <c r="B271" s="196"/>
      <c r="C271" s="197"/>
      <c r="D271" s="198" t="s">
        <v>125</v>
      </c>
      <c r="E271" s="199" t="s">
        <v>1</v>
      </c>
      <c r="F271" s="200" t="s">
        <v>265</v>
      </c>
      <c r="G271" s="197"/>
      <c r="H271" s="199" t="s">
        <v>1</v>
      </c>
      <c r="I271" s="201"/>
      <c r="J271" s="197"/>
      <c r="K271" s="197"/>
      <c r="L271" s="202"/>
      <c r="M271" s="203"/>
      <c r="N271" s="204"/>
      <c r="O271" s="204"/>
      <c r="P271" s="204"/>
      <c r="Q271" s="204"/>
      <c r="R271" s="204"/>
      <c r="S271" s="204"/>
      <c r="T271" s="205"/>
      <c r="AT271" s="206" t="s">
        <v>125</v>
      </c>
      <c r="AU271" s="206" t="s">
        <v>83</v>
      </c>
      <c r="AV271" s="13" t="s">
        <v>81</v>
      </c>
      <c r="AW271" s="13" t="s">
        <v>32</v>
      </c>
      <c r="AX271" s="13" t="s">
        <v>76</v>
      </c>
      <c r="AY271" s="206" t="s">
        <v>116</v>
      </c>
    </row>
    <row r="272" spans="1:65" s="13" customFormat="1">
      <c r="B272" s="196"/>
      <c r="C272" s="197"/>
      <c r="D272" s="198" t="s">
        <v>125</v>
      </c>
      <c r="E272" s="199" t="s">
        <v>1</v>
      </c>
      <c r="F272" s="200" t="s">
        <v>266</v>
      </c>
      <c r="G272" s="197"/>
      <c r="H272" s="199" t="s">
        <v>1</v>
      </c>
      <c r="I272" s="201"/>
      <c r="J272" s="197"/>
      <c r="K272" s="197"/>
      <c r="L272" s="202"/>
      <c r="M272" s="203"/>
      <c r="N272" s="204"/>
      <c r="O272" s="204"/>
      <c r="P272" s="204"/>
      <c r="Q272" s="204"/>
      <c r="R272" s="204"/>
      <c r="S272" s="204"/>
      <c r="T272" s="205"/>
      <c r="AT272" s="206" t="s">
        <v>125</v>
      </c>
      <c r="AU272" s="206" t="s">
        <v>83</v>
      </c>
      <c r="AV272" s="13" t="s">
        <v>81</v>
      </c>
      <c r="AW272" s="13" t="s">
        <v>32</v>
      </c>
      <c r="AX272" s="13" t="s">
        <v>76</v>
      </c>
      <c r="AY272" s="206" t="s">
        <v>116</v>
      </c>
    </row>
    <row r="273" spans="2:51" s="13" customFormat="1">
      <c r="B273" s="196"/>
      <c r="C273" s="197"/>
      <c r="D273" s="198" t="s">
        <v>125</v>
      </c>
      <c r="E273" s="199" t="s">
        <v>1</v>
      </c>
      <c r="F273" s="200" t="s">
        <v>267</v>
      </c>
      <c r="G273" s="197"/>
      <c r="H273" s="199" t="s">
        <v>1</v>
      </c>
      <c r="I273" s="201"/>
      <c r="J273" s="197"/>
      <c r="K273" s="197"/>
      <c r="L273" s="202"/>
      <c r="M273" s="203"/>
      <c r="N273" s="204"/>
      <c r="O273" s="204"/>
      <c r="P273" s="204"/>
      <c r="Q273" s="204"/>
      <c r="R273" s="204"/>
      <c r="S273" s="204"/>
      <c r="T273" s="205"/>
      <c r="AT273" s="206" t="s">
        <v>125</v>
      </c>
      <c r="AU273" s="206" t="s">
        <v>83</v>
      </c>
      <c r="AV273" s="13" t="s">
        <v>81</v>
      </c>
      <c r="AW273" s="13" t="s">
        <v>32</v>
      </c>
      <c r="AX273" s="13" t="s">
        <v>76</v>
      </c>
      <c r="AY273" s="206" t="s">
        <v>116</v>
      </c>
    </row>
    <row r="274" spans="2:51" s="13" customFormat="1">
      <c r="B274" s="196"/>
      <c r="C274" s="197"/>
      <c r="D274" s="198" t="s">
        <v>125</v>
      </c>
      <c r="E274" s="199" t="s">
        <v>1</v>
      </c>
      <c r="F274" s="200" t="s">
        <v>268</v>
      </c>
      <c r="G274" s="197"/>
      <c r="H274" s="199" t="s">
        <v>1</v>
      </c>
      <c r="I274" s="201"/>
      <c r="J274" s="197"/>
      <c r="K274" s="197"/>
      <c r="L274" s="202"/>
      <c r="M274" s="203"/>
      <c r="N274" s="204"/>
      <c r="O274" s="204"/>
      <c r="P274" s="204"/>
      <c r="Q274" s="204"/>
      <c r="R274" s="204"/>
      <c r="S274" s="204"/>
      <c r="T274" s="205"/>
      <c r="AT274" s="206" t="s">
        <v>125</v>
      </c>
      <c r="AU274" s="206" t="s">
        <v>83</v>
      </c>
      <c r="AV274" s="13" t="s">
        <v>81</v>
      </c>
      <c r="AW274" s="13" t="s">
        <v>32</v>
      </c>
      <c r="AX274" s="13" t="s">
        <v>76</v>
      </c>
      <c r="AY274" s="206" t="s">
        <v>116</v>
      </c>
    </row>
    <row r="275" spans="2:51" s="13" customFormat="1">
      <c r="B275" s="196"/>
      <c r="C275" s="197"/>
      <c r="D275" s="198" t="s">
        <v>125</v>
      </c>
      <c r="E275" s="199" t="s">
        <v>1</v>
      </c>
      <c r="F275" s="200" t="s">
        <v>269</v>
      </c>
      <c r="G275" s="197"/>
      <c r="H275" s="199" t="s">
        <v>1</v>
      </c>
      <c r="I275" s="201"/>
      <c r="J275" s="197"/>
      <c r="K275" s="197"/>
      <c r="L275" s="202"/>
      <c r="M275" s="203"/>
      <c r="N275" s="204"/>
      <c r="O275" s="204"/>
      <c r="P275" s="204"/>
      <c r="Q275" s="204"/>
      <c r="R275" s="204"/>
      <c r="S275" s="204"/>
      <c r="T275" s="205"/>
      <c r="AT275" s="206" t="s">
        <v>125</v>
      </c>
      <c r="AU275" s="206" t="s">
        <v>83</v>
      </c>
      <c r="AV275" s="13" t="s">
        <v>81</v>
      </c>
      <c r="AW275" s="13" t="s">
        <v>32</v>
      </c>
      <c r="AX275" s="13" t="s">
        <v>76</v>
      </c>
      <c r="AY275" s="206" t="s">
        <v>116</v>
      </c>
    </row>
    <row r="276" spans="2:51" s="13" customFormat="1">
      <c r="B276" s="196"/>
      <c r="C276" s="197"/>
      <c r="D276" s="198" t="s">
        <v>125</v>
      </c>
      <c r="E276" s="199" t="s">
        <v>1</v>
      </c>
      <c r="F276" s="200" t="s">
        <v>270</v>
      </c>
      <c r="G276" s="197"/>
      <c r="H276" s="199" t="s">
        <v>1</v>
      </c>
      <c r="I276" s="201"/>
      <c r="J276" s="197"/>
      <c r="K276" s="197"/>
      <c r="L276" s="202"/>
      <c r="M276" s="203"/>
      <c r="N276" s="204"/>
      <c r="O276" s="204"/>
      <c r="P276" s="204"/>
      <c r="Q276" s="204"/>
      <c r="R276" s="204"/>
      <c r="S276" s="204"/>
      <c r="T276" s="205"/>
      <c r="AT276" s="206" t="s">
        <v>125</v>
      </c>
      <c r="AU276" s="206" t="s">
        <v>83</v>
      </c>
      <c r="AV276" s="13" t="s">
        <v>81</v>
      </c>
      <c r="AW276" s="13" t="s">
        <v>32</v>
      </c>
      <c r="AX276" s="13" t="s">
        <v>76</v>
      </c>
      <c r="AY276" s="206" t="s">
        <v>116</v>
      </c>
    </row>
    <row r="277" spans="2:51" s="13" customFormat="1">
      <c r="B277" s="196"/>
      <c r="C277" s="197"/>
      <c r="D277" s="198" t="s">
        <v>125</v>
      </c>
      <c r="E277" s="199" t="s">
        <v>1</v>
      </c>
      <c r="F277" s="200" t="s">
        <v>271</v>
      </c>
      <c r="G277" s="197"/>
      <c r="H277" s="199" t="s">
        <v>1</v>
      </c>
      <c r="I277" s="201"/>
      <c r="J277" s="197"/>
      <c r="K277" s="197"/>
      <c r="L277" s="202"/>
      <c r="M277" s="203"/>
      <c r="N277" s="204"/>
      <c r="O277" s="204"/>
      <c r="P277" s="204"/>
      <c r="Q277" s="204"/>
      <c r="R277" s="204"/>
      <c r="S277" s="204"/>
      <c r="T277" s="205"/>
      <c r="AT277" s="206" t="s">
        <v>125</v>
      </c>
      <c r="AU277" s="206" t="s">
        <v>83</v>
      </c>
      <c r="AV277" s="13" t="s">
        <v>81</v>
      </c>
      <c r="AW277" s="13" t="s">
        <v>32</v>
      </c>
      <c r="AX277" s="13" t="s">
        <v>76</v>
      </c>
      <c r="AY277" s="206" t="s">
        <v>116</v>
      </c>
    </row>
    <row r="278" spans="2:51" s="13" customFormat="1">
      <c r="B278" s="196"/>
      <c r="C278" s="197"/>
      <c r="D278" s="198" t="s">
        <v>125</v>
      </c>
      <c r="E278" s="199" t="s">
        <v>1</v>
      </c>
      <c r="F278" s="200" t="s">
        <v>272</v>
      </c>
      <c r="G278" s="197"/>
      <c r="H278" s="199" t="s">
        <v>1</v>
      </c>
      <c r="I278" s="201"/>
      <c r="J278" s="197"/>
      <c r="K278" s="197"/>
      <c r="L278" s="202"/>
      <c r="M278" s="203"/>
      <c r="N278" s="204"/>
      <c r="O278" s="204"/>
      <c r="P278" s="204"/>
      <c r="Q278" s="204"/>
      <c r="R278" s="204"/>
      <c r="S278" s="204"/>
      <c r="T278" s="205"/>
      <c r="AT278" s="206" t="s">
        <v>125</v>
      </c>
      <c r="AU278" s="206" t="s">
        <v>83</v>
      </c>
      <c r="AV278" s="13" t="s">
        <v>81</v>
      </c>
      <c r="AW278" s="13" t="s">
        <v>32</v>
      </c>
      <c r="AX278" s="13" t="s">
        <v>76</v>
      </c>
      <c r="AY278" s="206" t="s">
        <v>116</v>
      </c>
    </row>
    <row r="279" spans="2:51" s="13" customFormat="1">
      <c r="B279" s="196"/>
      <c r="C279" s="197"/>
      <c r="D279" s="198" t="s">
        <v>125</v>
      </c>
      <c r="E279" s="199" t="s">
        <v>1</v>
      </c>
      <c r="F279" s="200" t="s">
        <v>273</v>
      </c>
      <c r="G279" s="197"/>
      <c r="H279" s="199" t="s">
        <v>1</v>
      </c>
      <c r="I279" s="201"/>
      <c r="J279" s="197"/>
      <c r="K279" s="197"/>
      <c r="L279" s="202"/>
      <c r="M279" s="203"/>
      <c r="N279" s="204"/>
      <c r="O279" s="204"/>
      <c r="P279" s="204"/>
      <c r="Q279" s="204"/>
      <c r="R279" s="204"/>
      <c r="S279" s="204"/>
      <c r="T279" s="205"/>
      <c r="AT279" s="206" t="s">
        <v>125</v>
      </c>
      <c r="AU279" s="206" t="s">
        <v>83</v>
      </c>
      <c r="AV279" s="13" t="s">
        <v>81</v>
      </c>
      <c r="AW279" s="13" t="s">
        <v>32</v>
      </c>
      <c r="AX279" s="13" t="s">
        <v>76</v>
      </c>
      <c r="AY279" s="206" t="s">
        <v>116</v>
      </c>
    </row>
    <row r="280" spans="2:51" s="13" customFormat="1" ht="22.5">
      <c r="B280" s="196"/>
      <c r="C280" s="197"/>
      <c r="D280" s="198" t="s">
        <v>125</v>
      </c>
      <c r="E280" s="199" t="s">
        <v>1</v>
      </c>
      <c r="F280" s="200" t="s">
        <v>274</v>
      </c>
      <c r="G280" s="197"/>
      <c r="H280" s="199" t="s">
        <v>1</v>
      </c>
      <c r="I280" s="201"/>
      <c r="J280" s="197"/>
      <c r="K280" s="197"/>
      <c r="L280" s="202"/>
      <c r="M280" s="203"/>
      <c r="N280" s="204"/>
      <c r="O280" s="204"/>
      <c r="P280" s="204"/>
      <c r="Q280" s="204"/>
      <c r="R280" s="204"/>
      <c r="S280" s="204"/>
      <c r="T280" s="205"/>
      <c r="AT280" s="206" t="s">
        <v>125</v>
      </c>
      <c r="AU280" s="206" t="s">
        <v>83</v>
      </c>
      <c r="AV280" s="13" t="s">
        <v>81</v>
      </c>
      <c r="AW280" s="13" t="s">
        <v>32</v>
      </c>
      <c r="AX280" s="13" t="s">
        <v>76</v>
      </c>
      <c r="AY280" s="206" t="s">
        <v>116</v>
      </c>
    </row>
    <row r="281" spans="2:51" s="13" customFormat="1">
      <c r="B281" s="196"/>
      <c r="C281" s="197"/>
      <c r="D281" s="198" t="s">
        <v>125</v>
      </c>
      <c r="E281" s="199" t="s">
        <v>1</v>
      </c>
      <c r="F281" s="200" t="s">
        <v>275</v>
      </c>
      <c r="G281" s="197"/>
      <c r="H281" s="199" t="s">
        <v>1</v>
      </c>
      <c r="I281" s="201"/>
      <c r="J281" s="197"/>
      <c r="K281" s="197"/>
      <c r="L281" s="202"/>
      <c r="M281" s="203"/>
      <c r="N281" s="204"/>
      <c r="O281" s="204"/>
      <c r="P281" s="204"/>
      <c r="Q281" s="204"/>
      <c r="R281" s="204"/>
      <c r="S281" s="204"/>
      <c r="T281" s="205"/>
      <c r="AT281" s="206" t="s">
        <v>125</v>
      </c>
      <c r="AU281" s="206" t="s">
        <v>83</v>
      </c>
      <c r="AV281" s="13" t="s">
        <v>81</v>
      </c>
      <c r="AW281" s="13" t="s">
        <v>32</v>
      </c>
      <c r="AX281" s="13" t="s">
        <v>76</v>
      </c>
      <c r="AY281" s="206" t="s">
        <v>116</v>
      </c>
    </row>
    <row r="282" spans="2:51" s="13" customFormat="1">
      <c r="B282" s="196"/>
      <c r="C282" s="197"/>
      <c r="D282" s="198" t="s">
        <v>125</v>
      </c>
      <c r="E282" s="199" t="s">
        <v>1</v>
      </c>
      <c r="F282" s="200" t="s">
        <v>276</v>
      </c>
      <c r="G282" s="197"/>
      <c r="H282" s="199" t="s">
        <v>1</v>
      </c>
      <c r="I282" s="201"/>
      <c r="J282" s="197"/>
      <c r="K282" s="197"/>
      <c r="L282" s="202"/>
      <c r="M282" s="203"/>
      <c r="N282" s="204"/>
      <c r="O282" s="204"/>
      <c r="P282" s="204"/>
      <c r="Q282" s="204"/>
      <c r="R282" s="204"/>
      <c r="S282" s="204"/>
      <c r="T282" s="205"/>
      <c r="AT282" s="206" t="s">
        <v>125</v>
      </c>
      <c r="AU282" s="206" t="s">
        <v>83</v>
      </c>
      <c r="AV282" s="13" t="s">
        <v>81</v>
      </c>
      <c r="AW282" s="13" t="s">
        <v>32</v>
      </c>
      <c r="AX282" s="13" t="s">
        <v>76</v>
      </c>
      <c r="AY282" s="206" t="s">
        <v>116</v>
      </c>
    </row>
    <row r="283" spans="2:51" s="13" customFormat="1">
      <c r="B283" s="196"/>
      <c r="C283" s="197"/>
      <c r="D283" s="198" t="s">
        <v>125</v>
      </c>
      <c r="E283" s="199" t="s">
        <v>1</v>
      </c>
      <c r="F283" s="200" t="s">
        <v>277</v>
      </c>
      <c r="G283" s="197"/>
      <c r="H283" s="199" t="s">
        <v>1</v>
      </c>
      <c r="I283" s="201"/>
      <c r="J283" s="197"/>
      <c r="K283" s="197"/>
      <c r="L283" s="202"/>
      <c r="M283" s="203"/>
      <c r="N283" s="204"/>
      <c r="O283" s="204"/>
      <c r="P283" s="204"/>
      <c r="Q283" s="204"/>
      <c r="R283" s="204"/>
      <c r="S283" s="204"/>
      <c r="T283" s="205"/>
      <c r="AT283" s="206" t="s">
        <v>125</v>
      </c>
      <c r="AU283" s="206" t="s">
        <v>83</v>
      </c>
      <c r="AV283" s="13" t="s">
        <v>81</v>
      </c>
      <c r="AW283" s="13" t="s">
        <v>32</v>
      </c>
      <c r="AX283" s="13" t="s">
        <v>76</v>
      </c>
      <c r="AY283" s="206" t="s">
        <v>116</v>
      </c>
    </row>
    <row r="284" spans="2:51" s="13" customFormat="1">
      <c r="B284" s="196"/>
      <c r="C284" s="197"/>
      <c r="D284" s="198" t="s">
        <v>125</v>
      </c>
      <c r="E284" s="199" t="s">
        <v>1</v>
      </c>
      <c r="F284" s="200" t="s">
        <v>278</v>
      </c>
      <c r="G284" s="197"/>
      <c r="H284" s="199" t="s">
        <v>1</v>
      </c>
      <c r="I284" s="201"/>
      <c r="J284" s="197"/>
      <c r="K284" s="197"/>
      <c r="L284" s="202"/>
      <c r="M284" s="203"/>
      <c r="N284" s="204"/>
      <c r="O284" s="204"/>
      <c r="P284" s="204"/>
      <c r="Q284" s="204"/>
      <c r="R284" s="204"/>
      <c r="S284" s="204"/>
      <c r="T284" s="205"/>
      <c r="AT284" s="206" t="s">
        <v>125</v>
      </c>
      <c r="AU284" s="206" t="s">
        <v>83</v>
      </c>
      <c r="AV284" s="13" t="s">
        <v>81</v>
      </c>
      <c r="AW284" s="13" t="s">
        <v>32</v>
      </c>
      <c r="AX284" s="13" t="s">
        <v>76</v>
      </c>
      <c r="AY284" s="206" t="s">
        <v>116</v>
      </c>
    </row>
    <row r="285" spans="2:51" s="13" customFormat="1">
      <c r="B285" s="196"/>
      <c r="C285" s="197"/>
      <c r="D285" s="198" t="s">
        <v>125</v>
      </c>
      <c r="E285" s="199" t="s">
        <v>1</v>
      </c>
      <c r="F285" s="200" t="s">
        <v>279</v>
      </c>
      <c r="G285" s="197"/>
      <c r="H285" s="199" t="s">
        <v>1</v>
      </c>
      <c r="I285" s="201"/>
      <c r="J285" s="197"/>
      <c r="K285" s="197"/>
      <c r="L285" s="202"/>
      <c r="M285" s="203"/>
      <c r="N285" s="204"/>
      <c r="O285" s="204"/>
      <c r="P285" s="204"/>
      <c r="Q285" s="204"/>
      <c r="R285" s="204"/>
      <c r="S285" s="204"/>
      <c r="T285" s="205"/>
      <c r="AT285" s="206" t="s">
        <v>125</v>
      </c>
      <c r="AU285" s="206" t="s">
        <v>83</v>
      </c>
      <c r="AV285" s="13" t="s">
        <v>81</v>
      </c>
      <c r="AW285" s="13" t="s">
        <v>32</v>
      </c>
      <c r="AX285" s="13" t="s">
        <v>76</v>
      </c>
      <c r="AY285" s="206" t="s">
        <v>116</v>
      </c>
    </row>
    <row r="286" spans="2:51" s="13" customFormat="1">
      <c r="B286" s="196"/>
      <c r="C286" s="197"/>
      <c r="D286" s="198" t="s">
        <v>125</v>
      </c>
      <c r="E286" s="199" t="s">
        <v>1</v>
      </c>
      <c r="F286" s="200" t="s">
        <v>280</v>
      </c>
      <c r="G286" s="197"/>
      <c r="H286" s="199" t="s">
        <v>1</v>
      </c>
      <c r="I286" s="201"/>
      <c r="J286" s="197"/>
      <c r="K286" s="197"/>
      <c r="L286" s="202"/>
      <c r="M286" s="203"/>
      <c r="N286" s="204"/>
      <c r="O286" s="204"/>
      <c r="P286" s="204"/>
      <c r="Q286" s="204"/>
      <c r="R286" s="204"/>
      <c r="S286" s="204"/>
      <c r="T286" s="205"/>
      <c r="AT286" s="206" t="s">
        <v>125</v>
      </c>
      <c r="AU286" s="206" t="s">
        <v>83</v>
      </c>
      <c r="AV286" s="13" t="s">
        <v>81</v>
      </c>
      <c r="AW286" s="13" t="s">
        <v>32</v>
      </c>
      <c r="AX286" s="13" t="s">
        <v>76</v>
      </c>
      <c r="AY286" s="206" t="s">
        <v>116</v>
      </c>
    </row>
    <row r="287" spans="2:51" s="13" customFormat="1">
      <c r="B287" s="196"/>
      <c r="C287" s="197"/>
      <c r="D287" s="198" t="s">
        <v>125</v>
      </c>
      <c r="E287" s="199" t="s">
        <v>1</v>
      </c>
      <c r="F287" s="200" t="s">
        <v>281</v>
      </c>
      <c r="G287" s="197"/>
      <c r="H287" s="199" t="s">
        <v>1</v>
      </c>
      <c r="I287" s="201"/>
      <c r="J287" s="197"/>
      <c r="K287" s="197"/>
      <c r="L287" s="202"/>
      <c r="M287" s="203"/>
      <c r="N287" s="204"/>
      <c r="O287" s="204"/>
      <c r="P287" s="204"/>
      <c r="Q287" s="204"/>
      <c r="R287" s="204"/>
      <c r="S287" s="204"/>
      <c r="T287" s="205"/>
      <c r="AT287" s="206" t="s">
        <v>125</v>
      </c>
      <c r="AU287" s="206" t="s">
        <v>83</v>
      </c>
      <c r="AV287" s="13" t="s">
        <v>81</v>
      </c>
      <c r="AW287" s="13" t="s">
        <v>32</v>
      </c>
      <c r="AX287" s="13" t="s">
        <v>76</v>
      </c>
      <c r="AY287" s="206" t="s">
        <v>116</v>
      </c>
    </row>
    <row r="288" spans="2:51" s="13" customFormat="1" ht="33.75">
      <c r="B288" s="196"/>
      <c r="C288" s="197"/>
      <c r="D288" s="198" t="s">
        <v>125</v>
      </c>
      <c r="E288" s="199" t="s">
        <v>1</v>
      </c>
      <c r="F288" s="200" t="s">
        <v>282</v>
      </c>
      <c r="G288" s="197"/>
      <c r="H288" s="199" t="s">
        <v>1</v>
      </c>
      <c r="I288" s="201"/>
      <c r="J288" s="197"/>
      <c r="K288" s="197"/>
      <c r="L288" s="202"/>
      <c r="M288" s="203"/>
      <c r="N288" s="204"/>
      <c r="O288" s="204"/>
      <c r="P288" s="204"/>
      <c r="Q288" s="204"/>
      <c r="R288" s="204"/>
      <c r="S288" s="204"/>
      <c r="T288" s="205"/>
      <c r="AT288" s="206" t="s">
        <v>125</v>
      </c>
      <c r="AU288" s="206" t="s">
        <v>83</v>
      </c>
      <c r="AV288" s="13" t="s">
        <v>81</v>
      </c>
      <c r="AW288" s="13" t="s">
        <v>32</v>
      </c>
      <c r="AX288" s="13" t="s">
        <v>76</v>
      </c>
      <c r="AY288" s="206" t="s">
        <v>116</v>
      </c>
    </row>
    <row r="289" spans="1:65" s="13" customFormat="1" ht="22.5">
      <c r="B289" s="196"/>
      <c r="C289" s="197"/>
      <c r="D289" s="198" t="s">
        <v>125</v>
      </c>
      <c r="E289" s="199" t="s">
        <v>1</v>
      </c>
      <c r="F289" s="200" t="s">
        <v>283</v>
      </c>
      <c r="G289" s="197"/>
      <c r="H289" s="199" t="s">
        <v>1</v>
      </c>
      <c r="I289" s="201"/>
      <c r="J289" s="197"/>
      <c r="K289" s="197"/>
      <c r="L289" s="202"/>
      <c r="M289" s="203"/>
      <c r="N289" s="204"/>
      <c r="O289" s="204"/>
      <c r="P289" s="204"/>
      <c r="Q289" s="204"/>
      <c r="R289" s="204"/>
      <c r="S289" s="204"/>
      <c r="T289" s="205"/>
      <c r="AT289" s="206" t="s">
        <v>125</v>
      </c>
      <c r="AU289" s="206" t="s">
        <v>83</v>
      </c>
      <c r="AV289" s="13" t="s">
        <v>81</v>
      </c>
      <c r="AW289" s="13" t="s">
        <v>32</v>
      </c>
      <c r="AX289" s="13" t="s">
        <v>76</v>
      </c>
      <c r="AY289" s="206" t="s">
        <v>116</v>
      </c>
    </row>
    <row r="290" spans="1:65" s="14" customFormat="1">
      <c r="B290" s="207"/>
      <c r="C290" s="208"/>
      <c r="D290" s="198" t="s">
        <v>125</v>
      </c>
      <c r="E290" s="209" t="s">
        <v>1</v>
      </c>
      <c r="F290" s="210" t="s">
        <v>81</v>
      </c>
      <c r="G290" s="208"/>
      <c r="H290" s="211">
        <v>1</v>
      </c>
      <c r="I290" s="212"/>
      <c r="J290" s="208"/>
      <c r="K290" s="208"/>
      <c r="L290" s="213"/>
      <c r="M290" s="214"/>
      <c r="N290" s="215"/>
      <c r="O290" s="215"/>
      <c r="P290" s="215"/>
      <c r="Q290" s="215"/>
      <c r="R290" s="215"/>
      <c r="S290" s="215"/>
      <c r="T290" s="216"/>
      <c r="AT290" s="217" t="s">
        <v>125</v>
      </c>
      <c r="AU290" s="217" t="s">
        <v>83</v>
      </c>
      <c r="AV290" s="14" t="s">
        <v>83</v>
      </c>
      <c r="AW290" s="14" t="s">
        <v>32</v>
      </c>
      <c r="AX290" s="14" t="s">
        <v>81</v>
      </c>
      <c r="AY290" s="217" t="s">
        <v>116</v>
      </c>
    </row>
    <row r="291" spans="1:65" s="2" customFormat="1" ht="37.9" customHeight="1">
      <c r="A291" s="34"/>
      <c r="B291" s="35"/>
      <c r="C291" s="182" t="s">
        <v>7</v>
      </c>
      <c r="D291" s="182" t="s">
        <v>119</v>
      </c>
      <c r="E291" s="183" t="s">
        <v>284</v>
      </c>
      <c r="F291" s="184" t="s">
        <v>285</v>
      </c>
      <c r="G291" s="185" t="s">
        <v>260</v>
      </c>
      <c r="H291" s="186">
        <v>1</v>
      </c>
      <c r="I291" s="187"/>
      <c r="J291" s="188">
        <f>ROUND(I291*H291,2)</f>
        <v>0</v>
      </c>
      <c r="K291" s="189"/>
      <c r="L291" s="39"/>
      <c r="M291" s="190" t="s">
        <v>1</v>
      </c>
      <c r="N291" s="191" t="s">
        <v>41</v>
      </c>
      <c r="O291" s="71"/>
      <c r="P291" s="192">
        <f>O291*H291</f>
        <v>0</v>
      </c>
      <c r="Q291" s="192">
        <v>0</v>
      </c>
      <c r="R291" s="192">
        <f>Q291*H291</f>
        <v>0</v>
      </c>
      <c r="S291" s="192">
        <v>0</v>
      </c>
      <c r="T291" s="193">
        <f>S291*H291</f>
        <v>0</v>
      </c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R291" s="194" t="s">
        <v>123</v>
      </c>
      <c r="AT291" s="194" t="s">
        <v>119</v>
      </c>
      <c r="AU291" s="194" t="s">
        <v>83</v>
      </c>
      <c r="AY291" s="17" t="s">
        <v>116</v>
      </c>
      <c r="BE291" s="195">
        <f>IF(N291="základní",J291,0)</f>
        <v>0</v>
      </c>
      <c r="BF291" s="195">
        <f>IF(N291="snížená",J291,0)</f>
        <v>0</v>
      </c>
      <c r="BG291" s="195">
        <f>IF(N291="zákl. přenesená",J291,0)</f>
        <v>0</v>
      </c>
      <c r="BH291" s="195">
        <f>IF(N291="sníž. přenesená",J291,0)</f>
        <v>0</v>
      </c>
      <c r="BI291" s="195">
        <f>IF(N291="nulová",J291,0)</f>
        <v>0</v>
      </c>
      <c r="BJ291" s="17" t="s">
        <v>81</v>
      </c>
      <c r="BK291" s="195">
        <f>ROUND(I291*H291,2)</f>
        <v>0</v>
      </c>
      <c r="BL291" s="17" t="s">
        <v>123</v>
      </c>
      <c r="BM291" s="194" t="s">
        <v>286</v>
      </c>
    </row>
    <row r="292" spans="1:65" s="13" customFormat="1" ht="33.75">
      <c r="B292" s="196"/>
      <c r="C292" s="197"/>
      <c r="D292" s="198" t="s">
        <v>125</v>
      </c>
      <c r="E292" s="199" t="s">
        <v>1</v>
      </c>
      <c r="F292" s="200" t="s">
        <v>287</v>
      </c>
      <c r="G292" s="197"/>
      <c r="H292" s="199" t="s">
        <v>1</v>
      </c>
      <c r="I292" s="201"/>
      <c r="J292" s="197"/>
      <c r="K292" s="197"/>
      <c r="L292" s="202"/>
      <c r="M292" s="203"/>
      <c r="N292" s="204"/>
      <c r="O292" s="204"/>
      <c r="P292" s="204"/>
      <c r="Q292" s="204"/>
      <c r="R292" s="204"/>
      <c r="S292" s="204"/>
      <c r="T292" s="205"/>
      <c r="AT292" s="206" t="s">
        <v>125</v>
      </c>
      <c r="AU292" s="206" t="s">
        <v>83</v>
      </c>
      <c r="AV292" s="13" t="s">
        <v>81</v>
      </c>
      <c r="AW292" s="13" t="s">
        <v>32</v>
      </c>
      <c r="AX292" s="13" t="s">
        <v>76</v>
      </c>
      <c r="AY292" s="206" t="s">
        <v>116</v>
      </c>
    </row>
    <row r="293" spans="1:65" s="13" customFormat="1">
      <c r="B293" s="196"/>
      <c r="C293" s="197"/>
      <c r="D293" s="198" t="s">
        <v>125</v>
      </c>
      <c r="E293" s="199" t="s">
        <v>1</v>
      </c>
      <c r="F293" s="200" t="s">
        <v>263</v>
      </c>
      <c r="G293" s="197"/>
      <c r="H293" s="199" t="s">
        <v>1</v>
      </c>
      <c r="I293" s="201"/>
      <c r="J293" s="197"/>
      <c r="K293" s="197"/>
      <c r="L293" s="202"/>
      <c r="M293" s="203"/>
      <c r="N293" s="204"/>
      <c r="O293" s="204"/>
      <c r="P293" s="204"/>
      <c r="Q293" s="204"/>
      <c r="R293" s="204"/>
      <c r="S293" s="204"/>
      <c r="T293" s="205"/>
      <c r="AT293" s="206" t="s">
        <v>125</v>
      </c>
      <c r="AU293" s="206" t="s">
        <v>83</v>
      </c>
      <c r="AV293" s="13" t="s">
        <v>81</v>
      </c>
      <c r="AW293" s="13" t="s">
        <v>32</v>
      </c>
      <c r="AX293" s="13" t="s">
        <v>76</v>
      </c>
      <c r="AY293" s="206" t="s">
        <v>116</v>
      </c>
    </row>
    <row r="294" spans="1:65" s="13" customFormat="1">
      <c r="B294" s="196"/>
      <c r="C294" s="197"/>
      <c r="D294" s="198" t="s">
        <v>125</v>
      </c>
      <c r="E294" s="199" t="s">
        <v>1</v>
      </c>
      <c r="F294" s="200" t="s">
        <v>288</v>
      </c>
      <c r="G294" s="197"/>
      <c r="H294" s="199" t="s">
        <v>1</v>
      </c>
      <c r="I294" s="201"/>
      <c r="J294" s="197"/>
      <c r="K294" s="197"/>
      <c r="L294" s="202"/>
      <c r="M294" s="203"/>
      <c r="N294" s="204"/>
      <c r="O294" s="204"/>
      <c r="P294" s="204"/>
      <c r="Q294" s="204"/>
      <c r="R294" s="204"/>
      <c r="S294" s="204"/>
      <c r="T294" s="205"/>
      <c r="AT294" s="206" t="s">
        <v>125</v>
      </c>
      <c r="AU294" s="206" t="s">
        <v>83</v>
      </c>
      <c r="AV294" s="13" t="s">
        <v>81</v>
      </c>
      <c r="AW294" s="13" t="s">
        <v>32</v>
      </c>
      <c r="AX294" s="13" t="s">
        <v>76</v>
      </c>
      <c r="AY294" s="206" t="s">
        <v>116</v>
      </c>
    </row>
    <row r="295" spans="1:65" s="13" customFormat="1">
      <c r="B295" s="196"/>
      <c r="C295" s="197"/>
      <c r="D295" s="198" t="s">
        <v>125</v>
      </c>
      <c r="E295" s="199" t="s">
        <v>1</v>
      </c>
      <c r="F295" s="200" t="s">
        <v>265</v>
      </c>
      <c r="G295" s="197"/>
      <c r="H295" s="199" t="s">
        <v>1</v>
      </c>
      <c r="I295" s="201"/>
      <c r="J295" s="197"/>
      <c r="K295" s="197"/>
      <c r="L295" s="202"/>
      <c r="M295" s="203"/>
      <c r="N295" s="204"/>
      <c r="O295" s="204"/>
      <c r="P295" s="204"/>
      <c r="Q295" s="204"/>
      <c r="R295" s="204"/>
      <c r="S295" s="204"/>
      <c r="T295" s="205"/>
      <c r="AT295" s="206" t="s">
        <v>125</v>
      </c>
      <c r="AU295" s="206" t="s">
        <v>83</v>
      </c>
      <c r="AV295" s="13" t="s">
        <v>81</v>
      </c>
      <c r="AW295" s="13" t="s">
        <v>32</v>
      </c>
      <c r="AX295" s="13" t="s">
        <v>76</v>
      </c>
      <c r="AY295" s="206" t="s">
        <v>116</v>
      </c>
    </row>
    <row r="296" spans="1:65" s="13" customFormat="1">
      <c r="B296" s="196"/>
      <c r="C296" s="197"/>
      <c r="D296" s="198" t="s">
        <v>125</v>
      </c>
      <c r="E296" s="199" t="s">
        <v>1</v>
      </c>
      <c r="F296" s="200" t="s">
        <v>266</v>
      </c>
      <c r="G296" s="197"/>
      <c r="H296" s="199" t="s">
        <v>1</v>
      </c>
      <c r="I296" s="201"/>
      <c r="J296" s="197"/>
      <c r="K296" s="197"/>
      <c r="L296" s="202"/>
      <c r="M296" s="203"/>
      <c r="N296" s="204"/>
      <c r="O296" s="204"/>
      <c r="P296" s="204"/>
      <c r="Q296" s="204"/>
      <c r="R296" s="204"/>
      <c r="S296" s="204"/>
      <c r="T296" s="205"/>
      <c r="AT296" s="206" t="s">
        <v>125</v>
      </c>
      <c r="AU296" s="206" t="s">
        <v>83</v>
      </c>
      <c r="AV296" s="13" t="s">
        <v>81</v>
      </c>
      <c r="AW296" s="13" t="s">
        <v>32</v>
      </c>
      <c r="AX296" s="13" t="s">
        <v>76</v>
      </c>
      <c r="AY296" s="206" t="s">
        <v>116</v>
      </c>
    </row>
    <row r="297" spans="1:65" s="13" customFormat="1">
      <c r="B297" s="196"/>
      <c r="C297" s="197"/>
      <c r="D297" s="198" t="s">
        <v>125</v>
      </c>
      <c r="E297" s="199" t="s">
        <v>1</v>
      </c>
      <c r="F297" s="200" t="s">
        <v>267</v>
      </c>
      <c r="G297" s="197"/>
      <c r="H297" s="199" t="s">
        <v>1</v>
      </c>
      <c r="I297" s="201"/>
      <c r="J297" s="197"/>
      <c r="K297" s="197"/>
      <c r="L297" s="202"/>
      <c r="M297" s="203"/>
      <c r="N297" s="204"/>
      <c r="O297" s="204"/>
      <c r="P297" s="204"/>
      <c r="Q297" s="204"/>
      <c r="R297" s="204"/>
      <c r="S297" s="204"/>
      <c r="T297" s="205"/>
      <c r="AT297" s="206" t="s">
        <v>125</v>
      </c>
      <c r="AU297" s="206" t="s">
        <v>83</v>
      </c>
      <c r="AV297" s="13" t="s">
        <v>81</v>
      </c>
      <c r="AW297" s="13" t="s">
        <v>32</v>
      </c>
      <c r="AX297" s="13" t="s">
        <v>76</v>
      </c>
      <c r="AY297" s="206" t="s">
        <v>116</v>
      </c>
    </row>
    <row r="298" spans="1:65" s="13" customFormat="1">
      <c r="B298" s="196"/>
      <c r="C298" s="197"/>
      <c r="D298" s="198" t="s">
        <v>125</v>
      </c>
      <c r="E298" s="199" t="s">
        <v>1</v>
      </c>
      <c r="F298" s="200" t="s">
        <v>289</v>
      </c>
      <c r="G298" s="197"/>
      <c r="H298" s="199" t="s">
        <v>1</v>
      </c>
      <c r="I298" s="201"/>
      <c r="J298" s="197"/>
      <c r="K298" s="197"/>
      <c r="L298" s="202"/>
      <c r="M298" s="203"/>
      <c r="N298" s="204"/>
      <c r="O298" s="204"/>
      <c r="P298" s="204"/>
      <c r="Q298" s="204"/>
      <c r="R298" s="204"/>
      <c r="S298" s="204"/>
      <c r="T298" s="205"/>
      <c r="AT298" s="206" t="s">
        <v>125</v>
      </c>
      <c r="AU298" s="206" t="s">
        <v>83</v>
      </c>
      <c r="AV298" s="13" t="s">
        <v>81</v>
      </c>
      <c r="AW298" s="13" t="s">
        <v>32</v>
      </c>
      <c r="AX298" s="13" t="s">
        <v>76</v>
      </c>
      <c r="AY298" s="206" t="s">
        <v>116</v>
      </c>
    </row>
    <row r="299" spans="1:65" s="13" customFormat="1">
      <c r="B299" s="196"/>
      <c r="C299" s="197"/>
      <c r="D299" s="198" t="s">
        <v>125</v>
      </c>
      <c r="E299" s="199" t="s">
        <v>1</v>
      </c>
      <c r="F299" s="200" t="s">
        <v>269</v>
      </c>
      <c r="G299" s="197"/>
      <c r="H299" s="199" t="s">
        <v>1</v>
      </c>
      <c r="I299" s="201"/>
      <c r="J299" s="197"/>
      <c r="K299" s="197"/>
      <c r="L299" s="202"/>
      <c r="M299" s="203"/>
      <c r="N299" s="204"/>
      <c r="O299" s="204"/>
      <c r="P299" s="204"/>
      <c r="Q299" s="204"/>
      <c r="R299" s="204"/>
      <c r="S299" s="204"/>
      <c r="T299" s="205"/>
      <c r="AT299" s="206" t="s">
        <v>125</v>
      </c>
      <c r="AU299" s="206" t="s">
        <v>83</v>
      </c>
      <c r="AV299" s="13" t="s">
        <v>81</v>
      </c>
      <c r="AW299" s="13" t="s">
        <v>32</v>
      </c>
      <c r="AX299" s="13" t="s">
        <v>76</v>
      </c>
      <c r="AY299" s="206" t="s">
        <v>116</v>
      </c>
    </row>
    <row r="300" spans="1:65" s="13" customFormat="1">
      <c r="B300" s="196"/>
      <c r="C300" s="197"/>
      <c r="D300" s="198" t="s">
        <v>125</v>
      </c>
      <c r="E300" s="199" t="s">
        <v>1</v>
      </c>
      <c r="F300" s="200" t="s">
        <v>270</v>
      </c>
      <c r="G300" s="197"/>
      <c r="H300" s="199" t="s">
        <v>1</v>
      </c>
      <c r="I300" s="201"/>
      <c r="J300" s="197"/>
      <c r="K300" s="197"/>
      <c r="L300" s="202"/>
      <c r="M300" s="203"/>
      <c r="N300" s="204"/>
      <c r="O300" s="204"/>
      <c r="P300" s="204"/>
      <c r="Q300" s="204"/>
      <c r="R300" s="204"/>
      <c r="S300" s="204"/>
      <c r="T300" s="205"/>
      <c r="AT300" s="206" t="s">
        <v>125</v>
      </c>
      <c r="AU300" s="206" t="s">
        <v>83</v>
      </c>
      <c r="AV300" s="13" t="s">
        <v>81</v>
      </c>
      <c r="AW300" s="13" t="s">
        <v>32</v>
      </c>
      <c r="AX300" s="13" t="s">
        <v>76</v>
      </c>
      <c r="AY300" s="206" t="s">
        <v>116</v>
      </c>
    </row>
    <row r="301" spans="1:65" s="13" customFormat="1">
      <c r="B301" s="196"/>
      <c r="C301" s="197"/>
      <c r="D301" s="198" t="s">
        <v>125</v>
      </c>
      <c r="E301" s="199" t="s">
        <v>1</v>
      </c>
      <c r="F301" s="200" t="s">
        <v>271</v>
      </c>
      <c r="G301" s="197"/>
      <c r="H301" s="199" t="s">
        <v>1</v>
      </c>
      <c r="I301" s="201"/>
      <c r="J301" s="197"/>
      <c r="K301" s="197"/>
      <c r="L301" s="202"/>
      <c r="M301" s="203"/>
      <c r="N301" s="204"/>
      <c r="O301" s="204"/>
      <c r="P301" s="204"/>
      <c r="Q301" s="204"/>
      <c r="R301" s="204"/>
      <c r="S301" s="204"/>
      <c r="T301" s="205"/>
      <c r="AT301" s="206" t="s">
        <v>125</v>
      </c>
      <c r="AU301" s="206" t="s">
        <v>83</v>
      </c>
      <c r="AV301" s="13" t="s">
        <v>81</v>
      </c>
      <c r="AW301" s="13" t="s">
        <v>32</v>
      </c>
      <c r="AX301" s="13" t="s">
        <v>76</v>
      </c>
      <c r="AY301" s="206" t="s">
        <v>116</v>
      </c>
    </row>
    <row r="302" spans="1:65" s="13" customFormat="1" ht="22.5">
      <c r="B302" s="196"/>
      <c r="C302" s="197"/>
      <c r="D302" s="198" t="s">
        <v>125</v>
      </c>
      <c r="E302" s="199" t="s">
        <v>1</v>
      </c>
      <c r="F302" s="200" t="s">
        <v>290</v>
      </c>
      <c r="G302" s="197"/>
      <c r="H302" s="199" t="s">
        <v>1</v>
      </c>
      <c r="I302" s="201"/>
      <c r="J302" s="197"/>
      <c r="K302" s="197"/>
      <c r="L302" s="202"/>
      <c r="M302" s="203"/>
      <c r="N302" s="204"/>
      <c r="O302" s="204"/>
      <c r="P302" s="204"/>
      <c r="Q302" s="204"/>
      <c r="R302" s="204"/>
      <c r="S302" s="204"/>
      <c r="T302" s="205"/>
      <c r="AT302" s="206" t="s">
        <v>125</v>
      </c>
      <c r="AU302" s="206" t="s">
        <v>83</v>
      </c>
      <c r="AV302" s="13" t="s">
        <v>81</v>
      </c>
      <c r="AW302" s="13" t="s">
        <v>32</v>
      </c>
      <c r="AX302" s="13" t="s">
        <v>76</v>
      </c>
      <c r="AY302" s="206" t="s">
        <v>116</v>
      </c>
    </row>
    <row r="303" spans="1:65" s="13" customFormat="1">
      <c r="B303" s="196"/>
      <c r="C303" s="197"/>
      <c r="D303" s="198" t="s">
        <v>125</v>
      </c>
      <c r="E303" s="199" t="s">
        <v>1</v>
      </c>
      <c r="F303" s="200" t="s">
        <v>275</v>
      </c>
      <c r="G303" s="197"/>
      <c r="H303" s="199" t="s">
        <v>1</v>
      </c>
      <c r="I303" s="201"/>
      <c r="J303" s="197"/>
      <c r="K303" s="197"/>
      <c r="L303" s="202"/>
      <c r="M303" s="203"/>
      <c r="N303" s="204"/>
      <c r="O303" s="204"/>
      <c r="P303" s="204"/>
      <c r="Q303" s="204"/>
      <c r="R303" s="204"/>
      <c r="S303" s="204"/>
      <c r="T303" s="205"/>
      <c r="AT303" s="206" t="s">
        <v>125</v>
      </c>
      <c r="AU303" s="206" t="s">
        <v>83</v>
      </c>
      <c r="AV303" s="13" t="s">
        <v>81</v>
      </c>
      <c r="AW303" s="13" t="s">
        <v>32</v>
      </c>
      <c r="AX303" s="13" t="s">
        <v>76</v>
      </c>
      <c r="AY303" s="206" t="s">
        <v>116</v>
      </c>
    </row>
    <row r="304" spans="1:65" s="13" customFormat="1">
      <c r="B304" s="196"/>
      <c r="C304" s="197"/>
      <c r="D304" s="198" t="s">
        <v>125</v>
      </c>
      <c r="E304" s="199" t="s">
        <v>1</v>
      </c>
      <c r="F304" s="200" t="s">
        <v>276</v>
      </c>
      <c r="G304" s="197"/>
      <c r="H304" s="199" t="s">
        <v>1</v>
      </c>
      <c r="I304" s="201"/>
      <c r="J304" s="197"/>
      <c r="K304" s="197"/>
      <c r="L304" s="202"/>
      <c r="M304" s="203"/>
      <c r="N304" s="204"/>
      <c r="O304" s="204"/>
      <c r="P304" s="204"/>
      <c r="Q304" s="204"/>
      <c r="R304" s="204"/>
      <c r="S304" s="204"/>
      <c r="T304" s="205"/>
      <c r="AT304" s="206" t="s">
        <v>125</v>
      </c>
      <c r="AU304" s="206" t="s">
        <v>83</v>
      </c>
      <c r="AV304" s="13" t="s">
        <v>81</v>
      </c>
      <c r="AW304" s="13" t="s">
        <v>32</v>
      </c>
      <c r="AX304" s="13" t="s">
        <v>76</v>
      </c>
      <c r="AY304" s="206" t="s">
        <v>116</v>
      </c>
    </row>
    <row r="305" spans="1:65" s="13" customFormat="1">
      <c r="B305" s="196"/>
      <c r="C305" s="197"/>
      <c r="D305" s="198" t="s">
        <v>125</v>
      </c>
      <c r="E305" s="199" t="s">
        <v>1</v>
      </c>
      <c r="F305" s="200" t="s">
        <v>291</v>
      </c>
      <c r="G305" s="197"/>
      <c r="H305" s="199" t="s">
        <v>1</v>
      </c>
      <c r="I305" s="201"/>
      <c r="J305" s="197"/>
      <c r="K305" s="197"/>
      <c r="L305" s="202"/>
      <c r="M305" s="203"/>
      <c r="N305" s="204"/>
      <c r="O305" s="204"/>
      <c r="P305" s="204"/>
      <c r="Q305" s="204"/>
      <c r="R305" s="204"/>
      <c r="S305" s="204"/>
      <c r="T305" s="205"/>
      <c r="AT305" s="206" t="s">
        <v>125</v>
      </c>
      <c r="AU305" s="206" t="s">
        <v>83</v>
      </c>
      <c r="AV305" s="13" t="s">
        <v>81</v>
      </c>
      <c r="AW305" s="13" t="s">
        <v>32</v>
      </c>
      <c r="AX305" s="13" t="s">
        <v>76</v>
      </c>
      <c r="AY305" s="206" t="s">
        <v>116</v>
      </c>
    </row>
    <row r="306" spans="1:65" s="13" customFormat="1">
      <c r="B306" s="196"/>
      <c r="C306" s="197"/>
      <c r="D306" s="198" t="s">
        <v>125</v>
      </c>
      <c r="E306" s="199" t="s">
        <v>1</v>
      </c>
      <c r="F306" s="200" t="s">
        <v>292</v>
      </c>
      <c r="G306" s="197"/>
      <c r="H306" s="199" t="s">
        <v>1</v>
      </c>
      <c r="I306" s="201"/>
      <c r="J306" s="197"/>
      <c r="K306" s="197"/>
      <c r="L306" s="202"/>
      <c r="M306" s="203"/>
      <c r="N306" s="204"/>
      <c r="O306" s="204"/>
      <c r="P306" s="204"/>
      <c r="Q306" s="204"/>
      <c r="R306" s="204"/>
      <c r="S306" s="204"/>
      <c r="T306" s="205"/>
      <c r="AT306" s="206" t="s">
        <v>125</v>
      </c>
      <c r="AU306" s="206" t="s">
        <v>83</v>
      </c>
      <c r="AV306" s="13" t="s">
        <v>81</v>
      </c>
      <c r="AW306" s="13" t="s">
        <v>32</v>
      </c>
      <c r="AX306" s="13" t="s">
        <v>76</v>
      </c>
      <c r="AY306" s="206" t="s">
        <v>116</v>
      </c>
    </row>
    <row r="307" spans="1:65" s="13" customFormat="1">
      <c r="B307" s="196"/>
      <c r="C307" s="197"/>
      <c r="D307" s="198" t="s">
        <v>125</v>
      </c>
      <c r="E307" s="199" t="s">
        <v>1</v>
      </c>
      <c r="F307" s="200" t="s">
        <v>277</v>
      </c>
      <c r="G307" s="197"/>
      <c r="H307" s="199" t="s">
        <v>1</v>
      </c>
      <c r="I307" s="201"/>
      <c r="J307" s="197"/>
      <c r="K307" s="197"/>
      <c r="L307" s="202"/>
      <c r="M307" s="203"/>
      <c r="N307" s="204"/>
      <c r="O307" s="204"/>
      <c r="P307" s="204"/>
      <c r="Q307" s="204"/>
      <c r="R307" s="204"/>
      <c r="S307" s="204"/>
      <c r="T307" s="205"/>
      <c r="AT307" s="206" t="s">
        <v>125</v>
      </c>
      <c r="AU307" s="206" t="s">
        <v>83</v>
      </c>
      <c r="AV307" s="13" t="s">
        <v>81</v>
      </c>
      <c r="AW307" s="13" t="s">
        <v>32</v>
      </c>
      <c r="AX307" s="13" t="s">
        <v>76</v>
      </c>
      <c r="AY307" s="206" t="s">
        <v>116</v>
      </c>
    </row>
    <row r="308" spans="1:65" s="13" customFormat="1">
      <c r="B308" s="196"/>
      <c r="C308" s="197"/>
      <c r="D308" s="198" t="s">
        <v>125</v>
      </c>
      <c r="E308" s="199" t="s">
        <v>1</v>
      </c>
      <c r="F308" s="200" t="s">
        <v>278</v>
      </c>
      <c r="G308" s="197"/>
      <c r="H308" s="199" t="s">
        <v>1</v>
      </c>
      <c r="I308" s="201"/>
      <c r="J308" s="197"/>
      <c r="K308" s="197"/>
      <c r="L308" s="202"/>
      <c r="M308" s="203"/>
      <c r="N308" s="204"/>
      <c r="O308" s="204"/>
      <c r="P308" s="204"/>
      <c r="Q308" s="204"/>
      <c r="R308" s="204"/>
      <c r="S308" s="204"/>
      <c r="T308" s="205"/>
      <c r="AT308" s="206" t="s">
        <v>125</v>
      </c>
      <c r="AU308" s="206" t="s">
        <v>83</v>
      </c>
      <c r="AV308" s="13" t="s">
        <v>81</v>
      </c>
      <c r="AW308" s="13" t="s">
        <v>32</v>
      </c>
      <c r="AX308" s="13" t="s">
        <v>76</v>
      </c>
      <c r="AY308" s="206" t="s">
        <v>116</v>
      </c>
    </row>
    <row r="309" spans="1:65" s="13" customFormat="1">
      <c r="B309" s="196"/>
      <c r="C309" s="197"/>
      <c r="D309" s="198" t="s">
        <v>125</v>
      </c>
      <c r="E309" s="199" t="s">
        <v>1</v>
      </c>
      <c r="F309" s="200" t="s">
        <v>279</v>
      </c>
      <c r="G309" s="197"/>
      <c r="H309" s="199" t="s">
        <v>1</v>
      </c>
      <c r="I309" s="201"/>
      <c r="J309" s="197"/>
      <c r="K309" s="197"/>
      <c r="L309" s="202"/>
      <c r="M309" s="203"/>
      <c r="N309" s="204"/>
      <c r="O309" s="204"/>
      <c r="P309" s="204"/>
      <c r="Q309" s="204"/>
      <c r="R309" s="204"/>
      <c r="S309" s="204"/>
      <c r="T309" s="205"/>
      <c r="AT309" s="206" t="s">
        <v>125</v>
      </c>
      <c r="AU309" s="206" t="s">
        <v>83</v>
      </c>
      <c r="AV309" s="13" t="s">
        <v>81</v>
      </c>
      <c r="AW309" s="13" t="s">
        <v>32</v>
      </c>
      <c r="AX309" s="13" t="s">
        <v>76</v>
      </c>
      <c r="AY309" s="206" t="s">
        <v>116</v>
      </c>
    </row>
    <row r="310" spans="1:65" s="13" customFormat="1">
      <c r="B310" s="196"/>
      <c r="C310" s="197"/>
      <c r="D310" s="198" t="s">
        <v>125</v>
      </c>
      <c r="E310" s="199" t="s">
        <v>1</v>
      </c>
      <c r="F310" s="200" t="s">
        <v>280</v>
      </c>
      <c r="G310" s="197"/>
      <c r="H310" s="199" t="s">
        <v>1</v>
      </c>
      <c r="I310" s="201"/>
      <c r="J310" s="197"/>
      <c r="K310" s="197"/>
      <c r="L310" s="202"/>
      <c r="M310" s="203"/>
      <c r="N310" s="204"/>
      <c r="O310" s="204"/>
      <c r="P310" s="204"/>
      <c r="Q310" s="204"/>
      <c r="R310" s="204"/>
      <c r="S310" s="204"/>
      <c r="T310" s="205"/>
      <c r="AT310" s="206" t="s">
        <v>125</v>
      </c>
      <c r="AU310" s="206" t="s">
        <v>83</v>
      </c>
      <c r="AV310" s="13" t="s">
        <v>81</v>
      </c>
      <c r="AW310" s="13" t="s">
        <v>32</v>
      </c>
      <c r="AX310" s="13" t="s">
        <v>76</v>
      </c>
      <c r="AY310" s="206" t="s">
        <v>116</v>
      </c>
    </row>
    <row r="311" spans="1:65" s="13" customFormat="1">
      <c r="B311" s="196"/>
      <c r="C311" s="197"/>
      <c r="D311" s="198" t="s">
        <v>125</v>
      </c>
      <c r="E311" s="199" t="s">
        <v>1</v>
      </c>
      <c r="F311" s="200" t="s">
        <v>281</v>
      </c>
      <c r="G311" s="197"/>
      <c r="H311" s="199" t="s">
        <v>1</v>
      </c>
      <c r="I311" s="201"/>
      <c r="J311" s="197"/>
      <c r="K311" s="197"/>
      <c r="L311" s="202"/>
      <c r="M311" s="203"/>
      <c r="N311" s="204"/>
      <c r="O311" s="204"/>
      <c r="P311" s="204"/>
      <c r="Q311" s="204"/>
      <c r="R311" s="204"/>
      <c r="S311" s="204"/>
      <c r="T311" s="205"/>
      <c r="AT311" s="206" t="s">
        <v>125</v>
      </c>
      <c r="AU311" s="206" t="s">
        <v>83</v>
      </c>
      <c r="AV311" s="13" t="s">
        <v>81</v>
      </c>
      <c r="AW311" s="13" t="s">
        <v>32</v>
      </c>
      <c r="AX311" s="13" t="s">
        <v>76</v>
      </c>
      <c r="AY311" s="206" t="s">
        <v>116</v>
      </c>
    </row>
    <row r="312" spans="1:65" s="13" customFormat="1" ht="33.75">
      <c r="B312" s="196"/>
      <c r="C312" s="197"/>
      <c r="D312" s="198" t="s">
        <v>125</v>
      </c>
      <c r="E312" s="199" t="s">
        <v>1</v>
      </c>
      <c r="F312" s="200" t="s">
        <v>293</v>
      </c>
      <c r="G312" s="197"/>
      <c r="H312" s="199" t="s">
        <v>1</v>
      </c>
      <c r="I312" s="201"/>
      <c r="J312" s="197"/>
      <c r="K312" s="197"/>
      <c r="L312" s="202"/>
      <c r="M312" s="203"/>
      <c r="N312" s="204"/>
      <c r="O312" s="204"/>
      <c r="P312" s="204"/>
      <c r="Q312" s="204"/>
      <c r="R312" s="204"/>
      <c r="S312" s="204"/>
      <c r="T312" s="205"/>
      <c r="AT312" s="206" t="s">
        <v>125</v>
      </c>
      <c r="AU312" s="206" t="s">
        <v>83</v>
      </c>
      <c r="AV312" s="13" t="s">
        <v>81</v>
      </c>
      <c r="AW312" s="13" t="s">
        <v>32</v>
      </c>
      <c r="AX312" s="13" t="s">
        <v>76</v>
      </c>
      <c r="AY312" s="206" t="s">
        <v>116</v>
      </c>
    </row>
    <row r="313" spans="1:65" s="13" customFormat="1" ht="22.5">
      <c r="B313" s="196"/>
      <c r="C313" s="197"/>
      <c r="D313" s="198" t="s">
        <v>125</v>
      </c>
      <c r="E313" s="199" t="s">
        <v>1</v>
      </c>
      <c r="F313" s="200" t="s">
        <v>283</v>
      </c>
      <c r="G313" s="197"/>
      <c r="H313" s="199" t="s">
        <v>1</v>
      </c>
      <c r="I313" s="201"/>
      <c r="J313" s="197"/>
      <c r="K313" s="197"/>
      <c r="L313" s="202"/>
      <c r="M313" s="203"/>
      <c r="N313" s="204"/>
      <c r="O313" s="204"/>
      <c r="P313" s="204"/>
      <c r="Q313" s="204"/>
      <c r="R313" s="204"/>
      <c r="S313" s="204"/>
      <c r="T313" s="205"/>
      <c r="AT313" s="206" t="s">
        <v>125</v>
      </c>
      <c r="AU313" s="206" t="s">
        <v>83</v>
      </c>
      <c r="AV313" s="13" t="s">
        <v>81</v>
      </c>
      <c r="AW313" s="13" t="s">
        <v>32</v>
      </c>
      <c r="AX313" s="13" t="s">
        <v>76</v>
      </c>
      <c r="AY313" s="206" t="s">
        <v>116</v>
      </c>
    </row>
    <row r="314" spans="1:65" s="14" customFormat="1">
      <c r="B314" s="207"/>
      <c r="C314" s="208"/>
      <c r="D314" s="198" t="s">
        <v>125</v>
      </c>
      <c r="E314" s="209" t="s">
        <v>1</v>
      </c>
      <c r="F314" s="210" t="s">
        <v>81</v>
      </c>
      <c r="G314" s="208"/>
      <c r="H314" s="211">
        <v>1</v>
      </c>
      <c r="I314" s="212"/>
      <c r="J314" s="208"/>
      <c r="K314" s="208"/>
      <c r="L314" s="213"/>
      <c r="M314" s="214"/>
      <c r="N314" s="215"/>
      <c r="O314" s="215"/>
      <c r="P314" s="215"/>
      <c r="Q314" s="215"/>
      <c r="R314" s="215"/>
      <c r="S314" s="215"/>
      <c r="T314" s="216"/>
      <c r="AT314" s="217" t="s">
        <v>125</v>
      </c>
      <c r="AU314" s="217" t="s">
        <v>83</v>
      </c>
      <c r="AV314" s="14" t="s">
        <v>83</v>
      </c>
      <c r="AW314" s="14" t="s">
        <v>32</v>
      </c>
      <c r="AX314" s="14" t="s">
        <v>81</v>
      </c>
      <c r="AY314" s="217" t="s">
        <v>116</v>
      </c>
    </row>
    <row r="315" spans="1:65" s="2" customFormat="1" ht="37.9" customHeight="1">
      <c r="A315" s="34"/>
      <c r="B315" s="35"/>
      <c r="C315" s="182" t="s">
        <v>294</v>
      </c>
      <c r="D315" s="182" t="s">
        <v>119</v>
      </c>
      <c r="E315" s="183" t="s">
        <v>295</v>
      </c>
      <c r="F315" s="184" t="s">
        <v>296</v>
      </c>
      <c r="G315" s="185" t="s">
        <v>260</v>
      </c>
      <c r="H315" s="186">
        <v>1</v>
      </c>
      <c r="I315" s="187"/>
      <c r="J315" s="188">
        <f>ROUND(I315*H315,2)</f>
        <v>0</v>
      </c>
      <c r="K315" s="189"/>
      <c r="L315" s="39"/>
      <c r="M315" s="190" t="s">
        <v>1</v>
      </c>
      <c r="N315" s="191" t="s">
        <v>41</v>
      </c>
      <c r="O315" s="71"/>
      <c r="P315" s="192">
        <f>O315*H315</f>
        <v>0</v>
      </c>
      <c r="Q315" s="192">
        <v>0</v>
      </c>
      <c r="R315" s="192">
        <f>Q315*H315</f>
        <v>0</v>
      </c>
      <c r="S315" s="192">
        <v>0</v>
      </c>
      <c r="T315" s="193">
        <f>S315*H315</f>
        <v>0</v>
      </c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R315" s="194" t="s">
        <v>123</v>
      </c>
      <c r="AT315" s="194" t="s">
        <v>119</v>
      </c>
      <c r="AU315" s="194" t="s">
        <v>83</v>
      </c>
      <c r="AY315" s="17" t="s">
        <v>116</v>
      </c>
      <c r="BE315" s="195">
        <f>IF(N315="základní",J315,0)</f>
        <v>0</v>
      </c>
      <c r="BF315" s="195">
        <f>IF(N315="snížená",J315,0)</f>
        <v>0</v>
      </c>
      <c r="BG315" s="195">
        <f>IF(N315="zákl. přenesená",J315,0)</f>
        <v>0</v>
      </c>
      <c r="BH315" s="195">
        <f>IF(N315="sníž. přenesená",J315,0)</f>
        <v>0</v>
      </c>
      <c r="BI315" s="195">
        <f>IF(N315="nulová",J315,0)</f>
        <v>0</v>
      </c>
      <c r="BJ315" s="17" t="s">
        <v>81</v>
      </c>
      <c r="BK315" s="195">
        <f>ROUND(I315*H315,2)</f>
        <v>0</v>
      </c>
      <c r="BL315" s="17" t="s">
        <v>123</v>
      </c>
      <c r="BM315" s="194" t="s">
        <v>297</v>
      </c>
    </row>
    <row r="316" spans="1:65" s="13" customFormat="1" ht="33.75">
      <c r="B316" s="196"/>
      <c r="C316" s="197"/>
      <c r="D316" s="198" t="s">
        <v>125</v>
      </c>
      <c r="E316" s="199" t="s">
        <v>1</v>
      </c>
      <c r="F316" s="200" t="s">
        <v>287</v>
      </c>
      <c r="G316" s="197"/>
      <c r="H316" s="199" t="s">
        <v>1</v>
      </c>
      <c r="I316" s="201"/>
      <c r="J316" s="197"/>
      <c r="K316" s="197"/>
      <c r="L316" s="202"/>
      <c r="M316" s="203"/>
      <c r="N316" s="204"/>
      <c r="O316" s="204"/>
      <c r="P316" s="204"/>
      <c r="Q316" s="204"/>
      <c r="R316" s="204"/>
      <c r="S316" s="204"/>
      <c r="T316" s="205"/>
      <c r="AT316" s="206" t="s">
        <v>125</v>
      </c>
      <c r="AU316" s="206" t="s">
        <v>83</v>
      </c>
      <c r="AV316" s="13" t="s">
        <v>81</v>
      </c>
      <c r="AW316" s="13" t="s">
        <v>32</v>
      </c>
      <c r="AX316" s="13" t="s">
        <v>76</v>
      </c>
      <c r="AY316" s="206" t="s">
        <v>116</v>
      </c>
    </row>
    <row r="317" spans="1:65" s="13" customFormat="1">
      <c r="B317" s="196"/>
      <c r="C317" s="197"/>
      <c r="D317" s="198" t="s">
        <v>125</v>
      </c>
      <c r="E317" s="199" t="s">
        <v>1</v>
      </c>
      <c r="F317" s="200" t="s">
        <v>263</v>
      </c>
      <c r="G317" s="197"/>
      <c r="H317" s="199" t="s">
        <v>1</v>
      </c>
      <c r="I317" s="201"/>
      <c r="J317" s="197"/>
      <c r="K317" s="197"/>
      <c r="L317" s="202"/>
      <c r="M317" s="203"/>
      <c r="N317" s="204"/>
      <c r="O317" s="204"/>
      <c r="P317" s="204"/>
      <c r="Q317" s="204"/>
      <c r="R317" s="204"/>
      <c r="S317" s="204"/>
      <c r="T317" s="205"/>
      <c r="AT317" s="206" t="s">
        <v>125</v>
      </c>
      <c r="AU317" s="206" t="s">
        <v>83</v>
      </c>
      <c r="AV317" s="13" t="s">
        <v>81</v>
      </c>
      <c r="AW317" s="13" t="s">
        <v>32</v>
      </c>
      <c r="AX317" s="13" t="s">
        <v>76</v>
      </c>
      <c r="AY317" s="206" t="s">
        <v>116</v>
      </c>
    </row>
    <row r="318" spans="1:65" s="13" customFormat="1">
      <c r="B318" s="196"/>
      <c r="C318" s="197"/>
      <c r="D318" s="198" t="s">
        <v>125</v>
      </c>
      <c r="E318" s="199" t="s">
        <v>1</v>
      </c>
      <c r="F318" s="200" t="s">
        <v>298</v>
      </c>
      <c r="G318" s="197"/>
      <c r="H318" s="199" t="s">
        <v>1</v>
      </c>
      <c r="I318" s="201"/>
      <c r="J318" s="197"/>
      <c r="K318" s="197"/>
      <c r="L318" s="202"/>
      <c r="M318" s="203"/>
      <c r="N318" s="204"/>
      <c r="O318" s="204"/>
      <c r="P318" s="204"/>
      <c r="Q318" s="204"/>
      <c r="R318" s="204"/>
      <c r="S318" s="204"/>
      <c r="T318" s="205"/>
      <c r="AT318" s="206" t="s">
        <v>125</v>
      </c>
      <c r="AU318" s="206" t="s">
        <v>83</v>
      </c>
      <c r="AV318" s="13" t="s">
        <v>81</v>
      </c>
      <c r="AW318" s="13" t="s">
        <v>32</v>
      </c>
      <c r="AX318" s="13" t="s">
        <v>76</v>
      </c>
      <c r="AY318" s="206" t="s">
        <v>116</v>
      </c>
    </row>
    <row r="319" spans="1:65" s="13" customFormat="1">
      <c r="B319" s="196"/>
      <c r="C319" s="197"/>
      <c r="D319" s="198" t="s">
        <v>125</v>
      </c>
      <c r="E319" s="199" t="s">
        <v>1</v>
      </c>
      <c r="F319" s="200" t="s">
        <v>265</v>
      </c>
      <c r="G319" s="197"/>
      <c r="H319" s="199" t="s">
        <v>1</v>
      </c>
      <c r="I319" s="201"/>
      <c r="J319" s="197"/>
      <c r="K319" s="197"/>
      <c r="L319" s="202"/>
      <c r="M319" s="203"/>
      <c r="N319" s="204"/>
      <c r="O319" s="204"/>
      <c r="P319" s="204"/>
      <c r="Q319" s="204"/>
      <c r="R319" s="204"/>
      <c r="S319" s="204"/>
      <c r="T319" s="205"/>
      <c r="AT319" s="206" t="s">
        <v>125</v>
      </c>
      <c r="AU319" s="206" t="s">
        <v>83</v>
      </c>
      <c r="AV319" s="13" t="s">
        <v>81</v>
      </c>
      <c r="AW319" s="13" t="s">
        <v>32</v>
      </c>
      <c r="AX319" s="13" t="s">
        <v>76</v>
      </c>
      <c r="AY319" s="206" t="s">
        <v>116</v>
      </c>
    </row>
    <row r="320" spans="1:65" s="13" customFormat="1">
      <c r="B320" s="196"/>
      <c r="C320" s="197"/>
      <c r="D320" s="198" t="s">
        <v>125</v>
      </c>
      <c r="E320" s="199" t="s">
        <v>1</v>
      </c>
      <c r="F320" s="200" t="s">
        <v>266</v>
      </c>
      <c r="G320" s="197"/>
      <c r="H320" s="199" t="s">
        <v>1</v>
      </c>
      <c r="I320" s="201"/>
      <c r="J320" s="197"/>
      <c r="K320" s="197"/>
      <c r="L320" s="202"/>
      <c r="M320" s="203"/>
      <c r="N320" s="204"/>
      <c r="O320" s="204"/>
      <c r="P320" s="204"/>
      <c r="Q320" s="204"/>
      <c r="R320" s="204"/>
      <c r="S320" s="204"/>
      <c r="T320" s="205"/>
      <c r="AT320" s="206" t="s">
        <v>125</v>
      </c>
      <c r="AU320" s="206" t="s">
        <v>83</v>
      </c>
      <c r="AV320" s="13" t="s">
        <v>81</v>
      </c>
      <c r="AW320" s="13" t="s">
        <v>32</v>
      </c>
      <c r="AX320" s="13" t="s">
        <v>76</v>
      </c>
      <c r="AY320" s="206" t="s">
        <v>116</v>
      </c>
    </row>
    <row r="321" spans="2:51" s="13" customFormat="1">
      <c r="B321" s="196"/>
      <c r="C321" s="197"/>
      <c r="D321" s="198" t="s">
        <v>125</v>
      </c>
      <c r="E321" s="199" t="s">
        <v>1</v>
      </c>
      <c r="F321" s="200" t="s">
        <v>267</v>
      </c>
      <c r="G321" s="197"/>
      <c r="H321" s="199" t="s">
        <v>1</v>
      </c>
      <c r="I321" s="201"/>
      <c r="J321" s="197"/>
      <c r="K321" s="197"/>
      <c r="L321" s="202"/>
      <c r="M321" s="203"/>
      <c r="N321" s="204"/>
      <c r="O321" s="204"/>
      <c r="P321" s="204"/>
      <c r="Q321" s="204"/>
      <c r="R321" s="204"/>
      <c r="S321" s="204"/>
      <c r="T321" s="205"/>
      <c r="AT321" s="206" t="s">
        <v>125</v>
      </c>
      <c r="AU321" s="206" t="s">
        <v>83</v>
      </c>
      <c r="AV321" s="13" t="s">
        <v>81</v>
      </c>
      <c r="AW321" s="13" t="s">
        <v>32</v>
      </c>
      <c r="AX321" s="13" t="s">
        <v>76</v>
      </c>
      <c r="AY321" s="206" t="s">
        <v>116</v>
      </c>
    </row>
    <row r="322" spans="2:51" s="13" customFormat="1">
      <c r="B322" s="196"/>
      <c r="C322" s="197"/>
      <c r="D322" s="198" t="s">
        <v>125</v>
      </c>
      <c r="E322" s="199" t="s">
        <v>1</v>
      </c>
      <c r="F322" s="200" t="s">
        <v>289</v>
      </c>
      <c r="G322" s="197"/>
      <c r="H322" s="199" t="s">
        <v>1</v>
      </c>
      <c r="I322" s="201"/>
      <c r="J322" s="197"/>
      <c r="K322" s="197"/>
      <c r="L322" s="202"/>
      <c r="M322" s="203"/>
      <c r="N322" s="204"/>
      <c r="O322" s="204"/>
      <c r="P322" s="204"/>
      <c r="Q322" s="204"/>
      <c r="R322" s="204"/>
      <c r="S322" s="204"/>
      <c r="T322" s="205"/>
      <c r="AT322" s="206" t="s">
        <v>125</v>
      </c>
      <c r="AU322" s="206" t="s">
        <v>83</v>
      </c>
      <c r="AV322" s="13" t="s">
        <v>81</v>
      </c>
      <c r="AW322" s="13" t="s">
        <v>32</v>
      </c>
      <c r="AX322" s="13" t="s">
        <v>76</v>
      </c>
      <c r="AY322" s="206" t="s">
        <v>116</v>
      </c>
    </row>
    <row r="323" spans="2:51" s="13" customFormat="1">
      <c r="B323" s="196"/>
      <c r="C323" s="197"/>
      <c r="D323" s="198" t="s">
        <v>125</v>
      </c>
      <c r="E323" s="199" t="s">
        <v>1</v>
      </c>
      <c r="F323" s="200" t="s">
        <v>269</v>
      </c>
      <c r="G323" s="197"/>
      <c r="H323" s="199" t="s">
        <v>1</v>
      </c>
      <c r="I323" s="201"/>
      <c r="J323" s="197"/>
      <c r="K323" s="197"/>
      <c r="L323" s="202"/>
      <c r="M323" s="203"/>
      <c r="N323" s="204"/>
      <c r="O323" s="204"/>
      <c r="P323" s="204"/>
      <c r="Q323" s="204"/>
      <c r="R323" s="204"/>
      <c r="S323" s="204"/>
      <c r="T323" s="205"/>
      <c r="AT323" s="206" t="s">
        <v>125</v>
      </c>
      <c r="AU323" s="206" t="s">
        <v>83</v>
      </c>
      <c r="AV323" s="13" t="s">
        <v>81</v>
      </c>
      <c r="AW323" s="13" t="s">
        <v>32</v>
      </c>
      <c r="AX323" s="13" t="s">
        <v>76</v>
      </c>
      <c r="AY323" s="206" t="s">
        <v>116</v>
      </c>
    </row>
    <row r="324" spans="2:51" s="13" customFormat="1">
      <c r="B324" s="196"/>
      <c r="C324" s="197"/>
      <c r="D324" s="198" t="s">
        <v>125</v>
      </c>
      <c r="E324" s="199" t="s">
        <v>1</v>
      </c>
      <c r="F324" s="200" t="s">
        <v>270</v>
      </c>
      <c r="G324" s="197"/>
      <c r="H324" s="199" t="s">
        <v>1</v>
      </c>
      <c r="I324" s="201"/>
      <c r="J324" s="197"/>
      <c r="K324" s="197"/>
      <c r="L324" s="202"/>
      <c r="M324" s="203"/>
      <c r="N324" s="204"/>
      <c r="O324" s="204"/>
      <c r="P324" s="204"/>
      <c r="Q324" s="204"/>
      <c r="R324" s="204"/>
      <c r="S324" s="204"/>
      <c r="T324" s="205"/>
      <c r="AT324" s="206" t="s">
        <v>125</v>
      </c>
      <c r="AU324" s="206" t="s">
        <v>83</v>
      </c>
      <c r="AV324" s="13" t="s">
        <v>81</v>
      </c>
      <c r="AW324" s="13" t="s">
        <v>32</v>
      </c>
      <c r="AX324" s="13" t="s">
        <v>76</v>
      </c>
      <c r="AY324" s="206" t="s">
        <v>116</v>
      </c>
    </row>
    <row r="325" spans="2:51" s="13" customFormat="1">
      <c r="B325" s="196"/>
      <c r="C325" s="197"/>
      <c r="D325" s="198" t="s">
        <v>125</v>
      </c>
      <c r="E325" s="199" t="s">
        <v>1</v>
      </c>
      <c r="F325" s="200" t="s">
        <v>271</v>
      </c>
      <c r="G325" s="197"/>
      <c r="H325" s="199" t="s">
        <v>1</v>
      </c>
      <c r="I325" s="201"/>
      <c r="J325" s="197"/>
      <c r="K325" s="197"/>
      <c r="L325" s="202"/>
      <c r="M325" s="203"/>
      <c r="N325" s="204"/>
      <c r="O325" s="204"/>
      <c r="P325" s="204"/>
      <c r="Q325" s="204"/>
      <c r="R325" s="204"/>
      <c r="S325" s="204"/>
      <c r="T325" s="205"/>
      <c r="AT325" s="206" t="s">
        <v>125</v>
      </c>
      <c r="AU325" s="206" t="s">
        <v>83</v>
      </c>
      <c r="AV325" s="13" t="s">
        <v>81</v>
      </c>
      <c r="AW325" s="13" t="s">
        <v>32</v>
      </c>
      <c r="AX325" s="13" t="s">
        <v>76</v>
      </c>
      <c r="AY325" s="206" t="s">
        <v>116</v>
      </c>
    </row>
    <row r="326" spans="2:51" s="13" customFormat="1" ht="22.5">
      <c r="B326" s="196"/>
      <c r="C326" s="197"/>
      <c r="D326" s="198" t="s">
        <v>125</v>
      </c>
      <c r="E326" s="199" t="s">
        <v>1</v>
      </c>
      <c r="F326" s="200" t="s">
        <v>290</v>
      </c>
      <c r="G326" s="197"/>
      <c r="H326" s="199" t="s">
        <v>1</v>
      </c>
      <c r="I326" s="201"/>
      <c r="J326" s="197"/>
      <c r="K326" s="197"/>
      <c r="L326" s="202"/>
      <c r="M326" s="203"/>
      <c r="N326" s="204"/>
      <c r="O326" s="204"/>
      <c r="P326" s="204"/>
      <c r="Q326" s="204"/>
      <c r="R326" s="204"/>
      <c r="S326" s="204"/>
      <c r="T326" s="205"/>
      <c r="AT326" s="206" t="s">
        <v>125</v>
      </c>
      <c r="AU326" s="206" t="s">
        <v>83</v>
      </c>
      <c r="AV326" s="13" t="s">
        <v>81</v>
      </c>
      <c r="AW326" s="13" t="s">
        <v>32</v>
      </c>
      <c r="AX326" s="13" t="s">
        <v>76</v>
      </c>
      <c r="AY326" s="206" t="s">
        <v>116</v>
      </c>
    </row>
    <row r="327" spans="2:51" s="13" customFormat="1">
      <c r="B327" s="196"/>
      <c r="C327" s="197"/>
      <c r="D327" s="198" t="s">
        <v>125</v>
      </c>
      <c r="E327" s="199" t="s">
        <v>1</v>
      </c>
      <c r="F327" s="200" t="s">
        <v>275</v>
      </c>
      <c r="G327" s="197"/>
      <c r="H327" s="199" t="s">
        <v>1</v>
      </c>
      <c r="I327" s="201"/>
      <c r="J327" s="197"/>
      <c r="K327" s="197"/>
      <c r="L327" s="202"/>
      <c r="M327" s="203"/>
      <c r="N327" s="204"/>
      <c r="O327" s="204"/>
      <c r="P327" s="204"/>
      <c r="Q327" s="204"/>
      <c r="R327" s="204"/>
      <c r="S327" s="204"/>
      <c r="T327" s="205"/>
      <c r="AT327" s="206" t="s">
        <v>125</v>
      </c>
      <c r="AU327" s="206" t="s">
        <v>83</v>
      </c>
      <c r="AV327" s="13" t="s">
        <v>81</v>
      </c>
      <c r="AW327" s="13" t="s">
        <v>32</v>
      </c>
      <c r="AX327" s="13" t="s">
        <v>76</v>
      </c>
      <c r="AY327" s="206" t="s">
        <v>116</v>
      </c>
    </row>
    <row r="328" spans="2:51" s="13" customFormat="1">
      <c r="B328" s="196"/>
      <c r="C328" s="197"/>
      <c r="D328" s="198" t="s">
        <v>125</v>
      </c>
      <c r="E328" s="199" t="s">
        <v>1</v>
      </c>
      <c r="F328" s="200" t="s">
        <v>276</v>
      </c>
      <c r="G328" s="197"/>
      <c r="H328" s="199" t="s">
        <v>1</v>
      </c>
      <c r="I328" s="201"/>
      <c r="J328" s="197"/>
      <c r="K328" s="197"/>
      <c r="L328" s="202"/>
      <c r="M328" s="203"/>
      <c r="N328" s="204"/>
      <c r="O328" s="204"/>
      <c r="P328" s="204"/>
      <c r="Q328" s="204"/>
      <c r="R328" s="204"/>
      <c r="S328" s="204"/>
      <c r="T328" s="205"/>
      <c r="AT328" s="206" t="s">
        <v>125</v>
      </c>
      <c r="AU328" s="206" t="s">
        <v>83</v>
      </c>
      <c r="AV328" s="13" t="s">
        <v>81</v>
      </c>
      <c r="AW328" s="13" t="s">
        <v>32</v>
      </c>
      <c r="AX328" s="13" t="s">
        <v>76</v>
      </c>
      <c r="AY328" s="206" t="s">
        <v>116</v>
      </c>
    </row>
    <row r="329" spans="2:51" s="13" customFormat="1">
      <c r="B329" s="196"/>
      <c r="C329" s="197"/>
      <c r="D329" s="198" t="s">
        <v>125</v>
      </c>
      <c r="E329" s="199" t="s">
        <v>1</v>
      </c>
      <c r="F329" s="200" t="s">
        <v>291</v>
      </c>
      <c r="G329" s="197"/>
      <c r="H329" s="199" t="s">
        <v>1</v>
      </c>
      <c r="I329" s="201"/>
      <c r="J329" s="197"/>
      <c r="K329" s="197"/>
      <c r="L329" s="202"/>
      <c r="M329" s="203"/>
      <c r="N329" s="204"/>
      <c r="O329" s="204"/>
      <c r="P329" s="204"/>
      <c r="Q329" s="204"/>
      <c r="R329" s="204"/>
      <c r="S329" s="204"/>
      <c r="T329" s="205"/>
      <c r="AT329" s="206" t="s">
        <v>125</v>
      </c>
      <c r="AU329" s="206" t="s">
        <v>83</v>
      </c>
      <c r="AV329" s="13" t="s">
        <v>81</v>
      </c>
      <c r="AW329" s="13" t="s">
        <v>32</v>
      </c>
      <c r="AX329" s="13" t="s">
        <v>76</v>
      </c>
      <c r="AY329" s="206" t="s">
        <v>116</v>
      </c>
    </row>
    <row r="330" spans="2:51" s="13" customFormat="1">
      <c r="B330" s="196"/>
      <c r="C330" s="197"/>
      <c r="D330" s="198" t="s">
        <v>125</v>
      </c>
      <c r="E330" s="199" t="s">
        <v>1</v>
      </c>
      <c r="F330" s="200" t="s">
        <v>292</v>
      </c>
      <c r="G330" s="197"/>
      <c r="H330" s="199" t="s">
        <v>1</v>
      </c>
      <c r="I330" s="201"/>
      <c r="J330" s="197"/>
      <c r="K330" s="197"/>
      <c r="L330" s="202"/>
      <c r="M330" s="203"/>
      <c r="N330" s="204"/>
      <c r="O330" s="204"/>
      <c r="P330" s="204"/>
      <c r="Q330" s="204"/>
      <c r="R330" s="204"/>
      <c r="S330" s="204"/>
      <c r="T330" s="205"/>
      <c r="AT330" s="206" t="s">
        <v>125</v>
      </c>
      <c r="AU330" s="206" t="s">
        <v>83</v>
      </c>
      <c r="AV330" s="13" t="s">
        <v>81</v>
      </c>
      <c r="AW330" s="13" t="s">
        <v>32</v>
      </c>
      <c r="AX330" s="13" t="s">
        <v>76</v>
      </c>
      <c r="AY330" s="206" t="s">
        <v>116</v>
      </c>
    </row>
    <row r="331" spans="2:51" s="13" customFormat="1">
      <c r="B331" s="196"/>
      <c r="C331" s="197"/>
      <c r="D331" s="198" t="s">
        <v>125</v>
      </c>
      <c r="E331" s="199" t="s">
        <v>1</v>
      </c>
      <c r="F331" s="200" t="s">
        <v>277</v>
      </c>
      <c r="G331" s="197"/>
      <c r="H331" s="199" t="s">
        <v>1</v>
      </c>
      <c r="I331" s="201"/>
      <c r="J331" s="197"/>
      <c r="K331" s="197"/>
      <c r="L331" s="202"/>
      <c r="M331" s="203"/>
      <c r="N331" s="204"/>
      <c r="O331" s="204"/>
      <c r="P331" s="204"/>
      <c r="Q331" s="204"/>
      <c r="R331" s="204"/>
      <c r="S331" s="204"/>
      <c r="T331" s="205"/>
      <c r="AT331" s="206" t="s">
        <v>125</v>
      </c>
      <c r="AU331" s="206" t="s">
        <v>83</v>
      </c>
      <c r="AV331" s="13" t="s">
        <v>81</v>
      </c>
      <c r="AW331" s="13" t="s">
        <v>32</v>
      </c>
      <c r="AX331" s="13" t="s">
        <v>76</v>
      </c>
      <c r="AY331" s="206" t="s">
        <v>116</v>
      </c>
    </row>
    <row r="332" spans="2:51" s="13" customFormat="1">
      <c r="B332" s="196"/>
      <c r="C332" s="197"/>
      <c r="D332" s="198" t="s">
        <v>125</v>
      </c>
      <c r="E332" s="199" t="s">
        <v>1</v>
      </c>
      <c r="F332" s="200" t="s">
        <v>278</v>
      </c>
      <c r="G332" s="197"/>
      <c r="H332" s="199" t="s">
        <v>1</v>
      </c>
      <c r="I332" s="201"/>
      <c r="J332" s="197"/>
      <c r="K332" s="197"/>
      <c r="L332" s="202"/>
      <c r="M332" s="203"/>
      <c r="N332" s="204"/>
      <c r="O332" s="204"/>
      <c r="P332" s="204"/>
      <c r="Q332" s="204"/>
      <c r="R332" s="204"/>
      <c r="S332" s="204"/>
      <c r="T332" s="205"/>
      <c r="AT332" s="206" t="s">
        <v>125</v>
      </c>
      <c r="AU332" s="206" t="s">
        <v>83</v>
      </c>
      <c r="AV332" s="13" t="s">
        <v>81</v>
      </c>
      <c r="AW332" s="13" t="s">
        <v>32</v>
      </c>
      <c r="AX332" s="13" t="s">
        <v>76</v>
      </c>
      <c r="AY332" s="206" t="s">
        <v>116</v>
      </c>
    </row>
    <row r="333" spans="2:51" s="13" customFormat="1">
      <c r="B333" s="196"/>
      <c r="C333" s="197"/>
      <c r="D333" s="198" t="s">
        <v>125</v>
      </c>
      <c r="E333" s="199" t="s">
        <v>1</v>
      </c>
      <c r="F333" s="200" t="s">
        <v>279</v>
      </c>
      <c r="G333" s="197"/>
      <c r="H333" s="199" t="s">
        <v>1</v>
      </c>
      <c r="I333" s="201"/>
      <c r="J333" s="197"/>
      <c r="K333" s="197"/>
      <c r="L333" s="202"/>
      <c r="M333" s="203"/>
      <c r="N333" s="204"/>
      <c r="O333" s="204"/>
      <c r="P333" s="204"/>
      <c r="Q333" s="204"/>
      <c r="R333" s="204"/>
      <c r="S333" s="204"/>
      <c r="T333" s="205"/>
      <c r="AT333" s="206" t="s">
        <v>125</v>
      </c>
      <c r="AU333" s="206" t="s">
        <v>83</v>
      </c>
      <c r="AV333" s="13" t="s">
        <v>81</v>
      </c>
      <c r="AW333" s="13" t="s">
        <v>32</v>
      </c>
      <c r="AX333" s="13" t="s">
        <v>76</v>
      </c>
      <c r="AY333" s="206" t="s">
        <v>116</v>
      </c>
    </row>
    <row r="334" spans="2:51" s="13" customFormat="1">
      <c r="B334" s="196"/>
      <c r="C334" s="197"/>
      <c r="D334" s="198" t="s">
        <v>125</v>
      </c>
      <c r="E334" s="199" t="s">
        <v>1</v>
      </c>
      <c r="F334" s="200" t="s">
        <v>280</v>
      </c>
      <c r="G334" s="197"/>
      <c r="H334" s="199" t="s">
        <v>1</v>
      </c>
      <c r="I334" s="201"/>
      <c r="J334" s="197"/>
      <c r="K334" s="197"/>
      <c r="L334" s="202"/>
      <c r="M334" s="203"/>
      <c r="N334" s="204"/>
      <c r="O334" s="204"/>
      <c r="P334" s="204"/>
      <c r="Q334" s="204"/>
      <c r="R334" s="204"/>
      <c r="S334" s="204"/>
      <c r="T334" s="205"/>
      <c r="AT334" s="206" t="s">
        <v>125</v>
      </c>
      <c r="AU334" s="206" t="s">
        <v>83</v>
      </c>
      <c r="AV334" s="13" t="s">
        <v>81</v>
      </c>
      <c r="AW334" s="13" t="s">
        <v>32</v>
      </c>
      <c r="AX334" s="13" t="s">
        <v>76</v>
      </c>
      <c r="AY334" s="206" t="s">
        <v>116</v>
      </c>
    </row>
    <row r="335" spans="2:51" s="13" customFormat="1">
      <c r="B335" s="196"/>
      <c r="C335" s="197"/>
      <c r="D335" s="198" t="s">
        <v>125</v>
      </c>
      <c r="E335" s="199" t="s">
        <v>1</v>
      </c>
      <c r="F335" s="200" t="s">
        <v>281</v>
      </c>
      <c r="G335" s="197"/>
      <c r="H335" s="199" t="s">
        <v>1</v>
      </c>
      <c r="I335" s="201"/>
      <c r="J335" s="197"/>
      <c r="K335" s="197"/>
      <c r="L335" s="202"/>
      <c r="M335" s="203"/>
      <c r="N335" s="204"/>
      <c r="O335" s="204"/>
      <c r="P335" s="204"/>
      <c r="Q335" s="204"/>
      <c r="R335" s="204"/>
      <c r="S335" s="204"/>
      <c r="T335" s="205"/>
      <c r="AT335" s="206" t="s">
        <v>125</v>
      </c>
      <c r="AU335" s="206" t="s">
        <v>83</v>
      </c>
      <c r="AV335" s="13" t="s">
        <v>81</v>
      </c>
      <c r="AW335" s="13" t="s">
        <v>32</v>
      </c>
      <c r="AX335" s="13" t="s">
        <v>76</v>
      </c>
      <c r="AY335" s="206" t="s">
        <v>116</v>
      </c>
    </row>
    <row r="336" spans="2:51" s="13" customFormat="1" ht="33.75">
      <c r="B336" s="196"/>
      <c r="C336" s="197"/>
      <c r="D336" s="198" t="s">
        <v>125</v>
      </c>
      <c r="E336" s="199" t="s">
        <v>1</v>
      </c>
      <c r="F336" s="200" t="s">
        <v>299</v>
      </c>
      <c r="G336" s="197"/>
      <c r="H336" s="199" t="s">
        <v>1</v>
      </c>
      <c r="I336" s="201"/>
      <c r="J336" s="197"/>
      <c r="K336" s="197"/>
      <c r="L336" s="202"/>
      <c r="M336" s="203"/>
      <c r="N336" s="204"/>
      <c r="O336" s="204"/>
      <c r="P336" s="204"/>
      <c r="Q336" s="204"/>
      <c r="R336" s="204"/>
      <c r="S336" s="204"/>
      <c r="T336" s="205"/>
      <c r="AT336" s="206" t="s">
        <v>125</v>
      </c>
      <c r="AU336" s="206" t="s">
        <v>83</v>
      </c>
      <c r="AV336" s="13" t="s">
        <v>81</v>
      </c>
      <c r="AW336" s="13" t="s">
        <v>32</v>
      </c>
      <c r="AX336" s="13" t="s">
        <v>76</v>
      </c>
      <c r="AY336" s="206" t="s">
        <v>116</v>
      </c>
    </row>
    <row r="337" spans="1:65" s="13" customFormat="1" ht="22.5">
      <c r="B337" s="196"/>
      <c r="C337" s="197"/>
      <c r="D337" s="198" t="s">
        <v>125</v>
      </c>
      <c r="E337" s="199" t="s">
        <v>1</v>
      </c>
      <c r="F337" s="200" t="s">
        <v>283</v>
      </c>
      <c r="G337" s="197"/>
      <c r="H337" s="199" t="s">
        <v>1</v>
      </c>
      <c r="I337" s="201"/>
      <c r="J337" s="197"/>
      <c r="K337" s="197"/>
      <c r="L337" s="202"/>
      <c r="M337" s="203"/>
      <c r="N337" s="204"/>
      <c r="O337" s="204"/>
      <c r="P337" s="204"/>
      <c r="Q337" s="204"/>
      <c r="R337" s="204"/>
      <c r="S337" s="204"/>
      <c r="T337" s="205"/>
      <c r="AT337" s="206" t="s">
        <v>125</v>
      </c>
      <c r="AU337" s="206" t="s">
        <v>83</v>
      </c>
      <c r="AV337" s="13" t="s">
        <v>81</v>
      </c>
      <c r="AW337" s="13" t="s">
        <v>32</v>
      </c>
      <c r="AX337" s="13" t="s">
        <v>76</v>
      </c>
      <c r="AY337" s="206" t="s">
        <v>116</v>
      </c>
    </row>
    <row r="338" spans="1:65" s="14" customFormat="1">
      <c r="B338" s="207"/>
      <c r="C338" s="208"/>
      <c r="D338" s="198" t="s">
        <v>125</v>
      </c>
      <c r="E338" s="209" t="s">
        <v>1</v>
      </c>
      <c r="F338" s="210" t="s">
        <v>81</v>
      </c>
      <c r="G338" s="208"/>
      <c r="H338" s="211">
        <v>1</v>
      </c>
      <c r="I338" s="212"/>
      <c r="J338" s="208"/>
      <c r="K338" s="208"/>
      <c r="L338" s="213"/>
      <c r="M338" s="214"/>
      <c r="N338" s="215"/>
      <c r="O338" s="215"/>
      <c r="P338" s="215"/>
      <c r="Q338" s="215"/>
      <c r="R338" s="215"/>
      <c r="S338" s="215"/>
      <c r="T338" s="216"/>
      <c r="AT338" s="217" t="s">
        <v>125</v>
      </c>
      <c r="AU338" s="217" t="s">
        <v>83</v>
      </c>
      <c r="AV338" s="14" t="s">
        <v>83</v>
      </c>
      <c r="AW338" s="14" t="s">
        <v>32</v>
      </c>
      <c r="AX338" s="14" t="s">
        <v>81</v>
      </c>
      <c r="AY338" s="217" t="s">
        <v>116</v>
      </c>
    </row>
    <row r="339" spans="1:65" s="2" customFormat="1" ht="37.9" customHeight="1">
      <c r="A339" s="34"/>
      <c r="B339" s="35"/>
      <c r="C339" s="182" t="s">
        <v>300</v>
      </c>
      <c r="D339" s="182" t="s">
        <v>119</v>
      </c>
      <c r="E339" s="183" t="s">
        <v>301</v>
      </c>
      <c r="F339" s="184" t="s">
        <v>302</v>
      </c>
      <c r="G339" s="185" t="s">
        <v>260</v>
      </c>
      <c r="H339" s="186">
        <v>1</v>
      </c>
      <c r="I339" s="187"/>
      <c r="J339" s="188">
        <f>ROUND(I339*H339,2)</f>
        <v>0</v>
      </c>
      <c r="K339" s="189"/>
      <c r="L339" s="39"/>
      <c r="M339" s="190" t="s">
        <v>1</v>
      </c>
      <c r="N339" s="191" t="s">
        <v>41</v>
      </c>
      <c r="O339" s="71"/>
      <c r="P339" s="192">
        <f>O339*H339</f>
        <v>0</v>
      </c>
      <c r="Q339" s="192">
        <v>0</v>
      </c>
      <c r="R339" s="192">
        <f>Q339*H339</f>
        <v>0</v>
      </c>
      <c r="S339" s="192">
        <v>0</v>
      </c>
      <c r="T339" s="193">
        <f>S339*H339</f>
        <v>0</v>
      </c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R339" s="194" t="s">
        <v>123</v>
      </c>
      <c r="AT339" s="194" t="s">
        <v>119</v>
      </c>
      <c r="AU339" s="194" t="s">
        <v>83</v>
      </c>
      <c r="AY339" s="17" t="s">
        <v>116</v>
      </c>
      <c r="BE339" s="195">
        <f>IF(N339="základní",J339,0)</f>
        <v>0</v>
      </c>
      <c r="BF339" s="195">
        <f>IF(N339="snížená",J339,0)</f>
        <v>0</v>
      </c>
      <c r="BG339" s="195">
        <f>IF(N339="zákl. přenesená",J339,0)</f>
        <v>0</v>
      </c>
      <c r="BH339" s="195">
        <f>IF(N339="sníž. přenesená",J339,0)</f>
        <v>0</v>
      </c>
      <c r="BI339" s="195">
        <f>IF(N339="nulová",J339,0)</f>
        <v>0</v>
      </c>
      <c r="BJ339" s="17" t="s">
        <v>81</v>
      </c>
      <c r="BK339" s="195">
        <f>ROUND(I339*H339,2)</f>
        <v>0</v>
      </c>
      <c r="BL339" s="17" t="s">
        <v>123</v>
      </c>
      <c r="BM339" s="194" t="s">
        <v>303</v>
      </c>
    </row>
    <row r="340" spans="1:65" s="13" customFormat="1" ht="33.75">
      <c r="B340" s="196"/>
      <c r="C340" s="197"/>
      <c r="D340" s="198" t="s">
        <v>125</v>
      </c>
      <c r="E340" s="199" t="s">
        <v>1</v>
      </c>
      <c r="F340" s="200" t="s">
        <v>287</v>
      </c>
      <c r="G340" s="197"/>
      <c r="H340" s="199" t="s">
        <v>1</v>
      </c>
      <c r="I340" s="201"/>
      <c r="J340" s="197"/>
      <c r="K340" s="197"/>
      <c r="L340" s="202"/>
      <c r="M340" s="203"/>
      <c r="N340" s="204"/>
      <c r="O340" s="204"/>
      <c r="P340" s="204"/>
      <c r="Q340" s="204"/>
      <c r="R340" s="204"/>
      <c r="S340" s="204"/>
      <c r="T340" s="205"/>
      <c r="AT340" s="206" t="s">
        <v>125</v>
      </c>
      <c r="AU340" s="206" t="s">
        <v>83</v>
      </c>
      <c r="AV340" s="13" t="s">
        <v>81</v>
      </c>
      <c r="AW340" s="13" t="s">
        <v>32</v>
      </c>
      <c r="AX340" s="13" t="s">
        <v>76</v>
      </c>
      <c r="AY340" s="206" t="s">
        <v>116</v>
      </c>
    </row>
    <row r="341" spans="1:65" s="13" customFormat="1">
      <c r="B341" s="196"/>
      <c r="C341" s="197"/>
      <c r="D341" s="198" t="s">
        <v>125</v>
      </c>
      <c r="E341" s="199" t="s">
        <v>1</v>
      </c>
      <c r="F341" s="200" t="s">
        <v>263</v>
      </c>
      <c r="G341" s="197"/>
      <c r="H341" s="199" t="s">
        <v>1</v>
      </c>
      <c r="I341" s="201"/>
      <c r="J341" s="197"/>
      <c r="K341" s="197"/>
      <c r="L341" s="202"/>
      <c r="M341" s="203"/>
      <c r="N341" s="204"/>
      <c r="O341" s="204"/>
      <c r="P341" s="204"/>
      <c r="Q341" s="204"/>
      <c r="R341" s="204"/>
      <c r="S341" s="204"/>
      <c r="T341" s="205"/>
      <c r="AT341" s="206" t="s">
        <v>125</v>
      </c>
      <c r="AU341" s="206" t="s">
        <v>83</v>
      </c>
      <c r="AV341" s="13" t="s">
        <v>81</v>
      </c>
      <c r="AW341" s="13" t="s">
        <v>32</v>
      </c>
      <c r="AX341" s="13" t="s">
        <v>76</v>
      </c>
      <c r="AY341" s="206" t="s">
        <v>116</v>
      </c>
    </row>
    <row r="342" spans="1:65" s="13" customFormat="1">
      <c r="B342" s="196"/>
      <c r="C342" s="197"/>
      <c r="D342" s="198" t="s">
        <v>125</v>
      </c>
      <c r="E342" s="199" t="s">
        <v>1</v>
      </c>
      <c r="F342" s="200" t="s">
        <v>304</v>
      </c>
      <c r="G342" s="197"/>
      <c r="H342" s="199" t="s">
        <v>1</v>
      </c>
      <c r="I342" s="201"/>
      <c r="J342" s="197"/>
      <c r="K342" s="197"/>
      <c r="L342" s="202"/>
      <c r="M342" s="203"/>
      <c r="N342" s="204"/>
      <c r="O342" s="204"/>
      <c r="P342" s="204"/>
      <c r="Q342" s="204"/>
      <c r="R342" s="204"/>
      <c r="S342" s="204"/>
      <c r="T342" s="205"/>
      <c r="AT342" s="206" t="s">
        <v>125</v>
      </c>
      <c r="AU342" s="206" t="s">
        <v>83</v>
      </c>
      <c r="AV342" s="13" t="s">
        <v>81</v>
      </c>
      <c r="AW342" s="13" t="s">
        <v>32</v>
      </c>
      <c r="AX342" s="13" t="s">
        <v>76</v>
      </c>
      <c r="AY342" s="206" t="s">
        <v>116</v>
      </c>
    </row>
    <row r="343" spans="1:65" s="13" customFormat="1">
      <c r="B343" s="196"/>
      <c r="C343" s="197"/>
      <c r="D343" s="198" t="s">
        <v>125</v>
      </c>
      <c r="E343" s="199" t="s">
        <v>1</v>
      </c>
      <c r="F343" s="200" t="s">
        <v>265</v>
      </c>
      <c r="G343" s="197"/>
      <c r="H343" s="199" t="s">
        <v>1</v>
      </c>
      <c r="I343" s="201"/>
      <c r="J343" s="197"/>
      <c r="K343" s="197"/>
      <c r="L343" s="202"/>
      <c r="M343" s="203"/>
      <c r="N343" s="204"/>
      <c r="O343" s="204"/>
      <c r="P343" s="204"/>
      <c r="Q343" s="204"/>
      <c r="R343" s="204"/>
      <c r="S343" s="204"/>
      <c r="T343" s="205"/>
      <c r="AT343" s="206" t="s">
        <v>125</v>
      </c>
      <c r="AU343" s="206" t="s">
        <v>83</v>
      </c>
      <c r="AV343" s="13" t="s">
        <v>81</v>
      </c>
      <c r="AW343" s="13" t="s">
        <v>32</v>
      </c>
      <c r="AX343" s="13" t="s">
        <v>76</v>
      </c>
      <c r="AY343" s="206" t="s">
        <v>116</v>
      </c>
    </row>
    <row r="344" spans="1:65" s="13" customFormat="1">
      <c r="B344" s="196"/>
      <c r="C344" s="197"/>
      <c r="D344" s="198" t="s">
        <v>125</v>
      </c>
      <c r="E344" s="199" t="s">
        <v>1</v>
      </c>
      <c r="F344" s="200" t="s">
        <v>266</v>
      </c>
      <c r="G344" s="197"/>
      <c r="H344" s="199" t="s">
        <v>1</v>
      </c>
      <c r="I344" s="201"/>
      <c r="J344" s="197"/>
      <c r="K344" s="197"/>
      <c r="L344" s="202"/>
      <c r="M344" s="203"/>
      <c r="N344" s="204"/>
      <c r="O344" s="204"/>
      <c r="P344" s="204"/>
      <c r="Q344" s="204"/>
      <c r="R344" s="204"/>
      <c r="S344" s="204"/>
      <c r="T344" s="205"/>
      <c r="AT344" s="206" t="s">
        <v>125</v>
      </c>
      <c r="AU344" s="206" t="s">
        <v>83</v>
      </c>
      <c r="AV344" s="13" t="s">
        <v>81</v>
      </c>
      <c r="AW344" s="13" t="s">
        <v>32</v>
      </c>
      <c r="AX344" s="13" t="s">
        <v>76</v>
      </c>
      <c r="AY344" s="206" t="s">
        <v>116</v>
      </c>
    </row>
    <row r="345" spans="1:65" s="13" customFormat="1">
      <c r="B345" s="196"/>
      <c r="C345" s="197"/>
      <c r="D345" s="198" t="s">
        <v>125</v>
      </c>
      <c r="E345" s="199" t="s">
        <v>1</v>
      </c>
      <c r="F345" s="200" t="s">
        <v>267</v>
      </c>
      <c r="G345" s="197"/>
      <c r="H345" s="199" t="s">
        <v>1</v>
      </c>
      <c r="I345" s="201"/>
      <c r="J345" s="197"/>
      <c r="K345" s="197"/>
      <c r="L345" s="202"/>
      <c r="M345" s="203"/>
      <c r="N345" s="204"/>
      <c r="O345" s="204"/>
      <c r="P345" s="204"/>
      <c r="Q345" s="204"/>
      <c r="R345" s="204"/>
      <c r="S345" s="204"/>
      <c r="T345" s="205"/>
      <c r="AT345" s="206" t="s">
        <v>125</v>
      </c>
      <c r="AU345" s="206" t="s">
        <v>83</v>
      </c>
      <c r="AV345" s="13" t="s">
        <v>81</v>
      </c>
      <c r="AW345" s="13" t="s">
        <v>32</v>
      </c>
      <c r="AX345" s="13" t="s">
        <v>76</v>
      </c>
      <c r="AY345" s="206" t="s">
        <v>116</v>
      </c>
    </row>
    <row r="346" spans="1:65" s="13" customFormat="1">
      <c r="B346" s="196"/>
      <c r="C346" s="197"/>
      <c r="D346" s="198" t="s">
        <v>125</v>
      </c>
      <c r="E346" s="199" t="s">
        <v>1</v>
      </c>
      <c r="F346" s="200" t="s">
        <v>268</v>
      </c>
      <c r="G346" s="197"/>
      <c r="H346" s="199" t="s">
        <v>1</v>
      </c>
      <c r="I346" s="201"/>
      <c r="J346" s="197"/>
      <c r="K346" s="197"/>
      <c r="L346" s="202"/>
      <c r="M346" s="203"/>
      <c r="N346" s="204"/>
      <c r="O346" s="204"/>
      <c r="P346" s="204"/>
      <c r="Q346" s="204"/>
      <c r="R346" s="204"/>
      <c r="S346" s="204"/>
      <c r="T346" s="205"/>
      <c r="AT346" s="206" t="s">
        <v>125</v>
      </c>
      <c r="AU346" s="206" t="s">
        <v>83</v>
      </c>
      <c r="AV346" s="13" t="s">
        <v>81</v>
      </c>
      <c r="AW346" s="13" t="s">
        <v>32</v>
      </c>
      <c r="AX346" s="13" t="s">
        <v>76</v>
      </c>
      <c r="AY346" s="206" t="s">
        <v>116</v>
      </c>
    </row>
    <row r="347" spans="1:65" s="13" customFormat="1">
      <c r="B347" s="196"/>
      <c r="C347" s="197"/>
      <c r="D347" s="198" t="s">
        <v>125</v>
      </c>
      <c r="E347" s="199" t="s">
        <v>1</v>
      </c>
      <c r="F347" s="200" t="s">
        <v>269</v>
      </c>
      <c r="G347" s="197"/>
      <c r="H347" s="199" t="s">
        <v>1</v>
      </c>
      <c r="I347" s="201"/>
      <c r="J347" s="197"/>
      <c r="K347" s="197"/>
      <c r="L347" s="202"/>
      <c r="M347" s="203"/>
      <c r="N347" s="204"/>
      <c r="O347" s="204"/>
      <c r="P347" s="204"/>
      <c r="Q347" s="204"/>
      <c r="R347" s="204"/>
      <c r="S347" s="204"/>
      <c r="T347" s="205"/>
      <c r="AT347" s="206" t="s">
        <v>125</v>
      </c>
      <c r="AU347" s="206" t="s">
        <v>83</v>
      </c>
      <c r="AV347" s="13" t="s">
        <v>81</v>
      </c>
      <c r="AW347" s="13" t="s">
        <v>32</v>
      </c>
      <c r="AX347" s="13" t="s">
        <v>76</v>
      </c>
      <c r="AY347" s="206" t="s">
        <v>116</v>
      </c>
    </row>
    <row r="348" spans="1:65" s="13" customFormat="1">
      <c r="B348" s="196"/>
      <c r="C348" s="197"/>
      <c r="D348" s="198" t="s">
        <v>125</v>
      </c>
      <c r="E348" s="199" t="s">
        <v>1</v>
      </c>
      <c r="F348" s="200" t="s">
        <v>270</v>
      </c>
      <c r="G348" s="197"/>
      <c r="H348" s="199" t="s">
        <v>1</v>
      </c>
      <c r="I348" s="201"/>
      <c r="J348" s="197"/>
      <c r="K348" s="197"/>
      <c r="L348" s="202"/>
      <c r="M348" s="203"/>
      <c r="N348" s="204"/>
      <c r="O348" s="204"/>
      <c r="P348" s="204"/>
      <c r="Q348" s="204"/>
      <c r="R348" s="204"/>
      <c r="S348" s="204"/>
      <c r="T348" s="205"/>
      <c r="AT348" s="206" t="s">
        <v>125</v>
      </c>
      <c r="AU348" s="206" t="s">
        <v>83</v>
      </c>
      <c r="AV348" s="13" t="s">
        <v>81</v>
      </c>
      <c r="AW348" s="13" t="s">
        <v>32</v>
      </c>
      <c r="AX348" s="13" t="s">
        <v>76</v>
      </c>
      <c r="AY348" s="206" t="s">
        <v>116</v>
      </c>
    </row>
    <row r="349" spans="1:65" s="13" customFormat="1">
      <c r="B349" s="196"/>
      <c r="C349" s="197"/>
      <c r="D349" s="198" t="s">
        <v>125</v>
      </c>
      <c r="E349" s="199" t="s">
        <v>1</v>
      </c>
      <c r="F349" s="200" t="s">
        <v>271</v>
      </c>
      <c r="G349" s="197"/>
      <c r="H349" s="199" t="s">
        <v>1</v>
      </c>
      <c r="I349" s="201"/>
      <c r="J349" s="197"/>
      <c r="K349" s="197"/>
      <c r="L349" s="202"/>
      <c r="M349" s="203"/>
      <c r="N349" s="204"/>
      <c r="O349" s="204"/>
      <c r="P349" s="204"/>
      <c r="Q349" s="204"/>
      <c r="R349" s="204"/>
      <c r="S349" s="204"/>
      <c r="T349" s="205"/>
      <c r="AT349" s="206" t="s">
        <v>125</v>
      </c>
      <c r="AU349" s="206" t="s">
        <v>83</v>
      </c>
      <c r="AV349" s="13" t="s">
        <v>81</v>
      </c>
      <c r="AW349" s="13" t="s">
        <v>32</v>
      </c>
      <c r="AX349" s="13" t="s">
        <v>76</v>
      </c>
      <c r="AY349" s="206" t="s">
        <v>116</v>
      </c>
    </row>
    <row r="350" spans="1:65" s="13" customFormat="1" ht="22.5">
      <c r="B350" s="196"/>
      <c r="C350" s="197"/>
      <c r="D350" s="198" t="s">
        <v>125</v>
      </c>
      <c r="E350" s="199" t="s">
        <v>1</v>
      </c>
      <c r="F350" s="200" t="s">
        <v>290</v>
      </c>
      <c r="G350" s="197"/>
      <c r="H350" s="199" t="s">
        <v>1</v>
      </c>
      <c r="I350" s="201"/>
      <c r="J350" s="197"/>
      <c r="K350" s="197"/>
      <c r="L350" s="202"/>
      <c r="M350" s="203"/>
      <c r="N350" s="204"/>
      <c r="O350" s="204"/>
      <c r="P350" s="204"/>
      <c r="Q350" s="204"/>
      <c r="R350" s="204"/>
      <c r="S350" s="204"/>
      <c r="T350" s="205"/>
      <c r="AT350" s="206" t="s">
        <v>125</v>
      </c>
      <c r="AU350" s="206" t="s">
        <v>83</v>
      </c>
      <c r="AV350" s="13" t="s">
        <v>81</v>
      </c>
      <c r="AW350" s="13" t="s">
        <v>32</v>
      </c>
      <c r="AX350" s="13" t="s">
        <v>76</v>
      </c>
      <c r="AY350" s="206" t="s">
        <v>116</v>
      </c>
    </row>
    <row r="351" spans="1:65" s="13" customFormat="1">
      <c r="B351" s="196"/>
      <c r="C351" s="197"/>
      <c r="D351" s="198" t="s">
        <v>125</v>
      </c>
      <c r="E351" s="199" t="s">
        <v>1</v>
      </c>
      <c r="F351" s="200" t="s">
        <v>275</v>
      </c>
      <c r="G351" s="197"/>
      <c r="H351" s="199" t="s">
        <v>1</v>
      </c>
      <c r="I351" s="201"/>
      <c r="J351" s="197"/>
      <c r="K351" s="197"/>
      <c r="L351" s="202"/>
      <c r="M351" s="203"/>
      <c r="N351" s="204"/>
      <c r="O351" s="204"/>
      <c r="P351" s="204"/>
      <c r="Q351" s="204"/>
      <c r="R351" s="204"/>
      <c r="S351" s="204"/>
      <c r="T351" s="205"/>
      <c r="AT351" s="206" t="s">
        <v>125</v>
      </c>
      <c r="AU351" s="206" t="s">
        <v>83</v>
      </c>
      <c r="AV351" s="13" t="s">
        <v>81</v>
      </c>
      <c r="AW351" s="13" t="s">
        <v>32</v>
      </c>
      <c r="AX351" s="13" t="s">
        <v>76</v>
      </c>
      <c r="AY351" s="206" t="s">
        <v>116</v>
      </c>
    </row>
    <row r="352" spans="1:65" s="13" customFormat="1">
      <c r="B352" s="196"/>
      <c r="C352" s="197"/>
      <c r="D352" s="198" t="s">
        <v>125</v>
      </c>
      <c r="E352" s="199" t="s">
        <v>1</v>
      </c>
      <c r="F352" s="200" t="s">
        <v>276</v>
      </c>
      <c r="G352" s="197"/>
      <c r="H352" s="199" t="s">
        <v>1</v>
      </c>
      <c r="I352" s="201"/>
      <c r="J352" s="197"/>
      <c r="K352" s="197"/>
      <c r="L352" s="202"/>
      <c r="M352" s="203"/>
      <c r="N352" s="204"/>
      <c r="O352" s="204"/>
      <c r="P352" s="204"/>
      <c r="Q352" s="204"/>
      <c r="R352" s="204"/>
      <c r="S352" s="204"/>
      <c r="T352" s="205"/>
      <c r="AT352" s="206" t="s">
        <v>125</v>
      </c>
      <c r="AU352" s="206" t="s">
        <v>83</v>
      </c>
      <c r="AV352" s="13" t="s">
        <v>81</v>
      </c>
      <c r="AW352" s="13" t="s">
        <v>32</v>
      </c>
      <c r="AX352" s="13" t="s">
        <v>76</v>
      </c>
      <c r="AY352" s="206" t="s">
        <v>116</v>
      </c>
    </row>
    <row r="353" spans="1:65" s="13" customFormat="1">
      <c r="B353" s="196"/>
      <c r="C353" s="197"/>
      <c r="D353" s="198" t="s">
        <v>125</v>
      </c>
      <c r="E353" s="199" t="s">
        <v>1</v>
      </c>
      <c r="F353" s="200" t="s">
        <v>291</v>
      </c>
      <c r="G353" s="197"/>
      <c r="H353" s="199" t="s">
        <v>1</v>
      </c>
      <c r="I353" s="201"/>
      <c r="J353" s="197"/>
      <c r="K353" s="197"/>
      <c r="L353" s="202"/>
      <c r="M353" s="203"/>
      <c r="N353" s="204"/>
      <c r="O353" s="204"/>
      <c r="P353" s="204"/>
      <c r="Q353" s="204"/>
      <c r="R353" s="204"/>
      <c r="S353" s="204"/>
      <c r="T353" s="205"/>
      <c r="AT353" s="206" t="s">
        <v>125</v>
      </c>
      <c r="AU353" s="206" t="s">
        <v>83</v>
      </c>
      <c r="AV353" s="13" t="s">
        <v>81</v>
      </c>
      <c r="AW353" s="13" t="s">
        <v>32</v>
      </c>
      <c r="AX353" s="13" t="s">
        <v>76</v>
      </c>
      <c r="AY353" s="206" t="s">
        <v>116</v>
      </c>
    </row>
    <row r="354" spans="1:65" s="13" customFormat="1">
      <c r="B354" s="196"/>
      <c r="C354" s="197"/>
      <c r="D354" s="198" t="s">
        <v>125</v>
      </c>
      <c r="E354" s="199" t="s">
        <v>1</v>
      </c>
      <c r="F354" s="200" t="s">
        <v>292</v>
      </c>
      <c r="G354" s="197"/>
      <c r="H354" s="199" t="s">
        <v>1</v>
      </c>
      <c r="I354" s="201"/>
      <c r="J354" s="197"/>
      <c r="K354" s="197"/>
      <c r="L354" s="202"/>
      <c r="M354" s="203"/>
      <c r="N354" s="204"/>
      <c r="O354" s="204"/>
      <c r="P354" s="204"/>
      <c r="Q354" s="204"/>
      <c r="R354" s="204"/>
      <c r="S354" s="204"/>
      <c r="T354" s="205"/>
      <c r="AT354" s="206" t="s">
        <v>125</v>
      </c>
      <c r="AU354" s="206" t="s">
        <v>83</v>
      </c>
      <c r="AV354" s="13" t="s">
        <v>81</v>
      </c>
      <c r="AW354" s="13" t="s">
        <v>32</v>
      </c>
      <c r="AX354" s="13" t="s">
        <v>76</v>
      </c>
      <c r="AY354" s="206" t="s">
        <v>116</v>
      </c>
    </row>
    <row r="355" spans="1:65" s="13" customFormat="1">
      <c r="B355" s="196"/>
      <c r="C355" s="197"/>
      <c r="D355" s="198" t="s">
        <v>125</v>
      </c>
      <c r="E355" s="199" t="s">
        <v>1</v>
      </c>
      <c r="F355" s="200" t="s">
        <v>277</v>
      </c>
      <c r="G355" s="197"/>
      <c r="H355" s="199" t="s">
        <v>1</v>
      </c>
      <c r="I355" s="201"/>
      <c r="J355" s="197"/>
      <c r="K355" s="197"/>
      <c r="L355" s="202"/>
      <c r="M355" s="203"/>
      <c r="N355" s="204"/>
      <c r="O355" s="204"/>
      <c r="P355" s="204"/>
      <c r="Q355" s="204"/>
      <c r="R355" s="204"/>
      <c r="S355" s="204"/>
      <c r="T355" s="205"/>
      <c r="AT355" s="206" t="s">
        <v>125</v>
      </c>
      <c r="AU355" s="206" t="s">
        <v>83</v>
      </c>
      <c r="AV355" s="13" t="s">
        <v>81</v>
      </c>
      <c r="AW355" s="13" t="s">
        <v>32</v>
      </c>
      <c r="AX355" s="13" t="s">
        <v>76</v>
      </c>
      <c r="AY355" s="206" t="s">
        <v>116</v>
      </c>
    </row>
    <row r="356" spans="1:65" s="13" customFormat="1">
      <c r="B356" s="196"/>
      <c r="C356" s="197"/>
      <c r="D356" s="198" t="s">
        <v>125</v>
      </c>
      <c r="E356" s="199" t="s">
        <v>1</v>
      </c>
      <c r="F356" s="200" t="s">
        <v>278</v>
      </c>
      <c r="G356" s="197"/>
      <c r="H356" s="199" t="s">
        <v>1</v>
      </c>
      <c r="I356" s="201"/>
      <c r="J356" s="197"/>
      <c r="K356" s="197"/>
      <c r="L356" s="202"/>
      <c r="M356" s="203"/>
      <c r="N356" s="204"/>
      <c r="O356" s="204"/>
      <c r="P356" s="204"/>
      <c r="Q356" s="204"/>
      <c r="R356" s="204"/>
      <c r="S356" s="204"/>
      <c r="T356" s="205"/>
      <c r="AT356" s="206" t="s">
        <v>125</v>
      </c>
      <c r="AU356" s="206" t="s">
        <v>83</v>
      </c>
      <c r="AV356" s="13" t="s">
        <v>81</v>
      </c>
      <c r="AW356" s="13" t="s">
        <v>32</v>
      </c>
      <c r="AX356" s="13" t="s">
        <v>76</v>
      </c>
      <c r="AY356" s="206" t="s">
        <v>116</v>
      </c>
    </row>
    <row r="357" spans="1:65" s="13" customFormat="1">
      <c r="B357" s="196"/>
      <c r="C357" s="197"/>
      <c r="D357" s="198" t="s">
        <v>125</v>
      </c>
      <c r="E357" s="199" t="s">
        <v>1</v>
      </c>
      <c r="F357" s="200" t="s">
        <v>279</v>
      </c>
      <c r="G357" s="197"/>
      <c r="H357" s="199" t="s">
        <v>1</v>
      </c>
      <c r="I357" s="201"/>
      <c r="J357" s="197"/>
      <c r="K357" s="197"/>
      <c r="L357" s="202"/>
      <c r="M357" s="203"/>
      <c r="N357" s="204"/>
      <c r="O357" s="204"/>
      <c r="P357" s="204"/>
      <c r="Q357" s="204"/>
      <c r="R357" s="204"/>
      <c r="S357" s="204"/>
      <c r="T357" s="205"/>
      <c r="AT357" s="206" t="s">
        <v>125</v>
      </c>
      <c r="AU357" s="206" t="s">
        <v>83</v>
      </c>
      <c r="AV357" s="13" t="s">
        <v>81</v>
      </c>
      <c r="AW357" s="13" t="s">
        <v>32</v>
      </c>
      <c r="AX357" s="13" t="s">
        <v>76</v>
      </c>
      <c r="AY357" s="206" t="s">
        <v>116</v>
      </c>
    </row>
    <row r="358" spans="1:65" s="13" customFormat="1">
      <c r="B358" s="196"/>
      <c r="C358" s="197"/>
      <c r="D358" s="198" t="s">
        <v>125</v>
      </c>
      <c r="E358" s="199" t="s">
        <v>1</v>
      </c>
      <c r="F358" s="200" t="s">
        <v>280</v>
      </c>
      <c r="G358" s="197"/>
      <c r="H358" s="199" t="s">
        <v>1</v>
      </c>
      <c r="I358" s="201"/>
      <c r="J358" s="197"/>
      <c r="K358" s="197"/>
      <c r="L358" s="202"/>
      <c r="M358" s="203"/>
      <c r="N358" s="204"/>
      <c r="O358" s="204"/>
      <c r="P358" s="204"/>
      <c r="Q358" s="204"/>
      <c r="R358" s="204"/>
      <c r="S358" s="204"/>
      <c r="T358" s="205"/>
      <c r="AT358" s="206" t="s">
        <v>125</v>
      </c>
      <c r="AU358" s="206" t="s">
        <v>83</v>
      </c>
      <c r="AV358" s="13" t="s">
        <v>81</v>
      </c>
      <c r="AW358" s="13" t="s">
        <v>32</v>
      </c>
      <c r="AX358" s="13" t="s">
        <v>76</v>
      </c>
      <c r="AY358" s="206" t="s">
        <v>116</v>
      </c>
    </row>
    <row r="359" spans="1:65" s="13" customFormat="1">
      <c r="B359" s="196"/>
      <c r="C359" s="197"/>
      <c r="D359" s="198" t="s">
        <v>125</v>
      </c>
      <c r="E359" s="199" t="s">
        <v>1</v>
      </c>
      <c r="F359" s="200" t="s">
        <v>281</v>
      </c>
      <c r="G359" s="197"/>
      <c r="H359" s="199" t="s">
        <v>1</v>
      </c>
      <c r="I359" s="201"/>
      <c r="J359" s="197"/>
      <c r="K359" s="197"/>
      <c r="L359" s="202"/>
      <c r="M359" s="203"/>
      <c r="N359" s="204"/>
      <c r="O359" s="204"/>
      <c r="P359" s="204"/>
      <c r="Q359" s="204"/>
      <c r="R359" s="204"/>
      <c r="S359" s="204"/>
      <c r="T359" s="205"/>
      <c r="AT359" s="206" t="s">
        <v>125</v>
      </c>
      <c r="AU359" s="206" t="s">
        <v>83</v>
      </c>
      <c r="AV359" s="13" t="s">
        <v>81</v>
      </c>
      <c r="AW359" s="13" t="s">
        <v>32</v>
      </c>
      <c r="AX359" s="13" t="s">
        <v>76</v>
      </c>
      <c r="AY359" s="206" t="s">
        <v>116</v>
      </c>
    </row>
    <row r="360" spans="1:65" s="13" customFormat="1" ht="33.75">
      <c r="B360" s="196"/>
      <c r="C360" s="197"/>
      <c r="D360" s="198" t="s">
        <v>125</v>
      </c>
      <c r="E360" s="199" t="s">
        <v>1</v>
      </c>
      <c r="F360" s="200" t="s">
        <v>299</v>
      </c>
      <c r="G360" s="197"/>
      <c r="H360" s="199" t="s">
        <v>1</v>
      </c>
      <c r="I360" s="201"/>
      <c r="J360" s="197"/>
      <c r="K360" s="197"/>
      <c r="L360" s="202"/>
      <c r="M360" s="203"/>
      <c r="N360" s="204"/>
      <c r="O360" s="204"/>
      <c r="P360" s="204"/>
      <c r="Q360" s="204"/>
      <c r="R360" s="204"/>
      <c r="S360" s="204"/>
      <c r="T360" s="205"/>
      <c r="AT360" s="206" t="s">
        <v>125</v>
      </c>
      <c r="AU360" s="206" t="s">
        <v>83</v>
      </c>
      <c r="AV360" s="13" t="s">
        <v>81</v>
      </c>
      <c r="AW360" s="13" t="s">
        <v>32</v>
      </c>
      <c r="AX360" s="13" t="s">
        <v>76</v>
      </c>
      <c r="AY360" s="206" t="s">
        <v>116</v>
      </c>
    </row>
    <row r="361" spans="1:65" s="13" customFormat="1" ht="22.5">
      <c r="B361" s="196"/>
      <c r="C361" s="197"/>
      <c r="D361" s="198" t="s">
        <v>125</v>
      </c>
      <c r="E361" s="199" t="s">
        <v>1</v>
      </c>
      <c r="F361" s="200" t="s">
        <v>283</v>
      </c>
      <c r="G361" s="197"/>
      <c r="H361" s="199" t="s">
        <v>1</v>
      </c>
      <c r="I361" s="201"/>
      <c r="J361" s="197"/>
      <c r="K361" s="197"/>
      <c r="L361" s="202"/>
      <c r="M361" s="203"/>
      <c r="N361" s="204"/>
      <c r="O361" s="204"/>
      <c r="P361" s="204"/>
      <c r="Q361" s="204"/>
      <c r="R361" s="204"/>
      <c r="S361" s="204"/>
      <c r="T361" s="205"/>
      <c r="AT361" s="206" t="s">
        <v>125</v>
      </c>
      <c r="AU361" s="206" t="s">
        <v>83</v>
      </c>
      <c r="AV361" s="13" t="s">
        <v>81</v>
      </c>
      <c r="AW361" s="13" t="s">
        <v>32</v>
      </c>
      <c r="AX361" s="13" t="s">
        <v>76</v>
      </c>
      <c r="AY361" s="206" t="s">
        <v>116</v>
      </c>
    </row>
    <row r="362" spans="1:65" s="14" customFormat="1">
      <c r="B362" s="207"/>
      <c r="C362" s="208"/>
      <c r="D362" s="198" t="s">
        <v>125</v>
      </c>
      <c r="E362" s="209" t="s">
        <v>1</v>
      </c>
      <c r="F362" s="210" t="s">
        <v>81</v>
      </c>
      <c r="G362" s="208"/>
      <c r="H362" s="211">
        <v>1</v>
      </c>
      <c r="I362" s="212"/>
      <c r="J362" s="208"/>
      <c r="K362" s="208"/>
      <c r="L362" s="213"/>
      <c r="M362" s="214"/>
      <c r="N362" s="215"/>
      <c r="O362" s="215"/>
      <c r="P362" s="215"/>
      <c r="Q362" s="215"/>
      <c r="R362" s="215"/>
      <c r="S362" s="215"/>
      <c r="T362" s="216"/>
      <c r="AT362" s="217" t="s">
        <v>125</v>
      </c>
      <c r="AU362" s="217" t="s">
        <v>83</v>
      </c>
      <c r="AV362" s="14" t="s">
        <v>83</v>
      </c>
      <c r="AW362" s="14" t="s">
        <v>32</v>
      </c>
      <c r="AX362" s="14" t="s">
        <v>81</v>
      </c>
      <c r="AY362" s="217" t="s">
        <v>116</v>
      </c>
    </row>
    <row r="363" spans="1:65" s="2" customFormat="1" ht="24.2" customHeight="1">
      <c r="A363" s="34"/>
      <c r="B363" s="35"/>
      <c r="C363" s="182" t="s">
        <v>305</v>
      </c>
      <c r="D363" s="182" t="s">
        <v>119</v>
      </c>
      <c r="E363" s="183" t="s">
        <v>306</v>
      </c>
      <c r="F363" s="184" t="s">
        <v>307</v>
      </c>
      <c r="G363" s="185" t="s">
        <v>260</v>
      </c>
      <c r="H363" s="186">
        <v>1</v>
      </c>
      <c r="I363" s="187"/>
      <c r="J363" s="188">
        <f>ROUND(I363*H363,2)</f>
        <v>0</v>
      </c>
      <c r="K363" s="189"/>
      <c r="L363" s="39"/>
      <c r="M363" s="190" t="s">
        <v>1</v>
      </c>
      <c r="N363" s="191" t="s">
        <v>41</v>
      </c>
      <c r="O363" s="71"/>
      <c r="P363" s="192">
        <f>O363*H363</f>
        <v>0</v>
      </c>
      <c r="Q363" s="192">
        <v>0</v>
      </c>
      <c r="R363" s="192">
        <f>Q363*H363</f>
        <v>0</v>
      </c>
      <c r="S363" s="192">
        <v>0</v>
      </c>
      <c r="T363" s="193">
        <f>S363*H363</f>
        <v>0</v>
      </c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R363" s="194" t="s">
        <v>123</v>
      </c>
      <c r="AT363" s="194" t="s">
        <v>119</v>
      </c>
      <c r="AU363" s="194" t="s">
        <v>83</v>
      </c>
      <c r="AY363" s="17" t="s">
        <v>116</v>
      </c>
      <c r="BE363" s="195">
        <f>IF(N363="základní",J363,0)</f>
        <v>0</v>
      </c>
      <c r="BF363" s="195">
        <f>IF(N363="snížená",J363,0)</f>
        <v>0</v>
      </c>
      <c r="BG363" s="195">
        <f>IF(N363="zákl. přenesená",J363,0)</f>
        <v>0</v>
      </c>
      <c r="BH363" s="195">
        <f>IF(N363="sníž. přenesená",J363,0)</f>
        <v>0</v>
      </c>
      <c r="BI363" s="195">
        <f>IF(N363="nulová",J363,0)</f>
        <v>0</v>
      </c>
      <c r="BJ363" s="17" t="s">
        <v>81</v>
      </c>
      <c r="BK363" s="195">
        <f>ROUND(I363*H363,2)</f>
        <v>0</v>
      </c>
      <c r="BL363" s="17" t="s">
        <v>123</v>
      </c>
      <c r="BM363" s="194" t="s">
        <v>308</v>
      </c>
    </row>
    <row r="364" spans="1:65" s="13" customFormat="1" ht="22.5">
      <c r="B364" s="196"/>
      <c r="C364" s="197"/>
      <c r="D364" s="198" t="s">
        <v>125</v>
      </c>
      <c r="E364" s="199" t="s">
        <v>1</v>
      </c>
      <c r="F364" s="200" t="s">
        <v>309</v>
      </c>
      <c r="G364" s="197"/>
      <c r="H364" s="199" t="s">
        <v>1</v>
      </c>
      <c r="I364" s="201"/>
      <c r="J364" s="197"/>
      <c r="K364" s="197"/>
      <c r="L364" s="202"/>
      <c r="M364" s="203"/>
      <c r="N364" s="204"/>
      <c r="O364" s="204"/>
      <c r="P364" s="204"/>
      <c r="Q364" s="204"/>
      <c r="R364" s="204"/>
      <c r="S364" s="204"/>
      <c r="T364" s="205"/>
      <c r="AT364" s="206" t="s">
        <v>125</v>
      </c>
      <c r="AU364" s="206" t="s">
        <v>83</v>
      </c>
      <c r="AV364" s="13" t="s">
        <v>81</v>
      </c>
      <c r="AW364" s="13" t="s">
        <v>32</v>
      </c>
      <c r="AX364" s="13" t="s">
        <v>76</v>
      </c>
      <c r="AY364" s="206" t="s">
        <v>116</v>
      </c>
    </row>
    <row r="365" spans="1:65" s="13" customFormat="1">
      <c r="B365" s="196"/>
      <c r="C365" s="197"/>
      <c r="D365" s="198" t="s">
        <v>125</v>
      </c>
      <c r="E365" s="199" t="s">
        <v>1</v>
      </c>
      <c r="F365" s="200" t="s">
        <v>263</v>
      </c>
      <c r="G365" s="197"/>
      <c r="H365" s="199" t="s">
        <v>1</v>
      </c>
      <c r="I365" s="201"/>
      <c r="J365" s="197"/>
      <c r="K365" s="197"/>
      <c r="L365" s="202"/>
      <c r="M365" s="203"/>
      <c r="N365" s="204"/>
      <c r="O365" s="204"/>
      <c r="P365" s="204"/>
      <c r="Q365" s="204"/>
      <c r="R365" s="204"/>
      <c r="S365" s="204"/>
      <c r="T365" s="205"/>
      <c r="AT365" s="206" t="s">
        <v>125</v>
      </c>
      <c r="AU365" s="206" t="s">
        <v>83</v>
      </c>
      <c r="AV365" s="13" t="s">
        <v>81</v>
      </c>
      <c r="AW365" s="13" t="s">
        <v>32</v>
      </c>
      <c r="AX365" s="13" t="s">
        <v>76</v>
      </c>
      <c r="AY365" s="206" t="s">
        <v>116</v>
      </c>
    </row>
    <row r="366" spans="1:65" s="13" customFormat="1">
      <c r="B366" s="196"/>
      <c r="C366" s="197"/>
      <c r="D366" s="198" t="s">
        <v>125</v>
      </c>
      <c r="E366" s="199" t="s">
        <v>1</v>
      </c>
      <c r="F366" s="200" t="s">
        <v>310</v>
      </c>
      <c r="G366" s="197"/>
      <c r="H366" s="199" t="s">
        <v>1</v>
      </c>
      <c r="I366" s="201"/>
      <c r="J366" s="197"/>
      <c r="K366" s="197"/>
      <c r="L366" s="202"/>
      <c r="M366" s="203"/>
      <c r="N366" s="204"/>
      <c r="O366" s="204"/>
      <c r="P366" s="204"/>
      <c r="Q366" s="204"/>
      <c r="R366" s="204"/>
      <c r="S366" s="204"/>
      <c r="T366" s="205"/>
      <c r="AT366" s="206" t="s">
        <v>125</v>
      </c>
      <c r="AU366" s="206" t="s">
        <v>83</v>
      </c>
      <c r="AV366" s="13" t="s">
        <v>81</v>
      </c>
      <c r="AW366" s="13" t="s">
        <v>32</v>
      </c>
      <c r="AX366" s="13" t="s">
        <v>76</v>
      </c>
      <c r="AY366" s="206" t="s">
        <v>116</v>
      </c>
    </row>
    <row r="367" spans="1:65" s="13" customFormat="1">
      <c r="B367" s="196"/>
      <c r="C367" s="197"/>
      <c r="D367" s="198" t="s">
        <v>125</v>
      </c>
      <c r="E367" s="199" t="s">
        <v>1</v>
      </c>
      <c r="F367" s="200" t="s">
        <v>265</v>
      </c>
      <c r="G367" s="197"/>
      <c r="H367" s="199" t="s">
        <v>1</v>
      </c>
      <c r="I367" s="201"/>
      <c r="J367" s="197"/>
      <c r="K367" s="197"/>
      <c r="L367" s="202"/>
      <c r="M367" s="203"/>
      <c r="N367" s="204"/>
      <c r="O367" s="204"/>
      <c r="P367" s="204"/>
      <c r="Q367" s="204"/>
      <c r="R367" s="204"/>
      <c r="S367" s="204"/>
      <c r="T367" s="205"/>
      <c r="AT367" s="206" t="s">
        <v>125</v>
      </c>
      <c r="AU367" s="206" t="s">
        <v>83</v>
      </c>
      <c r="AV367" s="13" t="s">
        <v>81</v>
      </c>
      <c r="AW367" s="13" t="s">
        <v>32</v>
      </c>
      <c r="AX367" s="13" t="s">
        <v>76</v>
      </c>
      <c r="AY367" s="206" t="s">
        <v>116</v>
      </c>
    </row>
    <row r="368" spans="1:65" s="13" customFormat="1">
      <c r="B368" s="196"/>
      <c r="C368" s="197"/>
      <c r="D368" s="198" t="s">
        <v>125</v>
      </c>
      <c r="E368" s="199" t="s">
        <v>1</v>
      </c>
      <c r="F368" s="200" t="s">
        <v>266</v>
      </c>
      <c r="G368" s="197"/>
      <c r="H368" s="199" t="s">
        <v>1</v>
      </c>
      <c r="I368" s="201"/>
      <c r="J368" s="197"/>
      <c r="K368" s="197"/>
      <c r="L368" s="202"/>
      <c r="M368" s="203"/>
      <c r="N368" s="204"/>
      <c r="O368" s="204"/>
      <c r="P368" s="204"/>
      <c r="Q368" s="204"/>
      <c r="R368" s="204"/>
      <c r="S368" s="204"/>
      <c r="T368" s="205"/>
      <c r="AT368" s="206" t="s">
        <v>125</v>
      </c>
      <c r="AU368" s="206" t="s">
        <v>83</v>
      </c>
      <c r="AV368" s="13" t="s">
        <v>81</v>
      </c>
      <c r="AW368" s="13" t="s">
        <v>32</v>
      </c>
      <c r="AX368" s="13" t="s">
        <v>76</v>
      </c>
      <c r="AY368" s="206" t="s">
        <v>116</v>
      </c>
    </row>
    <row r="369" spans="2:51" s="13" customFormat="1">
      <c r="B369" s="196"/>
      <c r="C369" s="197"/>
      <c r="D369" s="198" t="s">
        <v>125</v>
      </c>
      <c r="E369" s="199" t="s">
        <v>1</v>
      </c>
      <c r="F369" s="200" t="s">
        <v>267</v>
      </c>
      <c r="G369" s="197"/>
      <c r="H369" s="199" t="s">
        <v>1</v>
      </c>
      <c r="I369" s="201"/>
      <c r="J369" s="197"/>
      <c r="K369" s="197"/>
      <c r="L369" s="202"/>
      <c r="M369" s="203"/>
      <c r="N369" s="204"/>
      <c r="O369" s="204"/>
      <c r="P369" s="204"/>
      <c r="Q369" s="204"/>
      <c r="R369" s="204"/>
      <c r="S369" s="204"/>
      <c r="T369" s="205"/>
      <c r="AT369" s="206" t="s">
        <v>125</v>
      </c>
      <c r="AU369" s="206" t="s">
        <v>83</v>
      </c>
      <c r="AV369" s="13" t="s">
        <v>81</v>
      </c>
      <c r="AW369" s="13" t="s">
        <v>32</v>
      </c>
      <c r="AX369" s="13" t="s">
        <v>76</v>
      </c>
      <c r="AY369" s="206" t="s">
        <v>116</v>
      </c>
    </row>
    <row r="370" spans="2:51" s="13" customFormat="1">
      <c r="B370" s="196"/>
      <c r="C370" s="197"/>
      <c r="D370" s="198" t="s">
        <v>125</v>
      </c>
      <c r="E370" s="199" t="s">
        <v>1</v>
      </c>
      <c r="F370" s="200" t="s">
        <v>289</v>
      </c>
      <c r="G370" s="197"/>
      <c r="H370" s="199" t="s">
        <v>1</v>
      </c>
      <c r="I370" s="201"/>
      <c r="J370" s="197"/>
      <c r="K370" s="197"/>
      <c r="L370" s="202"/>
      <c r="M370" s="203"/>
      <c r="N370" s="204"/>
      <c r="O370" s="204"/>
      <c r="P370" s="204"/>
      <c r="Q370" s="204"/>
      <c r="R370" s="204"/>
      <c r="S370" s="204"/>
      <c r="T370" s="205"/>
      <c r="AT370" s="206" t="s">
        <v>125</v>
      </c>
      <c r="AU370" s="206" t="s">
        <v>83</v>
      </c>
      <c r="AV370" s="13" t="s">
        <v>81</v>
      </c>
      <c r="AW370" s="13" t="s">
        <v>32</v>
      </c>
      <c r="AX370" s="13" t="s">
        <v>76</v>
      </c>
      <c r="AY370" s="206" t="s">
        <v>116</v>
      </c>
    </row>
    <row r="371" spans="2:51" s="13" customFormat="1">
      <c r="B371" s="196"/>
      <c r="C371" s="197"/>
      <c r="D371" s="198" t="s">
        <v>125</v>
      </c>
      <c r="E371" s="199" t="s">
        <v>1</v>
      </c>
      <c r="F371" s="200" t="s">
        <v>269</v>
      </c>
      <c r="G371" s="197"/>
      <c r="H371" s="199" t="s">
        <v>1</v>
      </c>
      <c r="I371" s="201"/>
      <c r="J371" s="197"/>
      <c r="K371" s="197"/>
      <c r="L371" s="202"/>
      <c r="M371" s="203"/>
      <c r="N371" s="204"/>
      <c r="O371" s="204"/>
      <c r="P371" s="204"/>
      <c r="Q371" s="204"/>
      <c r="R371" s="204"/>
      <c r="S371" s="204"/>
      <c r="T371" s="205"/>
      <c r="AT371" s="206" t="s">
        <v>125</v>
      </c>
      <c r="AU371" s="206" t="s">
        <v>83</v>
      </c>
      <c r="AV371" s="13" t="s">
        <v>81</v>
      </c>
      <c r="AW371" s="13" t="s">
        <v>32</v>
      </c>
      <c r="AX371" s="13" t="s">
        <v>76</v>
      </c>
      <c r="AY371" s="206" t="s">
        <v>116</v>
      </c>
    </row>
    <row r="372" spans="2:51" s="13" customFormat="1">
      <c r="B372" s="196"/>
      <c r="C372" s="197"/>
      <c r="D372" s="198" t="s">
        <v>125</v>
      </c>
      <c r="E372" s="199" t="s">
        <v>1</v>
      </c>
      <c r="F372" s="200" t="s">
        <v>270</v>
      </c>
      <c r="G372" s="197"/>
      <c r="H372" s="199" t="s">
        <v>1</v>
      </c>
      <c r="I372" s="201"/>
      <c r="J372" s="197"/>
      <c r="K372" s="197"/>
      <c r="L372" s="202"/>
      <c r="M372" s="203"/>
      <c r="N372" s="204"/>
      <c r="O372" s="204"/>
      <c r="P372" s="204"/>
      <c r="Q372" s="204"/>
      <c r="R372" s="204"/>
      <c r="S372" s="204"/>
      <c r="T372" s="205"/>
      <c r="AT372" s="206" t="s">
        <v>125</v>
      </c>
      <c r="AU372" s="206" t="s">
        <v>83</v>
      </c>
      <c r="AV372" s="13" t="s">
        <v>81</v>
      </c>
      <c r="AW372" s="13" t="s">
        <v>32</v>
      </c>
      <c r="AX372" s="13" t="s">
        <v>76</v>
      </c>
      <c r="AY372" s="206" t="s">
        <v>116</v>
      </c>
    </row>
    <row r="373" spans="2:51" s="13" customFormat="1">
      <c r="B373" s="196"/>
      <c r="C373" s="197"/>
      <c r="D373" s="198" t="s">
        <v>125</v>
      </c>
      <c r="E373" s="199" t="s">
        <v>1</v>
      </c>
      <c r="F373" s="200" t="s">
        <v>271</v>
      </c>
      <c r="G373" s="197"/>
      <c r="H373" s="199" t="s">
        <v>1</v>
      </c>
      <c r="I373" s="201"/>
      <c r="J373" s="197"/>
      <c r="K373" s="197"/>
      <c r="L373" s="202"/>
      <c r="M373" s="203"/>
      <c r="N373" s="204"/>
      <c r="O373" s="204"/>
      <c r="P373" s="204"/>
      <c r="Q373" s="204"/>
      <c r="R373" s="204"/>
      <c r="S373" s="204"/>
      <c r="T373" s="205"/>
      <c r="AT373" s="206" t="s">
        <v>125</v>
      </c>
      <c r="AU373" s="206" t="s">
        <v>83</v>
      </c>
      <c r="AV373" s="13" t="s">
        <v>81</v>
      </c>
      <c r="AW373" s="13" t="s">
        <v>32</v>
      </c>
      <c r="AX373" s="13" t="s">
        <v>76</v>
      </c>
      <c r="AY373" s="206" t="s">
        <v>116</v>
      </c>
    </row>
    <row r="374" spans="2:51" s="13" customFormat="1" ht="22.5">
      <c r="B374" s="196"/>
      <c r="C374" s="197"/>
      <c r="D374" s="198" t="s">
        <v>125</v>
      </c>
      <c r="E374" s="199" t="s">
        <v>1</v>
      </c>
      <c r="F374" s="200" t="s">
        <v>290</v>
      </c>
      <c r="G374" s="197"/>
      <c r="H374" s="199" t="s">
        <v>1</v>
      </c>
      <c r="I374" s="201"/>
      <c r="J374" s="197"/>
      <c r="K374" s="197"/>
      <c r="L374" s="202"/>
      <c r="M374" s="203"/>
      <c r="N374" s="204"/>
      <c r="O374" s="204"/>
      <c r="P374" s="204"/>
      <c r="Q374" s="204"/>
      <c r="R374" s="204"/>
      <c r="S374" s="204"/>
      <c r="T374" s="205"/>
      <c r="AT374" s="206" t="s">
        <v>125</v>
      </c>
      <c r="AU374" s="206" t="s">
        <v>83</v>
      </c>
      <c r="AV374" s="13" t="s">
        <v>81</v>
      </c>
      <c r="AW374" s="13" t="s">
        <v>32</v>
      </c>
      <c r="AX374" s="13" t="s">
        <v>76</v>
      </c>
      <c r="AY374" s="206" t="s">
        <v>116</v>
      </c>
    </row>
    <row r="375" spans="2:51" s="13" customFormat="1">
      <c r="B375" s="196"/>
      <c r="C375" s="197"/>
      <c r="D375" s="198" t="s">
        <v>125</v>
      </c>
      <c r="E375" s="199" t="s">
        <v>1</v>
      </c>
      <c r="F375" s="200" t="s">
        <v>275</v>
      </c>
      <c r="G375" s="197"/>
      <c r="H375" s="199" t="s">
        <v>1</v>
      </c>
      <c r="I375" s="201"/>
      <c r="J375" s="197"/>
      <c r="K375" s="197"/>
      <c r="L375" s="202"/>
      <c r="M375" s="203"/>
      <c r="N375" s="204"/>
      <c r="O375" s="204"/>
      <c r="P375" s="204"/>
      <c r="Q375" s="204"/>
      <c r="R375" s="204"/>
      <c r="S375" s="204"/>
      <c r="T375" s="205"/>
      <c r="AT375" s="206" t="s">
        <v>125</v>
      </c>
      <c r="AU375" s="206" t="s">
        <v>83</v>
      </c>
      <c r="AV375" s="13" t="s">
        <v>81</v>
      </c>
      <c r="AW375" s="13" t="s">
        <v>32</v>
      </c>
      <c r="AX375" s="13" t="s">
        <v>76</v>
      </c>
      <c r="AY375" s="206" t="s">
        <v>116</v>
      </c>
    </row>
    <row r="376" spans="2:51" s="13" customFormat="1">
      <c r="B376" s="196"/>
      <c r="C376" s="197"/>
      <c r="D376" s="198" t="s">
        <v>125</v>
      </c>
      <c r="E376" s="199" t="s">
        <v>1</v>
      </c>
      <c r="F376" s="200" t="s">
        <v>276</v>
      </c>
      <c r="G376" s="197"/>
      <c r="H376" s="199" t="s">
        <v>1</v>
      </c>
      <c r="I376" s="201"/>
      <c r="J376" s="197"/>
      <c r="K376" s="197"/>
      <c r="L376" s="202"/>
      <c r="M376" s="203"/>
      <c r="N376" s="204"/>
      <c r="O376" s="204"/>
      <c r="P376" s="204"/>
      <c r="Q376" s="204"/>
      <c r="R376" s="204"/>
      <c r="S376" s="204"/>
      <c r="T376" s="205"/>
      <c r="AT376" s="206" t="s">
        <v>125</v>
      </c>
      <c r="AU376" s="206" t="s">
        <v>83</v>
      </c>
      <c r="AV376" s="13" t="s">
        <v>81</v>
      </c>
      <c r="AW376" s="13" t="s">
        <v>32</v>
      </c>
      <c r="AX376" s="13" t="s">
        <v>76</v>
      </c>
      <c r="AY376" s="206" t="s">
        <v>116</v>
      </c>
    </row>
    <row r="377" spans="2:51" s="13" customFormat="1">
      <c r="B377" s="196"/>
      <c r="C377" s="197"/>
      <c r="D377" s="198" t="s">
        <v>125</v>
      </c>
      <c r="E377" s="199" t="s">
        <v>1</v>
      </c>
      <c r="F377" s="200" t="s">
        <v>291</v>
      </c>
      <c r="G377" s="197"/>
      <c r="H377" s="199" t="s">
        <v>1</v>
      </c>
      <c r="I377" s="201"/>
      <c r="J377" s="197"/>
      <c r="K377" s="197"/>
      <c r="L377" s="202"/>
      <c r="M377" s="203"/>
      <c r="N377" s="204"/>
      <c r="O377" s="204"/>
      <c r="P377" s="204"/>
      <c r="Q377" s="204"/>
      <c r="R377" s="204"/>
      <c r="S377" s="204"/>
      <c r="T377" s="205"/>
      <c r="AT377" s="206" t="s">
        <v>125</v>
      </c>
      <c r="AU377" s="206" t="s">
        <v>83</v>
      </c>
      <c r="AV377" s="13" t="s">
        <v>81</v>
      </c>
      <c r="AW377" s="13" t="s">
        <v>32</v>
      </c>
      <c r="AX377" s="13" t="s">
        <v>76</v>
      </c>
      <c r="AY377" s="206" t="s">
        <v>116</v>
      </c>
    </row>
    <row r="378" spans="2:51" s="13" customFormat="1">
      <c r="B378" s="196"/>
      <c r="C378" s="197"/>
      <c r="D378" s="198" t="s">
        <v>125</v>
      </c>
      <c r="E378" s="199" t="s">
        <v>1</v>
      </c>
      <c r="F378" s="200" t="s">
        <v>292</v>
      </c>
      <c r="G378" s="197"/>
      <c r="H378" s="199" t="s">
        <v>1</v>
      </c>
      <c r="I378" s="201"/>
      <c r="J378" s="197"/>
      <c r="K378" s="197"/>
      <c r="L378" s="202"/>
      <c r="M378" s="203"/>
      <c r="N378" s="204"/>
      <c r="O378" s="204"/>
      <c r="P378" s="204"/>
      <c r="Q378" s="204"/>
      <c r="R378" s="204"/>
      <c r="S378" s="204"/>
      <c r="T378" s="205"/>
      <c r="AT378" s="206" t="s">
        <v>125</v>
      </c>
      <c r="AU378" s="206" t="s">
        <v>83</v>
      </c>
      <c r="AV378" s="13" t="s">
        <v>81</v>
      </c>
      <c r="AW378" s="13" t="s">
        <v>32</v>
      </c>
      <c r="AX378" s="13" t="s">
        <v>76</v>
      </c>
      <c r="AY378" s="206" t="s">
        <v>116</v>
      </c>
    </row>
    <row r="379" spans="2:51" s="13" customFormat="1">
      <c r="B379" s="196"/>
      <c r="C379" s="197"/>
      <c r="D379" s="198" t="s">
        <v>125</v>
      </c>
      <c r="E379" s="199" t="s">
        <v>1</v>
      </c>
      <c r="F379" s="200" t="s">
        <v>277</v>
      </c>
      <c r="G379" s="197"/>
      <c r="H379" s="199" t="s">
        <v>1</v>
      </c>
      <c r="I379" s="201"/>
      <c r="J379" s="197"/>
      <c r="K379" s="197"/>
      <c r="L379" s="202"/>
      <c r="M379" s="203"/>
      <c r="N379" s="204"/>
      <c r="O379" s="204"/>
      <c r="P379" s="204"/>
      <c r="Q379" s="204"/>
      <c r="R379" s="204"/>
      <c r="S379" s="204"/>
      <c r="T379" s="205"/>
      <c r="AT379" s="206" t="s">
        <v>125</v>
      </c>
      <c r="AU379" s="206" t="s">
        <v>83</v>
      </c>
      <c r="AV379" s="13" t="s">
        <v>81</v>
      </c>
      <c r="AW379" s="13" t="s">
        <v>32</v>
      </c>
      <c r="AX379" s="13" t="s">
        <v>76</v>
      </c>
      <c r="AY379" s="206" t="s">
        <v>116</v>
      </c>
    </row>
    <row r="380" spans="2:51" s="13" customFormat="1">
      <c r="B380" s="196"/>
      <c r="C380" s="197"/>
      <c r="D380" s="198" t="s">
        <v>125</v>
      </c>
      <c r="E380" s="199" t="s">
        <v>1</v>
      </c>
      <c r="F380" s="200" t="s">
        <v>278</v>
      </c>
      <c r="G380" s="197"/>
      <c r="H380" s="199" t="s">
        <v>1</v>
      </c>
      <c r="I380" s="201"/>
      <c r="J380" s="197"/>
      <c r="K380" s="197"/>
      <c r="L380" s="202"/>
      <c r="M380" s="203"/>
      <c r="N380" s="204"/>
      <c r="O380" s="204"/>
      <c r="P380" s="204"/>
      <c r="Q380" s="204"/>
      <c r="R380" s="204"/>
      <c r="S380" s="204"/>
      <c r="T380" s="205"/>
      <c r="AT380" s="206" t="s">
        <v>125</v>
      </c>
      <c r="AU380" s="206" t="s">
        <v>83</v>
      </c>
      <c r="AV380" s="13" t="s">
        <v>81</v>
      </c>
      <c r="AW380" s="13" t="s">
        <v>32</v>
      </c>
      <c r="AX380" s="13" t="s">
        <v>76</v>
      </c>
      <c r="AY380" s="206" t="s">
        <v>116</v>
      </c>
    </row>
    <row r="381" spans="2:51" s="13" customFormat="1">
      <c r="B381" s="196"/>
      <c r="C381" s="197"/>
      <c r="D381" s="198" t="s">
        <v>125</v>
      </c>
      <c r="E381" s="199" t="s">
        <v>1</v>
      </c>
      <c r="F381" s="200" t="s">
        <v>279</v>
      </c>
      <c r="G381" s="197"/>
      <c r="H381" s="199" t="s">
        <v>1</v>
      </c>
      <c r="I381" s="201"/>
      <c r="J381" s="197"/>
      <c r="K381" s="197"/>
      <c r="L381" s="202"/>
      <c r="M381" s="203"/>
      <c r="N381" s="204"/>
      <c r="O381" s="204"/>
      <c r="P381" s="204"/>
      <c r="Q381" s="204"/>
      <c r="R381" s="204"/>
      <c r="S381" s="204"/>
      <c r="T381" s="205"/>
      <c r="AT381" s="206" t="s">
        <v>125</v>
      </c>
      <c r="AU381" s="206" t="s">
        <v>83</v>
      </c>
      <c r="AV381" s="13" t="s">
        <v>81</v>
      </c>
      <c r="AW381" s="13" t="s">
        <v>32</v>
      </c>
      <c r="AX381" s="13" t="s">
        <v>76</v>
      </c>
      <c r="AY381" s="206" t="s">
        <v>116</v>
      </c>
    </row>
    <row r="382" spans="2:51" s="13" customFormat="1">
      <c r="B382" s="196"/>
      <c r="C382" s="197"/>
      <c r="D382" s="198" t="s">
        <v>125</v>
      </c>
      <c r="E382" s="199" t="s">
        <v>1</v>
      </c>
      <c r="F382" s="200" t="s">
        <v>280</v>
      </c>
      <c r="G382" s="197"/>
      <c r="H382" s="199" t="s">
        <v>1</v>
      </c>
      <c r="I382" s="201"/>
      <c r="J382" s="197"/>
      <c r="K382" s="197"/>
      <c r="L382" s="202"/>
      <c r="M382" s="203"/>
      <c r="N382" s="204"/>
      <c r="O382" s="204"/>
      <c r="P382" s="204"/>
      <c r="Q382" s="204"/>
      <c r="R382" s="204"/>
      <c r="S382" s="204"/>
      <c r="T382" s="205"/>
      <c r="AT382" s="206" t="s">
        <v>125</v>
      </c>
      <c r="AU382" s="206" t="s">
        <v>83</v>
      </c>
      <c r="AV382" s="13" t="s">
        <v>81</v>
      </c>
      <c r="AW382" s="13" t="s">
        <v>32</v>
      </c>
      <c r="AX382" s="13" t="s">
        <v>76</v>
      </c>
      <c r="AY382" s="206" t="s">
        <v>116</v>
      </c>
    </row>
    <row r="383" spans="2:51" s="13" customFormat="1">
      <c r="B383" s="196"/>
      <c r="C383" s="197"/>
      <c r="D383" s="198" t="s">
        <v>125</v>
      </c>
      <c r="E383" s="199" t="s">
        <v>1</v>
      </c>
      <c r="F383" s="200" t="s">
        <v>281</v>
      </c>
      <c r="G383" s="197"/>
      <c r="H383" s="199" t="s">
        <v>1</v>
      </c>
      <c r="I383" s="201"/>
      <c r="J383" s="197"/>
      <c r="K383" s="197"/>
      <c r="L383" s="202"/>
      <c r="M383" s="203"/>
      <c r="N383" s="204"/>
      <c r="O383" s="204"/>
      <c r="P383" s="204"/>
      <c r="Q383" s="204"/>
      <c r="R383" s="204"/>
      <c r="S383" s="204"/>
      <c r="T383" s="205"/>
      <c r="AT383" s="206" t="s">
        <v>125</v>
      </c>
      <c r="AU383" s="206" t="s">
        <v>83</v>
      </c>
      <c r="AV383" s="13" t="s">
        <v>81</v>
      </c>
      <c r="AW383" s="13" t="s">
        <v>32</v>
      </c>
      <c r="AX383" s="13" t="s">
        <v>76</v>
      </c>
      <c r="AY383" s="206" t="s">
        <v>116</v>
      </c>
    </row>
    <row r="384" spans="2:51" s="13" customFormat="1" ht="33.75">
      <c r="B384" s="196"/>
      <c r="C384" s="197"/>
      <c r="D384" s="198" t="s">
        <v>125</v>
      </c>
      <c r="E384" s="199" t="s">
        <v>1</v>
      </c>
      <c r="F384" s="200" t="s">
        <v>299</v>
      </c>
      <c r="G384" s="197"/>
      <c r="H384" s="199" t="s">
        <v>1</v>
      </c>
      <c r="I384" s="201"/>
      <c r="J384" s="197"/>
      <c r="K384" s="197"/>
      <c r="L384" s="202"/>
      <c r="M384" s="203"/>
      <c r="N384" s="204"/>
      <c r="O384" s="204"/>
      <c r="P384" s="204"/>
      <c r="Q384" s="204"/>
      <c r="R384" s="204"/>
      <c r="S384" s="204"/>
      <c r="T384" s="205"/>
      <c r="AT384" s="206" t="s">
        <v>125</v>
      </c>
      <c r="AU384" s="206" t="s">
        <v>83</v>
      </c>
      <c r="AV384" s="13" t="s">
        <v>81</v>
      </c>
      <c r="AW384" s="13" t="s">
        <v>32</v>
      </c>
      <c r="AX384" s="13" t="s">
        <v>76</v>
      </c>
      <c r="AY384" s="206" t="s">
        <v>116</v>
      </c>
    </row>
    <row r="385" spans="1:65" s="13" customFormat="1" ht="22.5">
      <c r="B385" s="196"/>
      <c r="C385" s="197"/>
      <c r="D385" s="198" t="s">
        <v>125</v>
      </c>
      <c r="E385" s="199" t="s">
        <v>1</v>
      </c>
      <c r="F385" s="200" t="s">
        <v>283</v>
      </c>
      <c r="G385" s="197"/>
      <c r="H385" s="199" t="s">
        <v>1</v>
      </c>
      <c r="I385" s="201"/>
      <c r="J385" s="197"/>
      <c r="K385" s="197"/>
      <c r="L385" s="202"/>
      <c r="M385" s="203"/>
      <c r="N385" s="204"/>
      <c r="O385" s="204"/>
      <c r="P385" s="204"/>
      <c r="Q385" s="204"/>
      <c r="R385" s="204"/>
      <c r="S385" s="204"/>
      <c r="T385" s="205"/>
      <c r="AT385" s="206" t="s">
        <v>125</v>
      </c>
      <c r="AU385" s="206" t="s">
        <v>83</v>
      </c>
      <c r="AV385" s="13" t="s">
        <v>81</v>
      </c>
      <c r="AW385" s="13" t="s">
        <v>32</v>
      </c>
      <c r="AX385" s="13" t="s">
        <v>76</v>
      </c>
      <c r="AY385" s="206" t="s">
        <v>116</v>
      </c>
    </row>
    <row r="386" spans="1:65" s="14" customFormat="1">
      <c r="B386" s="207"/>
      <c r="C386" s="208"/>
      <c r="D386" s="198" t="s">
        <v>125</v>
      </c>
      <c r="E386" s="209" t="s">
        <v>1</v>
      </c>
      <c r="F386" s="210" t="s">
        <v>81</v>
      </c>
      <c r="G386" s="208"/>
      <c r="H386" s="211">
        <v>1</v>
      </c>
      <c r="I386" s="212"/>
      <c r="J386" s="208"/>
      <c r="K386" s="208"/>
      <c r="L386" s="213"/>
      <c r="M386" s="214"/>
      <c r="N386" s="215"/>
      <c r="O386" s="215"/>
      <c r="P386" s="215"/>
      <c r="Q386" s="215"/>
      <c r="R386" s="215"/>
      <c r="S386" s="215"/>
      <c r="T386" s="216"/>
      <c r="AT386" s="217" t="s">
        <v>125</v>
      </c>
      <c r="AU386" s="217" t="s">
        <v>83</v>
      </c>
      <c r="AV386" s="14" t="s">
        <v>83</v>
      </c>
      <c r="AW386" s="14" t="s">
        <v>32</v>
      </c>
      <c r="AX386" s="14" t="s">
        <v>81</v>
      </c>
      <c r="AY386" s="217" t="s">
        <v>116</v>
      </c>
    </row>
    <row r="387" spans="1:65" s="2" customFormat="1" ht="33" customHeight="1">
      <c r="A387" s="34"/>
      <c r="B387" s="35"/>
      <c r="C387" s="182" t="s">
        <v>311</v>
      </c>
      <c r="D387" s="182" t="s">
        <v>119</v>
      </c>
      <c r="E387" s="183" t="s">
        <v>312</v>
      </c>
      <c r="F387" s="184" t="s">
        <v>313</v>
      </c>
      <c r="G387" s="185" t="s">
        <v>260</v>
      </c>
      <c r="H387" s="186">
        <v>1</v>
      </c>
      <c r="I387" s="187"/>
      <c r="J387" s="188">
        <f>ROUND(I387*H387,2)</f>
        <v>0</v>
      </c>
      <c r="K387" s="189"/>
      <c r="L387" s="39"/>
      <c r="M387" s="190" t="s">
        <v>1</v>
      </c>
      <c r="N387" s="191" t="s">
        <v>41</v>
      </c>
      <c r="O387" s="71"/>
      <c r="P387" s="192">
        <f>O387*H387</f>
        <v>0</v>
      </c>
      <c r="Q387" s="192">
        <v>0</v>
      </c>
      <c r="R387" s="192">
        <f>Q387*H387</f>
        <v>0</v>
      </c>
      <c r="S387" s="192">
        <v>0</v>
      </c>
      <c r="T387" s="193">
        <f>S387*H387</f>
        <v>0</v>
      </c>
      <c r="U387" s="34"/>
      <c r="V387" s="34"/>
      <c r="W387" s="34"/>
      <c r="X387" s="34"/>
      <c r="Y387" s="34"/>
      <c r="Z387" s="34"/>
      <c r="AA387" s="34"/>
      <c r="AB387" s="34"/>
      <c r="AC387" s="34"/>
      <c r="AD387" s="34"/>
      <c r="AE387" s="34"/>
      <c r="AR387" s="194" t="s">
        <v>123</v>
      </c>
      <c r="AT387" s="194" t="s">
        <v>119</v>
      </c>
      <c r="AU387" s="194" t="s">
        <v>83</v>
      </c>
      <c r="AY387" s="17" t="s">
        <v>116</v>
      </c>
      <c r="BE387" s="195">
        <f>IF(N387="základní",J387,0)</f>
        <v>0</v>
      </c>
      <c r="BF387" s="195">
        <f>IF(N387="snížená",J387,0)</f>
        <v>0</v>
      </c>
      <c r="BG387" s="195">
        <f>IF(N387="zákl. přenesená",J387,0)</f>
        <v>0</v>
      </c>
      <c r="BH387" s="195">
        <f>IF(N387="sníž. přenesená",J387,0)</f>
        <v>0</v>
      </c>
      <c r="BI387" s="195">
        <f>IF(N387="nulová",J387,0)</f>
        <v>0</v>
      </c>
      <c r="BJ387" s="17" t="s">
        <v>81</v>
      </c>
      <c r="BK387" s="195">
        <f>ROUND(I387*H387,2)</f>
        <v>0</v>
      </c>
      <c r="BL387" s="17" t="s">
        <v>123</v>
      </c>
      <c r="BM387" s="194" t="s">
        <v>314</v>
      </c>
    </row>
    <row r="388" spans="1:65" s="13" customFormat="1" ht="22.5">
      <c r="B388" s="196"/>
      <c r="C388" s="197"/>
      <c r="D388" s="198" t="s">
        <v>125</v>
      </c>
      <c r="E388" s="199" t="s">
        <v>1</v>
      </c>
      <c r="F388" s="200" t="s">
        <v>315</v>
      </c>
      <c r="G388" s="197"/>
      <c r="H388" s="199" t="s">
        <v>1</v>
      </c>
      <c r="I388" s="201"/>
      <c r="J388" s="197"/>
      <c r="K388" s="197"/>
      <c r="L388" s="202"/>
      <c r="M388" s="203"/>
      <c r="N388" s="204"/>
      <c r="O388" s="204"/>
      <c r="P388" s="204"/>
      <c r="Q388" s="204"/>
      <c r="R388" s="204"/>
      <c r="S388" s="204"/>
      <c r="T388" s="205"/>
      <c r="AT388" s="206" t="s">
        <v>125</v>
      </c>
      <c r="AU388" s="206" t="s">
        <v>83</v>
      </c>
      <c r="AV388" s="13" t="s">
        <v>81</v>
      </c>
      <c r="AW388" s="13" t="s">
        <v>32</v>
      </c>
      <c r="AX388" s="13" t="s">
        <v>76</v>
      </c>
      <c r="AY388" s="206" t="s">
        <v>116</v>
      </c>
    </row>
    <row r="389" spans="1:65" s="13" customFormat="1">
      <c r="B389" s="196"/>
      <c r="C389" s="197"/>
      <c r="D389" s="198" t="s">
        <v>125</v>
      </c>
      <c r="E389" s="199" t="s">
        <v>1</v>
      </c>
      <c r="F389" s="200" t="s">
        <v>263</v>
      </c>
      <c r="G389" s="197"/>
      <c r="H389" s="199" t="s">
        <v>1</v>
      </c>
      <c r="I389" s="201"/>
      <c r="J389" s="197"/>
      <c r="K389" s="197"/>
      <c r="L389" s="202"/>
      <c r="M389" s="203"/>
      <c r="N389" s="204"/>
      <c r="O389" s="204"/>
      <c r="P389" s="204"/>
      <c r="Q389" s="204"/>
      <c r="R389" s="204"/>
      <c r="S389" s="204"/>
      <c r="T389" s="205"/>
      <c r="AT389" s="206" t="s">
        <v>125</v>
      </c>
      <c r="AU389" s="206" t="s">
        <v>83</v>
      </c>
      <c r="AV389" s="13" t="s">
        <v>81</v>
      </c>
      <c r="AW389" s="13" t="s">
        <v>32</v>
      </c>
      <c r="AX389" s="13" t="s">
        <v>76</v>
      </c>
      <c r="AY389" s="206" t="s">
        <v>116</v>
      </c>
    </row>
    <row r="390" spans="1:65" s="13" customFormat="1">
      <c r="B390" s="196"/>
      <c r="C390" s="197"/>
      <c r="D390" s="198" t="s">
        <v>125</v>
      </c>
      <c r="E390" s="199" t="s">
        <v>1</v>
      </c>
      <c r="F390" s="200" t="s">
        <v>316</v>
      </c>
      <c r="G390" s="197"/>
      <c r="H390" s="199" t="s">
        <v>1</v>
      </c>
      <c r="I390" s="201"/>
      <c r="J390" s="197"/>
      <c r="K390" s="197"/>
      <c r="L390" s="202"/>
      <c r="M390" s="203"/>
      <c r="N390" s="204"/>
      <c r="O390" s="204"/>
      <c r="P390" s="204"/>
      <c r="Q390" s="204"/>
      <c r="R390" s="204"/>
      <c r="S390" s="204"/>
      <c r="T390" s="205"/>
      <c r="AT390" s="206" t="s">
        <v>125</v>
      </c>
      <c r="AU390" s="206" t="s">
        <v>83</v>
      </c>
      <c r="AV390" s="13" t="s">
        <v>81</v>
      </c>
      <c r="AW390" s="13" t="s">
        <v>32</v>
      </c>
      <c r="AX390" s="13" t="s">
        <v>76</v>
      </c>
      <c r="AY390" s="206" t="s">
        <v>116</v>
      </c>
    </row>
    <row r="391" spans="1:65" s="13" customFormat="1">
      <c r="B391" s="196"/>
      <c r="C391" s="197"/>
      <c r="D391" s="198" t="s">
        <v>125</v>
      </c>
      <c r="E391" s="199" t="s">
        <v>1</v>
      </c>
      <c r="F391" s="200" t="s">
        <v>265</v>
      </c>
      <c r="G391" s="197"/>
      <c r="H391" s="199" t="s">
        <v>1</v>
      </c>
      <c r="I391" s="201"/>
      <c r="J391" s="197"/>
      <c r="K391" s="197"/>
      <c r="L391" s="202"/>
      <c r="M391" s="203"/>
      <c r="N391" s="204"/>
      <c r="O391" s="204"/>
      <c r="P391" s="204"/>
      <c r="Q391" s="204"/>
      <c r="R391" s="204"/>
      <c r="S391" s="204"/>
      <c r="T391" s="205"/>
      <c r="AT391" s="206" t="s">
        <v>125</v>
      </c>
      <c r="AU391" s="206" t="s">
        <v>83</v>
      </c>
      <c r="AV391" s="13" t="s">
        <v>81</v>
      </c>
      <c r="AW391" s="13" t="s">
        <v>32</v>
      </c>
      <c r="AX391" s="13" t="s">
        <v>76</v>
      </c>
      <c r="AY391" s="206" t="s">
        <v>116</v>
      </c>
    </row>
    <row r="392" spans="1:65" s="13" customFormat="1">
      <c r="B392" s="196"/>
      <c r="C392" s="197"/>
      <c r="D392" s="198" t="s">
        <v>125</v>
      </c>
      <c r="E392" s="199" t="s">
        <v>1</v>
      </c>
      <c r="F392" s="200" t="s">
        <v>266</v>
      </c>
      <c r="G392" s="197"/>
      <c r="H392" s="199" t="s">
        <v>1</v>
      </c>
      <c r="I392" s="201"/>
      <c r="J392" s="197"/>
      <c r="K392" s="197"/>
      <c r="L392" s="202"/>
      <c r="M392" s="203"/>
      <c r="N392" s="204"/>
      <c r="O392" s="204"/>
      <c r="P392" s="204"/>
      <c r="Q392" s="204"/>
      <c r="R392" s="204"/>
      <c r="S392" s="204"/>
      <c r="T392" s="205"/>
      <c r="AT392" s="206" t="s">
        <v>125</v>
      </c>
      <c r="AU392" s="206" t="s">
        <v>83</v>
      </c>
      <c r="AV392" s="13" t="s">
        <v>81</v>
      </c>
      <c r="AW392" s="13" t="s">
        <v>32</v>
      </c>
      <c r="AX392" s="13" t="s">
        <v>76</v>
      </c>
      <c r="AY392" s="206" t="s">
        <v>116</v>
      </c>
    </row>
    <row r="393" spans="1:65" s="13" customFormat="1">
      <c r="B393" s="196"/>
      <c r="C393" s="197"/>
      <c r="D393" s="198" t="s">
        <v>125</v>
      </c>
      <c r="E393" s="199" t="s">
        <v>1</v>
      </c>
      <c r="F393" s="200" t="s">
        <v>267</v>
      </c>
      <c r="G393" s="197"/>
      <c r="H393" s="199" t="s">
        <v>1</v>
      </c>
      <c r="I393" s="201"/>
      <c r="J393" s="197"/>
      <c r="K393" s="197"/>
      <c r="L393" s="202"/>
      <c r="M393" s="203"/>
      <c r="N393" s="204"/>
      <c r="O393" s="204"/>
      <c r="P393" s="204"/>
      <c r="Q393" s="204"/>
      <c r="R393" s="204"/>
      <c r="S393" s="204"/>
      <c r="T393" s="205"/>
      <c r="AT393" s="206" t="s">
        <v>125</v>
      </c>
      <c r="AU393" s="206" t="s">
        <v>83</v>
      </c>
      <c r="AV393" s="13" t="s">
        <v>81</v>
      </c>
      <c r="AW393" s="13" t="s">
        <v>32</v>
      </c>
      <c r="AX393" s="13" t="s">
        <v>76</v>
      </c>
      <c r="AY393" s="206" t="s">
        <v>116</v>
      </c>
    </row>
    <row r="394" spans="1:65" s="13" customFormat="1">
      <c r="B394" s="196"/>
      <c r="C394" s="197"/>
      <c r="D394" s="198" t="s">
        <v>125</v>
      </c>
      <c r="E394" s="199" t="s">
        <v>1</v>
      </c>
      <c r="F394" s="200" t="s">
        <v>268</v>
      </c>
      <c r="G394" s="197"/>
      <c r="H394" s="199" t="s">
        <v>1</v>
      </c>
      <c r="I394" s="201"/>
      <c r="J394" s="197"/>
      <c r="K394" s="197"/>
      <c r="L394" s="202"/>
      <c r="M394" s="203"/>
      <c r="N394" s="204"/>
      <c r="O394" s="204"/>
      <c r="P394" s="204"/>
      <c r="Q394" s="204"/>
      <c r="R394" s="204"/>
      <c r="S394" s="204"/>
      <c r="T394" s="205"/>
      <c r="AT394" s="206" t="s">
        <v>125</v>
      </c>
      <c r="AU394" s="206" t="s">
        <v>83</v>
      </c>
      <c r="AV394" s="13" t="s">
        <v>81</v>
      </c>
      <c r="AW394" s="13" t="s">
        <v>32</v>
      </c>
      <c r="AX394" s="13" t="s">
        <v>76</v>
      </c>
      <c r="AY394" s="206" t="s">
        <v>116</v>
      </c>
    </row>
    <row r="395" spans="1:65" s="13" customFormat="1">
      <c r="B395" s="196"/>
      <c r="C395" s="197"/>
      <c r="D395" s="198" t="s">
        <v>125</v>
      </c>
      <c r="E395" s="199" t="s">
        <v>1</v>
      </c>
      <c r="F395" s="200" t="s">
        <v>269</v>
      </c>
      <c r="G395" s="197"/>
      <c r="H395" s="199" t="s">
        <v>1</v>
      </c>
      <c r="I395" s="201"/>
      <c r="J395" s="197"/>
      <c r="K395" s="197"/>
      <c r="L395" s="202"/>
      <c r="M395" s="203"/>
      <c r="N395" s="204"/>
      <c r="O395" s="204"/>
      <c r="P395" s="204"/>
      <c r="Q395" s="204"/>
      <c r="R395" s="204"/>
      <c r="S395" s="204"/>
      <c r="T395" s="205"/>
      <c r="AT395" s="206" t="s">
        <v>125</v>
      </c>
      <c r="AU395" s="206" t="s">
        <v>83</v>
      </c>
      <c r="AV395" s="13" t="s">
        <v>81</v>
      </c>
      <c r="AW395" s="13" t="s">
        <v>32</v>
      </c>
      <c r="AX395" s="13" t="s">
        <v>76</v>
      </c>
      <c r="AY395" s="206" t="s">
        <v>116</v>
      </c>
    </row>
    <row r="396" spans="1:65" s="13" customFormat="1">
      <c r="B396" s="196"/>
      <c r="C396" s="197"/>
      <c r="D396" s="198" t="s">
        <v>125</v>
      </c>
      <c r="E396" s="199" t="s">
        <v>1</v>
      </c>
      <c r="F396" s="200" t="s">
        <v>270</v>
      </c>
      <c r="G396" s="197"/>
      <c r="H396" s="199" t="s">
        <v>1</v>
      </c>
      <c r="I396" s="201"/>
      <c r="J396" s="197"/>
      <c r="K396" s="197"/>
      <c r="L396" s="202"/>
      <c r="M396" s="203"/>
      <c r="N396" s="204"/>
      <c r="O396" s="204"/>
      <c r="P396" s="204"/>
      <c r="Q396" s="204"/>
      <c r="R396" s="204"/>
      <c r="S396" s="204"/>
      <c r="T396" s="205"/>
      <c r="AT396" s="206" t="s">
        <v>125</v>
      </c>
      <c r="AU396" s="206" t="s">
        <v>83</v>
      </c>
      <c r="AV396" s="13" t="s">
        <v>81</v>
      </c>
      <c r="AW396" s="13" t="s">
        <v>32</v>
      </c>
      <c r="AX396" s="13" t="s">
        <v>76</v>
      </c>
      <c r="AY396" s="206" t="s">
        <v>116</v>
      </c>
    </row>
    <row r="397" spans="1:65" s="13" customFormat="1">
      <c r="B397" s="196"/>
      <c r="C397" s="197"/>
      <c r="D397" s="198" t="s">
        <v>125</v>
      </c>
      <c r="E397" s="199" t="s">
        <v>1</v>
      </c>
      <c r="F397" s="200" t="s">
        <v>271</v>
      </c>
      <c r="G397" s="197"/>
      <c r="H397" s="199" t="s">
        <v>1</v>
      </c>
      <c r="I397" s="201"/>
      <c r="J397" s="197"/>
      <c r="K397" s="197"/>
      <c r="L397" s="202"/>
      <c r="M397" s="203"/>
      <c r="N397" s="204"/>
      <c r="O397" s="204"/>
      <c r="P397" s="204"/>
      <c r="Q397" s="204"/>
      <c r="R397" s="204"/>
      <c r="S397" s="204"/>
      <c r="T397" s="205"/>
      <c r="AT397" s="206" t="s">
        <v>125</v>
      </c>
      <c r="AU397" s="206" t="s">
        <v>83</v>
      </c>
      <c r="AV397" s="13" t="s">
        <v>81</v>
      </c>
      <c r="AW397" s="13" t="s">
        <v>32</v>
      </c>
      <c r="AX397" s="13" t="s">
        <v>76</v>
      </c>
      <c r="AY397" s="206" t="s">
        <v>116</v>
      </c>
    </row>
    <row r="398" spans="1:65" s="13" customFormat="1">
      <c r="B398" s="196"/>
      <c r="C398" s="197"/>
      <c r="D398" s="198" t="s">
        <v>125</v>
      </c>
      <c r="E398" s="199" t="s">
        <v>1</v>
      </c>
      <c r="F398" s="200" t="s">
        <v>272</v>
      </c>
      <c r="G398" s="197"/>
      <c r="H398" s="199" t="s">
        <v>1</v>
      </c>
      <c r="I398" s="201"/>
      <c r="J398" s="197"/>
      <c r="K398" s="197"/>
      <c r="L398" s="202"/>
      <c r="M398" s="203"/>
      <c r="N398" s="204"/>
      <c r="O398" s="204"/>
      <c r="P398" s="204"/>
      <c r="Q398" s="204"/>
      <c r="R398" s="204"/>
      <c r="S398" s="204"/>
      <c r="T398" s="205"/>
      <c r="AT398" s="206" t="s">
        <v>125</v>
      </c>
      <c r="AU398" s="206" t="s">
        <v>83</v>
      </c>
      <c r="AV398" s="13" t="s">
        <v>81</v>
      </c>
      <c r="AW398" s="13" t="s">
        <v>32</v>
      </c>
      <c r="AX398" s="13" t="s">
        <v>76</v>
      </c>
      <c r="AY398" s="206" t="s">
        <v>116</v>
      </c>
    </row>
    <row r="399" spans="1:65" s="13" customFormat="1">
      <c r="B399" s="196"/>
      <c r="C399" s="197"/>
      <c r="D399" s="198" t="s">
        <v>125</v>
      </c>
      <c r="E399" s="199" t="s">
        <v>1</v>
      </c>
      <c r="F399" s="200" t="s">
        <v>273</v>
      </c>
      <c r="G399" s="197"/>
      <c r="H399" s="199" t="s">
        <v>1</v>
      </c>
      <c r="I399" s="201"/>
      <c r="J399" s="197"/>
      <c r="K399" s="197"/>
      <c r="L399" s="202"/>
      <c r="M399" s="203"/>
      <c r="N399" s="204"/>
      <c r="O399" s="204"/>
      <c r="P399" s="204"/>
      <c r="Q399" s="204"/>
      <c r="R399" s="204"/>
      <c r="S399" s="204"/>
      <c r="T399" s="205"/>
      <c r="AT399" s="206" t="s">
        <v>125</v>
      </c>
      <c r="AU399" s="206" t="s">
        <v>83</v>
      </c>
      <c r="AV399" s="13" t="s">
        <v>81</v>
      </c>
      <c r="AW399" s="13" t="s">
        <v>32</v>
      </c>
      <c r="AX399" s="13" t="s">
        <v>76</v>
      </c>
      <c r="AY399" s="206" t="s">
        <v>116</v>
      </c>
    </row>
    <row r="400" spans="1:65" s="13" customFormat="1" ht="22.5">
      <c r="B400" s="196"/>
      <c r="C400" s="197"/>
      <c r="D400" s="198" t="s">
        <v>125</v>
      </c>
      <c r="E400" s="199" t="s">
        <v>1</v>
      </c>
      <c r="F400" s="200" t="s">
        <v>274</v>
      </c>
      <c r="G400" s="197"/>
      <c r="H400" s="199" t="s">
        <v>1</v>
      </c>
      <c r="I400" s="201"/>
      <c r="J400" s="197"/>
      <c r="K400" s="197"/>
      <c r="L400" s="202"/>
      <c r="M400" s="203"/>
      <c r="N400" s="204"/>
      <c r="O400" s="204"/>
      <c r="P400" s="204"/>
      <c r="Q400" s="204"/>
      <c r="R400" s="204"/>
      <c r="S400" s="204"/>
      <c r="T400" s="205"/>
      <c r="AT400" s="206" t="s">
        <v>125</v>
      </c>
      <c r="AU400" s="206" t="s">
        <v>83</v>
      </c>
      <c r="AV400" s="13" t="s">
        <v>81</v>
      </c>
      <c r="AW400" s="13" t="s">
        <v>32</v>
      </c>
      <c r="AX400" s="13" t="s">
        <v>76</v>
      </c>
      <c r="AY400" s="206" t="s">
        <v>116</v>
      </c>
    </row>
    <row r="401" spans="1:65" s="13" customFormat="1">
      <c r="B401" s="196"/>
      <c r="C401" s="197"/>
      <c r="D401" s="198" t="s">
        <v>125</v>
      </c>
      <c r="E401" s="199" t="s">
        <v>1</v>
      </c>
      <c r="F401" s="200" t="s">
        <v>275</v>
      </c>
      <c r="G401" s="197"/>
      <c r="H401" s="199" t="s">
        <v>1</v>
      </c>
      <c r="I401" s="201"/>
      <c r="J401" s="197"/>
      <c r="K401" s="197"/>
      <c r="L401" s="202"/>
      <c r="M401" s="203"/>
      <c r="N401" s="204"/>
      <c r="O401" s="204"/>
      <c r="P401" s="204"/>
      <c r="Q401" s="204"/>
      <c r="R401" s="204"/>
      <c r="S401" s="204"/>
      <c r="T401" s="205"/>
      <c r="AT401" s="206" t="s">
        <v>125</v>
      </c>
      <c r="AU401" s="206" t="s">
        <v>83</v>
      </c>
      <c r="AV401" s="13" t="s">
        <v>81</v>
      </c>
      <c r="AW401" s="13" t="s">
        <v>32</v>
      </c>
      <c r="AX401" s="13" t="s">
        <v>76</v>
      </c>
      <c r="AY401" s="206" t="s">
        <v>116</v>
      </c>
    </row>
    <row r="402" spans="1:65" s="13" customFormat="1">
      <c r="B402" s="196"/>
      <c r="C402" s="197"/>
      <c r="D402" s="198" t="s">
        <v>125</v>
      </c>
      <c r="E402" s="199" t="s">
        <v>1</v>
      </c>
      <c r="F402" s="200" t="s">
        <v>276</v>
      </c>
      <c r="G402" s="197"/>
      <c r="H402" s="199" t="s">
        <v>1</v>
      </c>
      <c r="I402" s="201"/>
      <c r="J402" s="197"/>
      <c r="K402" s="197"/>
      <c r="L402" s="202"/>
      <c r="M402" s="203"/>
      <c r="N402" s="204"/>
      <c r="O402" s="204"/>
      <c r="P402" s="204"/>
      <c r="Q402" s="204"/>
      <c r="R402" s="204"/>
      <c r="S402" s="204"/>
      <c r="T402" s="205"/>
      <c r="AT402" s="206" t="s">
        <v>125</v>
      </c>
      <c r="AU402" s="206" t="s">
        <v>83</v>
      </c>
      <c r="AV402" s="13" t="s">
        <v>81</v>
      </c>
      <c r="AW402" s="13" t="s">
        <v>32</v>
      </c>
      <c r="AX402" s="13" t="s">
        <v>76</v>
      </c>
      <c r="AY402" s="206" t="s">
        <v>116</v>
      </c>
    </row>
    <row r="403" spans="1:65" s="13" customFormat="1">
      <c r="B403" s="196"/>
      <c r="C403" s="197"/>
      <c r="D403" s="198" t="s">
        <v>125</v>
      </c>
      <c r="E403" s="199" t="s">
        <v>1</v>
      </c>
      <c r="F403" s="200" t="s">
        <v>277</v>
      </c>
      <c r="G403" s="197"/>
      <c r="H403" s="199" t="s">
        <v>1</v>
      </c>
      <c r="I403" s="201"/>
      <c r="J403" s="197"/>
      <c r="K403" s="197"/>
      <c r="L403" s="202"/>
      <c r="M403" s="203"/>
      <c r="N403" s="204"/>
      <c r="O403" s="204"/>
      <c r="P403" s="204"/>
      <c r="Q403" s="204"/>
      <c r="R403" s="204"/>
      <c r="S403" s="204"/>
      <c r="T403" s="205"/>
      <c r="AT403" s="206" t="s">
        <v>125</v>
      </c>
      <c r="AU403" s="206" t="s">
        <v>83</v>
      </c>
      <c r="AV403" s="13" t="s">
        <v>81</v>
      </c>
      <c r="AW403" s="13" t="s">
        <v>32</v>
      </c>
      <c r="AX403" s="13" t="s">
        <v>76</v>
      </c>
      <c r="AY403" s="206" t="s">
        <v>116</v>
      </c>
    </row>
    <row r="404" spans="1:65" s="13" customFormat="1">
      <c r="B404" s="196"/>
      <c r="C404" s="197"/>
      <c r="D404" s="198" t="s">
        <v>125</v>
      </c>
      <c r="E404" s="199" t="s">
        <v>1</v>
      </c>
      <c r="F404" s="200" t="s">
        <v>278</v>
      </c>
      <c r="G404" s="197"/>
      <c r="H404" s="199" t="s">
        <v>1</v>
      </c>
      <c r="I404" s="201"/>
      <c r="J404" s="197"/>
      <c r="K404" s="197"/>
      <c r="L404" s="202"/>
      <c r="M404" s="203"/>
      <c r="N404" s="204"/>
      <c r="O404" s="204"/>
      <c r="P404" s="204"/>
      <c r="Q404" s="204"/>
      <c r="R404" s="204"/>
      <c r="S404" s="204"/>
      <c r="T404" s="205"/>
      <c r="AT404" s="206" t="s">
        <v>125</v>
      </c>
      <c r="AU404" s="206" t="s">
        <v>83</v>
      </c>
      <c r="AV404" s="13" t="s">
        <v>81</v>
      </c>
      <c r="AW404" s="13" t="s">
        <v>32</v>
      </c>
      <c r="AX404" s="13" t="s">
        <v>76</v>
      </c>
      <c r="AY404" s="206" t="s">
        <v>116</v>
      </c>
    </row>
    <row r="405" spans="1:65" s="13" customFormat="1">
      <c r="B405" s="196"/>
      <c r="C405" s="197"/>
      <c r="D405" s="198" t="s">
        <v>125</v>
      </c>
      <c r="E405" s="199" t="s">
        <v>1</v>
      </c>
      <c r="F405" s="200" t="s">
        <v>279</v>
      </c>
      <c r="G405" s="197"/>
      <c r="H405" s="199" t="s">
        <v>1</v>
      </c>
      <c r="I405" s="201"/>
      <c r="J405" s="197"/>
      <c r="K405" s="197"/>
      <c r="L405" s="202"/>
      <c r="M405" s="203"/>
      <c r="N405" s="204"/>
      <c r="O405" s="204"/>
      <c r="P405" s="204"/>
      <c r="Q405" s="204"/>
      <c r="R405" s="204"/>
      <c r="S405" s="204"/>
      <c r="T405" s="205"/>
      <c r="AT405" s="206" t="s">
        <v>125</v>
      </c>
      <c r="AU405" s="206" t="s">
        <v>83</v>
      </c>
      <c r="AV405" s="13" t="s">
        <v>81</v>
      </c>
      <c r="AW405" s="13" t="s">
        <v>32</v>
      </c>
      <c r="AX405" s="13" t="s">
        <v>76</v>
      </c>
      <c r="AY405" s="206" t="s">
        <v>116</v>
      </c>
    </row>
    <row r="406" spans="1:65" s="13" customFormat="1">
      <c r="B406" s="196"/>
      <c r="C406" s="197"/>
      <c r="D406" s="198" t="s">
        <v>125</v>
      </c>
      <c r="E406" s="199" t="s">
        <v>1</v>
      </c>
      <c r="F406" s="200" t="s">
        <v>317</v>
      </c>
      <c r="G406" s="197"/>
      <c r="H406" s="199" t="s">
        <v>1</v>
      </c>
      <c r="I406" s="201"/>
      <c r="J406" s="197"/>
      <c r="K406" s="197"/>
      <c r="L406" s="202"/>
      <c r="M406" s="203"/>
      <c r="N406" s="204"/>
      <c r="O406" s="204"/>
      <c r="P406" s="204"/>
      <c r="Q406" s="204"/>
      <c r="R406" s="204"/>
      <c r="S406" s="204"/>
      <c r="T406" s="205"/>
      <c r="AT406" s="206" t="s">
        <v>125</v>
      </c>
      <c r="AU406" s="206" t="s">
        <v>83</v>
      </c>
      <c r="AV406" s="13" t="s">
        <v>81</v>
      </c>
      <c r="AW406" s="13" t="s">
        <v>32</v>
      </c>
      <c r="AX406" s="13" t="s">
        <v>76</v>
      </c>
      <c r="AY406" s="206" t="s">
        <v>116</v>
      </c>
    </row>
    <row r="407" spans="1:65" s="13" customFormat="1">
      <c r="B407" s="196"/>
      <c r="C407" s="197"/>
      <c r="D407" s="198" t="s">
        <v>125</v>
      </c>
      <c r="E407" s="199" t="s">
        <v>1</v>
      </c>
      <c r="F407" s="200" t="s">
        <v>281</v>
      </c>
      <c r="G407" s="197"/>
      <c r="H407" s="199" t="s">
        <v>1</v>
      </c>
      <c r="I407" s="201"/>
      <c r="J407" s="197"/>
      <c r="K407" s="197"/>
      <c r="L407" s="202"/>
      <c r="M407" s="203"/>
      <c r="N407" s="204"/>
      <c r="O407" s="204"/>
      <c r="P407" s="204"/>
      <c r="Q407" s="204"/>
      <c r="R407" s="204"/>
      <c r="S407" s="204"/>
      <c r="T407" s="205"/>
      <c r="AT407" s="206" t="s">
        <v>125</v>
      </c>
      <c r="AU407" s="206" t="s">
        <v>83</v>
      </c>
      <c r="AV407" s="13" t="s">
        <v>81</v>
      </c>
      <c r="AW407" s="13" t="s">
        <v>32</v>
      </c>
      <c r="AX407" s="13" t="s">
        <v>76</v>
      </c>
      <c r="AY407" s="206" t="s">
        <v>116</v>
      </c>
    </row>
    <row r="408" spans="1:65" s="13" customFormat="1" ht="33.75">
      <c r="B408" s="196"/>
      <c r="C408" s="197"/>
      <c r="D408" s="198" t="s">
        <v>125</v>
      </c>
      <c r="E408" s="199" t="s">
        <v>1</v>
      </c>
      <c r="F408" s="200" t="s">
        <v>318</v>
      </c>
      <c r="G408" s="197"/>
      <c r="H408" s="199" t="s">
        <v>1</v>
      </c>
      <c r="I408" s="201"/>
      <c r="J408" s="197"/>
      <c r="K408" s="197"/>
      <c r="L408" s="202"/>
      <c r="M408" s="203"/>
      <c r="N408" s="204"/>
      <c r="O408" s="204"/>
      <c r="P408" s="204"/>
      <c r="Q408" s="204"/>
      <c r="R408" s="204"/>
      <c r="S408" s="204"/>
      <c r="T408" s="205"/>
      <c r="AT408" s="206" t="s">
        <v>125</v>
      </c>
      <c r="AU408" s="206" t="s">
        <v>83</v>
      </c>
      <c r="AV408" s="13" t="s">
        <v>81</v>
      </c>
      <c r="AW408" s="13" t="s">
        <v>32</v>
      </c>
      <c r="AX408" s="13" t="s">
        <v>76</v>
      </c>
      <c r="AY408" s="206" t="s">
        <v>116</v>
      </c>
    </row>
    <row r="409" spans="1:65" s="13" customFormat="1" ht="22.5">
      <c r="B409" s="196"/>
      <c r="C409" s="197"/>
      <c r="D409" s="198" t="s">
        <v>125</v>
      </c>
      <c r="E409" s="199" t="s">
        <v>1</v>
      </c>
      <c r="F409" s="200" t="s">
        <v>283</v>
      </c>
      <c r="G409" s="197"/>
      <c r="H409" s="199" t="s">
        <v>1</v>
      </c>
      <c r="I409" s="201"/>
      <c r="J409" s="197"/>
      <c r="K409" s="197"/>
      <c r="L409" s="202"/>
      <c r="M409" s="203"/>
      <c r="N409" s="204"/>
      <c r="O409" s="204"/>
      <c r="P409" s="204"/>
      <c r="Q409" s="204"/>
      <c r="R409" s="204"/>
      <c r="S409" s="204"/>
      <c r="T409" s="205"/>
      <c r="AT409" s="206" t="s">
        <v>125</v>
      </c>
      <c r="AU409" s="206" t="s">
        <v>83</v>
      </c>
      <c r="AV409" s="13" t="s">
        <v>81</v>
      </c>
      <c r="AW409" s="13" t="s">
        <v>32</v>
      </c>
      <c r="AX409" s="13" t="s">
        <v>76</v>
      </c>
      <c r="AY409" s="206" t="s">
        <v>116</v>
      </c>
    </row>
    <row r="410" spans="1:65" s="14" customFormat="1">
      <c r="B410" s="207"/>
      <c r="C410" s="208"/>
      <c r="D410" s="198" t="s">
        <v>125</v>
      </c>
      <c r="E410" s="209" t="s">
        <v>1</v>
      </c>
      <c r="F410" s="210" t="s">
        <v>81</v>
      </c>
      <c r="G410" s="208"/>
      <c r="H410" s="211">
        <v>1</v>
      </c>
      <c r="I410" s="212"/>
      <c r="J410" s="208"/>
      <c r="K410" s="208"/>
      <c r="L410" s="213"/>
      <c r="M410" s="214"/>
      <c r="N410" s="215"/>
      <c r="O410" s="215"/>
      <c r="P410" s="215"/>
      <c r="Q410" s="215"/>
      <c r="R410" s="215"/>
      <c r="S410" s="215"/>
      <c r="T410" s="216"/>
      <c r="AT410" s="217" t="s">
        <v>125</v>
      </c>
      <c r="AU410" s="217" t="s">
        <v>83</v>
      </c>
      <c r="AV410" s="14" t="s">
        <v>83</v>
      </c>
      <c r="AW410" s="14" t="s">
        <v>32</v>
      </c>
      <c r="AX410" s="14" t="s">
        <v>81</v>
      </c>
      <c r="AY410" s="217" t="s">
        <v>116</v>
      </c>
    </row>
    <row r="411" spans="1:65" s="2" customFormat="1" ht="33" customHeight="1">
      <c r="A411" s="34"/>
      <c r="B411" s="35"/>
      <c r="C411" s="182" t="s">
        <v>319</v>
      </c>
      <c r="D411" s="182" t="s">
        <v>119</v>
      </c>
      <c r="E411" s="183" t="s">
        <v>320</v>
      </c>
      <c r="F411" s="184" t="s">
        <v>321</v>
      </c>
      <c r="G411" s="185" t="s">
        <v>260</v>
      </c>
      <c r="H411" s="186">
        <v>1</v>
      </c>
      <c r="I411" s="187"/>
      <c r="J411" s="188">
        <f>ROUND(I411*H411,2)</f>
        <v>0</v>
      </c>
      <c r="K411" s="189"/>
      <c r="L411" s="39"/>
      <c r="M411" s="190" t="s">
        <v>1</v>
      </c>
      <c r="N411" s="191" t="s">
        <v>41</v>
      </c>
      <c r="O411" s="71"/>
      <c r="P411" s="192">
        <f>O411*H411</f>
        <v>0</v>
      </c>
      <c r="Q411" s="192">
        <v>0</v>
      </c>
      <c r="R411" s="192">
        <f>Q411*H411</f>
        <v>0</v>
      </c>
      <c r="S411" s="192">
        <v>0</v>
      </c>
      <c r="T411" s="193">
        <f>S411*H411</f>
        <v>0</v>
      </c>
      <c r="U411" s="34"/>
      <c r="V411" s="34"/>
      <c r="W411" s="34"/>
      <c r="X411" s="34"/>
      <c r="Y411" s="34"/>
      <c r="Z411" s="34"/>
      <c r="AA411" s="34"/>
      <c r="AB411" s="34"/>
      <c r="AC411" s="34"/>
      <c r="AD411" s="34"/>
      <c r="AE411" s="34"/>
      <c r="AR411" s="194" t="s">
        <v>123</v>
      </c>
      <c r="AT411" s="194" t="s">
        <v>119</v>
      </c>
      <c r="AU411" s="194" t="s">
        <v>83</v>
      </c>
      <c r="AY411" s="17" t="s">
        <v>116</v>
      </c>
      <c r="BE411" s="195">
        <f>IF(N411="základní",J411,0)</f>
        <v>0</v>
      </c>
      <c r="BF411" s="195">
        <f>IF(N411="snížená",J411,0)</f>
        <v>0</v>
      </c>
      <c r="BG411" s="195">
        <f>IF(N411="zákl. přenesená",J411,0)</f>
        <v>0</v>
      </c>
      <c r="BH411" s="195">
        <f>IF(N411="sníž. přenesená",J411,0)</f>
        <v>0</v>
      </c>
      <c r="BI411" s="195">
        <f>IF(N411="nulová",J411,0)</f>
        <v>0</v>
      </c>
      <c r="BJ411" s="17" t="s">
        <v>81</v>
      </c>
      <c r="BK411" s="195">
        <f>ROUND(I411*H411,2)</f>
        <v>0</v>
      </c>
      <c r="BL411" s="17" t="s">
        <v>123</v>
      </c>
      <c r="BM411" s="194" t="s">
        <v>322</v>
      </c>
    </row>
    <row r="412" spans="1:65" s="13" customFormat="1" ht="22.5">
      <c r="B412" s="196"/>
      <c r="C412" s="197"/>
      <c r="D412" s="198" t="s">
        <v>125</v>
      </c>
      <c r="E412" s="199" t="s">
        <v>1</v>
      </c>
      <c r="F412" s="200" t="s">
        <v>323</v>
      </c>
      <c r="G412" s="197"/>
      <c r="H412" s="199" t="s">
        <v>1</v>
      </c>
      <c r="I412" s="201"/>
      <c r="J412" s="197"/>
      <c r="K412" s="197"/>
      <c r="L412" s="202"/>
      <c r="M412" s="203"/>
      <c r="N412" s="204"/>
      <c r="O412" s="204"/>
      <c r="P412" s="204"/>
      <c r="Q412" s="204"/>
      <c r="R412" s="204"/>
      <c r="S412" s="204"/>
      <c r="T412" s="205"/>
      <c r="AT412" s="206" t="s">
        <v>125</v>
      </c>
      <c r="AU412" s="206" t="s">
        <v>83</v>
      </c>
      <c r="AV412" s="13" t="s">
        <v>81</v>
      </c>
      <c r="AW412" s="13" t="s">
        <v>32</v>
      </c>
      <c r="AX412" s="13" t="s">
        <v>76</v>
      </c>
      <c r="AY412" s="206" t="s">
        <v>116</v>
      </c>
    </row>
    <row r="413" spans="1:65" s="13" customFormat="1">
      <c r="B413" s="196"/>
      <c r="C413" s="197"/>
      <c r="D413" s="198" t="s">
        <v>125</v>
      </c>
      <c r="E413" s="199" t="s">
        <v>1</v>
      </c>
      <c r="F413" s="200" t="s">
        <v>263</v>
      </c>
      <c r="G413" s="197"/>
      <c r="H413" s="199" t="s">
        <v>1</v>
      </c>
      <c r="I413" s="201"/>
      <c r="J413" s="197"/>
      <c r="K413" s="197"/>
      <c r="L413" s="202"/>
      <c r="M413" s="203"/>
      <c r="N413" s="204"/>
      <c r="O413" s="204"/>
      <c r="P413" s="204"/>
      <c r="Q413" s="204"/>
      <c r="R413" s="204"/>
      <c r="S413" s="204"/>
      <c r="T413" s="205"/>
      <c r="AT413" s="206" t="s">
        <v>125</v>
      </c>
      <c r="AU413" s="206" t="s">
        <v>83</v>
      </c>
      <c r="AV413" s="13" t="s">
        <v>81</v>
      </c>
      <c r="AW413" s="13" t="s">
        <v>32</v>
      </c>
      <c r="AX413" s="13" t="s">
        <v>76</v>
      </c>
      <c r="AY413" s="206" t="s">
        <v>116</v>
      </c>
    </row>
    <row r="414" spans="1:65" s="13" customFormat="1">
      <c r="B414" s="196"/>
      <c r="C414" s="197"/>
      <c r="D414" s="198" t="s">
        <v>125</v>
      </c>
      <c r="E414" s="199" t="s">
        <v>1</v>
      </c>
      <c r="F414" s="200" t="s">
        <v>324</v>
      </c>
      <c r="G414" s="197"/>
      <c r="H414" s="199" t="s">
        <v>1</v>
      </c>
      <c r="I414" s="201"/>
      <c r="J414" s="197"/>
      <c r="K414" s="197"/>
      <c r="L414" s="202"/>
      <c r="M414" s="203"/>
      <c r="N414" s="204"/>
      <c r="O414" s="204"/>
      <c r="P414" s="204"/>
      <c r="Q414" s="204"/>
      <c r="R414" s="204"/>
      <c r="S414" s="204"/>
      <c r="T414" s="205"/>
      <c r="AT414" s="206" t="s">
        <v>125</v>
      </c>
      <c r="AU414" s="206" t="s">
        <v>83</v>
      </c>
      <c r="AV414" s="13" t="s">
        <v>81</v>
      </c>
      <c r="AW414" s="13" t="s">
        <v>32</v>
      </c>
      <c r="AX414" s="13" t="s">
        <v>76</v>
      </c>
      <c r="AY414" s="206" t="s">
        <v>116</v>
      </c>
    </row>
    <row r="415" spans="1:65" s="13" customFormat="1">
      <c r="B415" s="196"/>
      <c r="C415" s="197"/>
      <c r="D415" s="198" t="s">
        <v>125</v>
      </c>
      <c r="E415" s="199" t="s">
        <v>1</v>
      </c>
      <c r="F415" s="200" t="s">
        <v>265</v>
      </c>
      <c r="G415" s="197"/>
      <c r="H415" s="199" t="s">
        <v>1</v>
      </c>
      <c r="I415" s="201"/>
      <c r="J415" s="197"/>
      <c r="K415" s="197"/>
      <c r="L415" s="202"/>
      <c r="M415" s="203"/>
      <c r="N415" s="204"/>
      <c r="O415" s="204"/>
      <c r="P415" s="204"/>
      <c r="Q415" s="204"/>
      <c r="R415" s="204"/>
      <c r="S415" s="204"/>
      <c r="T415" s="205"/>
      <c r="AT415" s="206" t="s">
        <v>125</v>
      </c>
      <c r="AU415" s="206" t="s">
        <v>83</v>
      </c>
      <c r="AV415" s="13" t="s">
        <v>81</v>
      </c>
      <c r="AW415" s="13" t="s">
        <v>32</v>
      </c>
      <c r="AX415" s="13" t="s">
        <v>76</v>
      </c>
      <c r="AY415" s="206" t="s">
        <v>116</v>
      </c>
    </row>
    <row r="416" spans="1:65" s="13" customFormat="1">
      <c r="B416" s="196"/>
      <c r="C416" s="197"/>
      <c r="D416" s="198" t="s">
        <v>125</v>
      </c>
      <c r="E416" s="199" t="s">
        <v>1</v>
      </c>
      <c r="F416" s="200" t="s">
        <v>266</v>
      </c>
      <c r="G416" s="197"/>
      <c r="H416" s="199" t="s">
        <v>1</v>
      </c>
      <c r="I416" s="201"/>
      <c r="J416" s="197"/>
      <c r="K416" s="197"/>
      <c r="L416" s="202"/>
      <c r="M416" s="203"/>
      <c r="N416" s="204"/>
      <c r="O416" s="204"/>
      <c r="P416" s="204"/>
      <c r="Q416" s="204"/>
      <c r="R416" s="204"/>
      <c r="S416" s="204"/>
      <c r="T416" s="205"/>
      <c r="AT416" s="206" t="s">
        <v>125</v>
      </c>
      <c r="AU416" s="206" t="s">
        <v>83</v>
      </c>
      <c r="AV416" s="13" t="s">
        <v>81</v>
      </c>
      <c r="AW416" s="13" t="s">
        <v>32</v>
      </c>
      <c r="AX416" s="13" t="s">
        <v>76</v>
      </c>
      <c r="AY416" s="206" t="s">
        <v>116</v>
      </c>
    </row>
    <row r="417" spans="2:51" s="13" customFormat="1">
      <c r="B417" s="196"/>
      <c r="C417" s="197"/>
      <c r="D417" s="198" t="s">
        <v>125</v>
      </c>
      <c r="E417" s="199" t="s">
        <v>1</v>
      </c>
      <c r="F417" s="200" t="s">
        <v>267</v>
      </c>
      <c r="G417" s="197"/>
      <c r="H417" s="199" t="s">
        <v>1</v>
      </c>
      <c r="I417" s="201"/>
      <c r="J417" s="197"/>
      <c r="K417" s="197"/>
      <c r="L417" s="202"/>
      <c r="M417" s="203"/>
      <c r="N417" s="204"/>
      <c r="O417" s="204"/>
      <c r="P417" s="204"/>
      <c r="Q417" s="204"/>
      <c r="R417" s="204"/>
      <c r="S417" s="204"/>
      <c r="T417" s="205"/>
      <c r="AT417" s="206" t="s">
        <v>125</v>
      </c>
      <c r="AU417" s="206" t="s">
        <v>83</v>
      </c>
      <c r="AV417" s="13" t="s">
        <v>81</v>
      </c>
      <c r="AW417" s="13" t="s">
        <v>32</v>
      </c>
      <c r="AX417" s="13" t="s">
        <v>76</v>
      </c>
      <c r="AY417" s="206" t="s">
        <v>116</v>
      </c>
    </row>
    <row r="418" spans="2:51" s="13" customFormat="1">
      <c r="B418" s="196"/>
      <c r="C418" s="197"/>
      <c r="D418" s="198" t="s">
        <v>125</v>
      </c>
      <c r="E418" s="199" t="s">
        <v>1</v>
      </c>
      <c r="F418" s="200" t="s">
        <v>289</v>
      </c>
      <c r="G418" s="197"/>
      <c r="H418" s="199" t="s">
        <v>1</v>
      </c>
      <c r="I418" s="201"/>
      <c r="J418" s="197"/>
      <c r="K418" s="197"/>
      <c r="L418" s="202"/>
      <c r="M418" s="203"/>
      <c r="N418" s="204"/>
      <c r="O418" s="204"/>
      <c r="P418" s="204"/>
      <c r="Q418" s="204"/>
      <c r="R418" s="204"/>
      <c r="S418" s="204"/>
      <c r="T418" s="205"/>
      <c r="AT418" s="206" t="s">
        <v>125</v>
      </c>
      <c r="AU418" s="206" t="s">
        <v>83</v>
      </c>
      <c r="AV418" s="13" t="s">
        <v>81</v>
      </c>
      <c r="AW418" s="13" t="s">
        <v>32</v>
      </c>
      <c r="AX418" s="13" t="s">
        <v>76</v>
      </c>
      <c r="AY418" s="206" t="s">
        <v>116</v>
      </c>
    </row>
    <row r="419" spans="2:51" s="13" customFormat="1">
      <c r="B419" s="196"/>
      <c r="C419" s="197"/>
      <c r="D419" s="198" t="s">
        <v>125</v>
      </c>
      <c r="E419" s="199" t="s">
        <v>1</v>
      </c>
      <c r="F419" s="200" t="s">
        <v>269</v>
      </c>
      <c r="G419" s="197"/>
      <c r="H419" s="199" t="s">
        <v>1</v>
      </c>
      <c r="I419" s="201"/>
      <c r="J419" s="197"/>
      <c r="K419" s="197"/>
      <c r="L419" s="202"/>
      <c r="M419" s="203"/>
      <c r="N419" s="204"/>
      <c r="O419" s="204"/>
      <c r="P419" s="204"/>
      <c r="Q419" s="204"/>
      <c r="R419" s="204"/>
      <c r="S419" s="204"/>
      <c r="T419" s="205"/>
      <c r="AT419" s="206" t="s">
        <v>125</v>
      </c>
      <c r="AU419" s="206" t="s">
        <v>83</v>
      </c>
      <c r="AV419" s="13" t="s">
        <v>81</v>
      </c>
      <c r="AW419" s="13" t="s">
        <v>32</v>
      </c>
      <c r="AX419" s="13" t="s">
        <v>76</v>
      </c>
      <c r="AY419" s="206" t="s">
        <v>116</v>
      </c>
    </row>
    <row r="420" spans="2:51" s="13" customFormat="1">
      <c r="B420" s="196"/>
      <c r="C420" s="197"/>
      <c r="D420" s="198" t="s">
        <v>125</v>
      </c>
      <c r="E420" s="199" t="s">
        <v>1</v>
      </c>
      <c r="F420" s="200" t="s">
        <v>270</v>
      </c>
      <c r="G420" s="197"/>
      <c r="H420" s="199" t="s">
        <v>1</v>
      </c>
      <c r="I420" s="201"/>
      <c r="J420" s="197"/>
      <c r="K420" s="197"/>
      <c r="L420" s="202"/>
      <c r="M420" s="203"/>
      <c r="N420" s="204"/>
      <c r="O420" s="204"/>
      <c r="P420" s="204"/>
      <c r="Q420" s="204"/>
      <c r="R420" s="204"/>
      <c r="S420" s="204"/>
      <c r="T420" s="205"/>
      <c r="AT420" s="206" t="s">
        <v>125</v>
      </c>
      <c r="AU420" s="206" t="s">
        <v>83</v>
      </c>
      <c r="AV420" s="13" t="s">
        <v>81</v>
      </c>
      <c r="AW420" s="13" t="s">
        <v>32</v>
      </c>
      <c r="AX420" s="13" t="s">
        <v>76</v>
      </c>
      <c r="AY420" s="206" t="s">
        <v>116</v>
      </c>
    </row>
    <row r="421" spans="2:51" s="13" customFormat="1">
      <c r="B421" s="196"/>
      <c r="C421" s="197"/>
      <c r="D421" s="198" t="s">
        <v>125</v>
      </c>
      <c r="E421" s="199" t="s">
        <v>1</v>
      </c>
      <c r="F421" s="200" t="s">
        <v>271</v>
      </c>
      <c r="G421" s="197"/>
      <c r="H421" s="199" t="s">
        <v>1</v>
      </c>
      <c r="I421" s="201"/>
      <c r="J421" s="197"/>
      <c r="K421" s="197"/>
      <c r="L421" s="202"/>
      <c r="M421" s="203"/>
      <c r="N421" s="204"/>
      <c r="O421" s="204"/>
      <c r="P421" s="204"/>
      <c r="Q421" s="204"/>
      <c r="R421" s="204"/>
      <c r="S421" s="204"/>
      <c r="T421" s="205"/>
      <c r="AT421" s="206" t="s">
        <v>125</v>
      </c>
      <c r="AU421" s="206" t="s">
        <v>83</v>
      </c>
      <c r="AV421" s="13" t="s">
        <v>81</v>
      </c>
      <c r="AW421" s="13" t="s">
        <v>32</v>
      </c>
      <c r="AX421" s="13" t="s">
        <v>76</v>
      </c>
      <c r="AY421" s="206" t="s">
        <v>116</v>
      </c>
    </row>
    <row r="422" spans="2:51" s="13" customFormat="1">
      <c r="B422" s="196"/>
      <c r="C422" s="197"/>
      <c r="D422" s="198" t="s">
        <v>125</v>
      </c>
      <c r="E422" s="199" t="s">
        <v>1</v>
      </c>
      <c r="F422" s="200" t="s">
        <v>272</v>
      </c>
      <c r="G422" s="197"/>
      <c r="H422" s="199" t="s">
        <v>1</v>
      </c>
      <c r="I422" s="201"/>
      <c r="J422" s="197"/>
      <c r="K422" s="197"/>
      <c r="L422" s="202"/>
      <c r="M422" s="203"/>
      <c r="N422" s="204"/>
      <c r="O422" s="204"/>
      <c r="P422" s="204"/>
      <c r="Q422" s="204"/>
      <c r="R422" s="204"/>
      <c r="S422" s="204"/>
      <c r="T422" s="205"/>
      <c r="AT422" s="206" t="s">
        <v>125</v>
      </c>
      <c r="AU422" s="206" t="s">
        <v>83</v>
      </c>
      <c r="AV422" s="13" t="s">
        <v>81</v>
      </c>
      <c r="AW422" s="13" t="s">
        <v>32</v>
      </c>
      <c r="AX422" s="13" t="s">
        <v>76</v>
      </c>
      <c r="AY422" s="206" t="s">
        <v>116</v>
      </c>
    </row>
    <row r="423" spans="2:51" s="13" customFormat="1">
      <c r="B423" s="196"/>
      <c r="C423" s="197"/>
      <c r="D423" s="198" t="s">
        <v>125</v>
      </c>
      <c r="E423" s="199" t="s">
        <v>1</v>
      </c>
      <c r="F423" s="200" t="s">
        <v>273</v>
      </c>
      <c r="G423" s="197"/>
      <c r="H423" s="199" t="s">
        <v>1</v>
      </c>
      <c r="I423" s="201"/>
      <c r="J423" s="197"/>
      <c r="K423" s="197"/>
      <c r="L423" s="202"/>
      <c r="M423" s="203"/>
      <c r="N423" s="204"/>
      <c r="O423" s="204"/>
      <c r="P423" s="204"/>
      <c r="Q423" s="204"/>
      <c r="R423" s="204"/>
      <c r="S423" s="204"/>
      <c r="T423" s="205"/>
      <c r="AT423" s="206" t="s">
        <v>125</v>
      </c>
      <c r="AU423" s="206" t="s">
        <v>83</v>
      </c>
      <c r="AV423" s="13" t="s">
        <v>81</v>
      </c>
      <c r="AW423" s="13" t="s">
        <v>32</v>
      </c>
      <c r="AX423" s="13" t="s">
        <v>76</v>
      </c>
      <c r="AY423" s="206" t="s">
        <v>116</v>
      </c>
    </row>
    <row r="424" spans="2:51" s="13" customFormat="1" ht="22.5">
      <c r="B424" s="196"/>
      <c r="C424" s="197"/>
      <c r="D424" s="198" t="s">
        <v>125</v>
      </c>
      <c r="E424" s="199" t="s">
        <v>1</v>
      </c>
      <c r="F424" s="200" t="s">
        <v>274</v>
      </c>
      <c r="G424" s="197"/>
      <c r="H424" s="199" t="s">
        <v>1</v>
      </c>
      <c r="I424" s="201"/>
      <c r="J424" s="197"/>
      <c r="K424" s="197"/>
      <c r="L424" s="202"/>
      <c r="M424" s="203"/>
      <c r="N424" s="204"/>
      <c r="O424" s="204"/>
      <c r="P424" s="204"/>
      <c r="Q424" s="204"/>
      <c r="R424" s="204"/>
      <c r="S424" s="204"/>
      <c r="T424" s="205"/>
      <c r="AT424" s="206" t="s">
        <v>125</v>
      </c>
      <c r="AU424" s="206" t="s">
        <v>83</v>
      </c>
      <c r="AV424" s="13" t="s">
        <v>81</v>
      </c>
      <c r="AW424" s="13" t="s">
        <v>32</v>
      </c>
      <c r="AX424" s="13" t="s">
        <v>76</v>
      </c>
      <c r="AY424" s="206" t="s">
        <v>116</v>
      </c>
    </row>
    <row r="425" spans="2:51" s="13" customFormat="1">
      <c r="B425" s="196"/>
      <c r="C425" s="197"/>
      <c r="D425" s="198" t="s">
        <v>125</v>
      </c>
      <c r="E425" s="199" t="s">
        <v>1</v>
      </c>
      <c r="F425" s="200" t="s">
        <v>275</v>
      </c>
      <c r="G425" s="197"/>
      <c r="H425" s="199" t="s">
        <v>1</v>
      </c>
      <c r="I425" s="201"/>
      <c r="J425" s="197"/>
      <c r="K425" s="197"/>
      <c r="L425" s="202"/>
      <c r="M425" s="203"/>
      <c r="N425" s="204"/>
      <c r="O425" s="204"/>
      <c r="P425" s="204"/>
      <c r="Q425" s="204"/>
      <c r="R425" s="204"/>
      <c r="S425" s="204"/>
      <c r="T425" s="205"/>
      <c r="AT425" s="206" t="s">
        <v>125</v>
      </c>
      <c r="AU425" s="206" t="s">
        <v>83</v>
      </c>
      <c r="AV425" s="13" t="s">
        <v>81</v>
      </c>
      <c r="AW425" s="13" t="s">
        <v>32</v>
      </c>
      <c r="AX425" s="13" t="s">
        <v>76</v>
      </c>
      <c r="AY425" s="206" t="s">
        <v>116</v>
      </c>
    </row>
    <row r="426" spans="2:51" s="13" customFormat="1">
      <c r="B426" s="196"/>
      <c r="C426" s="197"/>
      <c r="D426" s="198" t="s">
        <v>125</v>
      </c>
      <c r="E426" s="199" t="s">
        <v>1</v>
      </c>
      <c r="F426" s="200" t="s">
        <v>276</v>
      </c>
      <c r="G426" s="197"/>
      <c r="H426" s="199" t="s">
        <v>1</v>
      </c>
      <c r="I426" s="201"/>
      <c r="J426" s="197"/>
      <c r="K426" s="197"/>
      <c r="L426" s="202"/>
      <c r="M426" s="203"/>
      <c r="N426" s="204"/>
      <c r="O426" s="204"/>
      <c r="P426" s="204"/>
      <c r="Q426" s="204"/>
      <c r="R426" s="204"/>
      <c r="S426" s="204"/>
      <c r="T426" s="205"/>
      <c r="AT426" s="206" t="s">
        <v>125</v>
      </c>
      <c r="AU426" s="206" t="s">
        <v>83</v>
      </c>
      <c r="AV426" s="13" t="s">
        <v>81</v>
      </c>
      <c r="AW426" s="13" t="s">
        <v>32</v>
      </c>
      <c r="AX426" s="13" t="s">
        <v>76</v>
      </c>
      <c r="AY426" s="206" t="s">
        <v>116</v>
      </c>
    </row>
    <row r="427" spans="2:51" s="13" customFormat="1">
      <c r="B427" s="196"/>
      <c r="C427" s="197"/>
      <c r="D427" s="198" t="s">
        <v>125</v>
      </c>
      <c r="E427" s="199" t="s">
        <v>1</v>
      </c>
      <c r="F427" s="200" t="s">
        <v>277</v>
      </c>
      <c r="G427" s="197"/>
      <c r="H427" s="199" t="s">
        <v>1</v>
      </c>
      <c r="I427" s="201"/>
      <c r="J427" s="197"/>
      <c r="K427" s="197"/>
      <c r="L427" s="202"/>
      <c r="M427" s="203"/>
      <c r="N427" s="204"/>
      <c r="O427" s="204"/>
      <c r="P427" s="204"/>
      <c r="Q427" s="204"/>
      <c r="R427" s="204"/>
      <c r="S427" s="204"/>
      <c r="T427" s="205"/>
      <c r="AT427" s="206" t="s">
        <v>125</v>
      </c>
      <c r="AU427" s="206" t="s">
        <v>83</v>
      </c>
      <c r="AV427" s="13" t="s">
        <v>81</v>
      </c>
      <c r="AW427" s="13" t="s">
        <v>32</v>
      </c>
      <c r="AX427" s="13" t="s">
        <v>76</v>
      </c>
      <c r="AY427" s="206" t="s">
        <v>116</v>
      </c>
    </row>
    <row r="428" spans="2:51" s="13" customFormat="1">
      <c r="B428" s="196"/>
      <c r="C428" s="197"/>
      <c r="D428" s="198" t="s">
        <v>125</v>
      </c>
      <c r="E428" s="199" t="s">
        <v>1</v>
      </c>
      <c r="F428" s="200" t="s">
        <v>278</v>
      </c>
      <c r="G428" s="197"/>
      <c r="H428" s="199" t="s">
        <v>1</v>
      </c>
      <c r="I428" s="201"/>
      <c r="J428" s="197"/>
      <c r="K428" s="197"/>
      <c r="L428" s="202"/>
      <c r="M428" s="203"/>
      <c r="N428" s="204"/>
      <c r="O428" s="204"/>
      <c r="P428" s="204"/>
      <c r="Q428" s="204"/>
      <c r="R428" s="204"/>
      <c r="S428" s="204"/>
      <c r="T428" s="205"/>
      <c r="AT428" s="206" t="s">
        <v>125</v>
      </c>
      <c r="AU428" s="206" t="s">
        <v>83</v>
      </c>
      <c r="AV428" s="13" t="s">
        <v>81</v>
      </c>
      <c r="AW428" s="13" t="s">
        <v>32</v>
      </c>
      <c r="AX428" s="13" t="s">
        <v>76</v>
      </c>
      <c r="AY428" s="206" t="s">
        <v>116</v>
      </c>
    </row>
    <row r="429" spans="2:51" s="13" customFormat="1">
      <c r="B429" s="196"/>
      <c r="C429" s="197"/>
      <c r="D429" s="198" t="s">
        <v>125</v>
      </c>
      <c r="E429" s="199" t="s">
        <v>1</v>
      </c>
      <c r="F429" s="200" t="s">
        <v>279</v>
      </c>
      <c r="G429" s="197"/>
      <c r="H429" s="199" t="s">
        <v>1</v>
      </c>
      <c r="I429" s="201"/>
      <c r="J429" s="197"/>
      <c r="K429" s="197"/>
      <c r="L429" s="202"/>
      <c r="M429" s="203"/>
      <c r="N429" s="204"/>
      <c r="O429" s="204"/>
      <c r="P429" s="204"/>
      <c r="Q429" s="204"/>
      <c r="R429" s="204"/>
      <c r="S429" s="204"/>
      <c r="T429" s="205"/>
      <c r="AT429" s="206" t="s">
        <v>125</v>
      </c>
      <c r="AU429" s="206" t="s">
        <v>83</v>
      </c>
      <c r="AV429" s="13" t="s">
        <v>81</v>
      </c>
      <c r="AW429" s="13" t="s">
        <v>32</v>
      </c>
      <c r="AX429" s="13" t="s">
        <v>76</v>
      </c>
      <c r="AY429" s="206" t="s">
        <v>116</v>
      </c>
    </row>
    <row r="430" spans="2:51" s="13" customFormat="1">
      <c r="B430" s="196"/>
      <c r="C430" s="197"/>
      <c r="D430" s="198" t="s">
        <v>125</v>
      </c>
      <c r="E430" s="199" t="s">
        <v>1</v>
      </c>
      <c r="F430" s="200" t="s">
        <v>317</v>
      </c>
      <c r="G430" s="197"/>
      <c r="H430" s="199" t="s">
        <v>1</v>
      </c>
      <c r="I430" s="201"/>
      <c r="J430" s="197"/>
      <c r="K430" s="197"/>
      <c r="L430" s="202"/>
      <c r="M430" s="203"/>
      <c r="N430" s="204"/>
      <c r="O430" s="204"/>
      <c r="P430" s="204"/>
      <c r="Q430" s="204"/>
      <c r="R430" s="204"/>
      <c r="S430" s="204"/>
      <c r="T430" s="205"/>
      <c r="AT430" s="206" t="s">
        <v>125</v>
      </c>
      <c r="AU430" s="206" t="s">
        <v>83</v>
      </c>
      <c r="AV430" s="13" t="s">
        <v>81</v>
      </c>
      <c r="AW430" s="13" t="s">
        <v>32</v>
      </c>
      <c r="AX430" s="13" t="s">
        <v>76</v>
      </c>
      <c r="AY430" s="206" t="s">
        <v>116</v>
      </c>
    </row>
    <row r="431" spans="2:51" s="13" customFormat="1">
      <c r="B431" s="196"/>
      <c r="C431" s="197"/>
      <c r="D431" s="198" t="s">
        <v>125</v>
      </c>
      <c r="E431" s="199" t="s">
        <v>1</v>
      </c>
      <c r="F431" s="200" t="s">
        <v>281</v>
      </c>
      <c r="G431" s="197"/>
      <c r="H431" s="199" t="s">
        <v>1</v>
      </c>
      <c r="I431" s="201"/>
      <c r="J431" s="197"/>
      <c r="K431" s="197"/>
      <c r="L431" s="202"/>
      <c r="M431" s="203"/>
      <c r="N431" s="204"/>
      <c r="O431" s="204"/>
      <c r="P431" s="204"/>
      <c r="Q431" s="204"/>
      <c r="R431" s="204"/>
      <c r="S431" s="204"/>
      <c r="T431" s="205"/>
      <c r="AT431" s="206" t="s">
        <v>125</v>
      </c>
      <c r="AU431" s="206" t="s">
        <v>83</v>
      </c>
      <c r="AV431" s="13" t="s">
        <v>81</v>
      </c>
      <c r="AW431" s="13" t="s">
        <v>32</v>
      </c>
      <c r="AX431" s="13" t="s">
        <v>76</v>
      </c>
      <c r="AY431" s="206" t="s">
        <v>116</v>
      </c>
    </row>
    <row r="432" spans="2:51" s="14" customFormat="1">
      <c r="B432" s="207"/>
      <c r="C432" s="208"/>
      <c r="D432" s="198" t="s">
        <v>125</v>
      </c>
      <c r="E432" s="209" t="s">
        <v>1</v>
      </c>
      <c r="F432" s="210" t="s">
        <v>81</v>
      </c>
      <c r="G432" s="208"/>
      <c r="H432" s="211">
        <v>1</v>
      </c>
      <c r="I432" s="212"/>
      <c r="J432" s="208"/>
      <c r="K432" s="208"/>
      <c r="L432" s="213"/>
      <c r="M432" s="214"/>
      <c r="N432" s="215"/>
      <c r="O432" s="215"/>
      <c r="P432" s="215"/>
      <c r="Q432" s="215"/>
      <c r="R432" s="215"/>
      <c r="S432" s="215"/>
      <c r="T432" s="216"/>
      <c r="AT432" s="217" t="s">
        <v>125</v>
      </c>
      <c r="AU432" s="217" t="s">
        <v>83</v>
      </c>
      <c r="AV432" s="14" t="s">
        <v>83</v>
      </c>
      <c r="AW432" s="14" t="s">
        <v>32</v>
      </c>
      <c r="AX432" s="14" t="s">
        <v>81</v>
      </c>
      <c r="AY432" s="217" t="s">
        <v>116</v>
      </c>
    </row>
    <row r="433" spans="1:65" s="2" customFormat="1" ht="24.2" customHeight="1">
      <c r="A433" s="34"/>
      <c r="B433" s="35"/>
      <c r="C433" s="182" t="s">
        <v>325</v>
      </c>
      <c r="D433" s="182" t="s">
        <v>119</v>
      </c>
      <c r="E433" s="183" t="s">
        <v>326</v>
      </c>
      <c r="F433" s="184" t="s">
        <v>327</v>
      </c>
      <c r="G433" s="185" t="s">
        <v>260</v>
      </c>
      <c r="H433" s="186">
        <v>1</v>
      </c>
      <c r="I433" s="187"/>
      <c r="J433" s="188">
        <f>ROUND(I433*H433,2)</f>
        <v>0</v>
      </c>
      <c r="K433" s="189"/>
      <c r="L433" s="39"/>
      <c r="M433" s="190" t="s">
        <v>1</v>
      </c>
      <c r="N433" s="191" t="s">
        <v>41</v>
      </c>
      <c r="O433" s="71"/>
      <c r="P433" s="192">
        <f>O433*H433</f>
        <v>0</v>
      </c>
      <c r="Q433" s="192">
        <v>0</v>
      </c>
      <c r="R433" s="192">
        <f>Q433*H433</f>
        <v>0</v>
      </c>
      <c r="S433" s="192">
        <v>0</v>
      </c>
      <c r="T433" s="193">
        <f>S433*H433</f>
        <v>0</v>
      </c>
      <c r="U433" s="34"/>
      <c r="V433" s="34"/>
      <c r="W433" s="34"/>
      <c r="X433" s="34"/>
      <c r="Y433" s="34"/>
      <c r="Z433" s="34"/>
      <c r="AA433" s="34"/>
      <c r="AB433" s="34"/>
      <c r="AC433" s="34"/>
      <c r="AD433" s="34"/>
      <c r="AE433" s="34"/>
      <c r="AR433" s="194" t="s">
        <v>123</v>
      </c>
      <c r="AT433" s="194" t="s">
        <v>119</v>
      </c>
      <c r="AU433" s="194" t="s">
        <v>83</v>
      </c>
      <c r="AY433" s="17" t="s">
        <v>116</v>
      </c>
      <c r="BE433" s="195">
        <f>IF(N433="základní",J433,0)</f>
        <v>0</v>
      </c>
      <c r="BF433" s="195">
        <f>IF(N433="snížená",J433,0)</f>
        <v>0</v>
      </c>
      <c r="BG433" s="195">
        <f>IF(N433="zákl. přenesená",J433,0)</f>
        <v>0</v>
      </c>
      <c r="BH433" s="195">
        <f>IF(N433="sníž. přenesená",J433,0)</f>
        <v>0</v>
      </c>
      <c r="BI433" s="195">
        <f>IF(N433="nulová",J433,0)</f>
        <v>0</v>
      </c>
      <c r="BJ433" s="17" t="s">
        <v>81</v>
      </c>
      <c r="BK433" s="195">
        <f>ROUND(I433*H433,2)</f>
        <v>0</v>
      </c>
      <c r="BL433" s="17" t="s">
        <v>123</v>
      </c>
      <c r="BM433" s="194" t="s">
        <v>328</v>
      </c>
    </row>
    <row r="434" spans="1:65" s="13" customFormat="1" ht="22.5">
      <c r="B434" s="196"/>
      <c r="C434" s="197"/>
      <c r="D434" s="198" t="s">
        <v>125</v>
      </c>
      <c r="E434" s="199" t="s">
        <v>1</v>
      </c>
      <c r="F434" s="200" t="s">
        <v>309</v>
      </c>
      <c r="G434" s="197"/>
      <c r="H434" s="199" t="s">
        <v>1</v>
      </c>
      <c r="I434" s="201"/>
      <c r="J434" s="197"/>
      <c r="K434" s="197"/>
      <c r="L434" s="202"/>
      <c r="M434" s="203"/>
      <c r="N434" s="204"/>
      <c r="O434" s="204"/>
      <c r="P434" s="204"/>
      <c r="Q434" s="204"/>
      <c r="R434" s="204"/>
      <c r="S434" s="204"/>
      <c r="T434" s="205"/>
      <c r="AT434" s="206" t="s">
        <v>125</v>
      </c>
      <c r="AU434" s="206" t="s">
        <v>83</v>
      </c>
      <c r="AV434" s="13" t="s">
        <v>81</v>
      </c>
      <c r="AW434" s="13" t="s">
        <v>32</v>
      </c>
      <c r="AX434" s="13" t="s">
        <v>76</v>
      </c>
      <c r="AY434" s="206" t="s">
        <v>116</v>
      </c>
    </row>
    <row r="435" spans="1:65" s="13" customFormat="1">
      <c r="B435" s="196"/>
      <c r="C435" s="197"/>
      <c r="D435" s="198" t="s">
        <v>125</v>
      </c>
      <c r="E435" s="199" t="s">
        <v>1</v>
      </c>
      <c r="F435" s="200" t="s">
        <v>263</v>
      </c>
      <c r="G435" s="197"/>
      <c r="H435" s="199" t="s">
        <v>1</v>
      </c>
      <c r="I435" s="201"/>
      <c r="J435" s="197"/>
      <c r="K435" s="197"/>
      <c r="L435" s="202"/>
      <c r="M435" s="203"/>
      <c r="N435" s="204"/>
      <c r="O435" s="204"/>
      <c r="P435" s="204"/>
      <c r="Q435" s="204"/>
      <c r="R435" s="204"/>
      <c r="S435" s="204"/>
      <c r="T435" s="205"/>
      <c r="AT435" s="206" t="s">
        <v>125</v>
      </c>
      <c r="AU435" s="206" t="s">
        <v>83</v>
      </c>
      <c r="AV435" s="13" t="s">
        <v>81</v>
      </c>
      <c r="AW435" s="13" t="s">
        <v>32</v>
      </c>
      <c r="AX435" s="13" t="s">
        <v>76</v>
      </c>
      <c r="AY435" s="206" t="s">
        <v>116</v>
      </c>
    </row>
    <row r="436" spans="1:65" s="13" customFormat="1">
      <c r="B436" s="196"/>
      <c r="C436" s="197"/>
      <c r="D436" s="198" t="s">
        <v>125</v>
      </c>
      <c r="E436" s="199" t="s">
        <v>1</v>
      </c>
      <c r="F436" s="200" t="s">
        <v>329</v>
      </c>
      <c r="G436" s="197"/>
      <c r="H436" s="199" t="s">
        <v>1</v>
      </c>
      <c r="I436" s="201"/>
      <c r="J436" s="197"/>
      <c r="K436" s="197"/>
      <c r="L436" s="202"/>
      <c r="M436" s="203"/>
      <c r="N436" s="204"/>
      <c r="O436" s="204"/>
      <c r="P436" s="204"/>
      <c r="Q436" s="204"/>
      <c r="R436" s="204"/>
      <c r="S436" s="204"/>
      <c r="T436" s="205"/>
      <c r="AT436" s="206" t="s">
        <v>125</v>
      </c>
      <c r="AU436" s="206" t="s">
        <v>83</v>
      </c>
      <c r="AV436" s="13" t="s">
        <v>81</v>
      </c>
      <c r="AW436" s="13" t="s">
        <v>32</v>
      </c>
      <c r="AX436" s="13" t="s">
        <v>76</v>
      </c>
      <c r="AY436" s="206" t="s">
        <v>116</v>
      </c>
    </row>
    <row r="437" spans="1:65" s="13" customFormat="1">
      <c r="B437" s="196"/>
      <c r="C437" s="197"/>
      <c r="D437" s="198" t="s">
        <v>125</v>
      </c>
      <c r="E437" s="199" t="s">
        <v>1</v>
      </c>
      <c r="F437" s="200" t="s">
        <v>265</v>
      </c>
      <c r="G437" s="197"/>
      <c r="H437" s="199" t="s">
        <v>1</v>
      </c>
      <c r="I437" s="201"/>
      <c r="J437" s="197"/>
      <c r="K437" s="197"/>
      <c r="L437" s="202"/>
      <c r="M437" s="203"/>
      <c r="N437" s="204"/>
      <c r="O437" s="204"/>
      <c r="P437" s="204"/>
      <c r="Q437" s="204"/>
      <c r="R437" s="204"/>
      <c r="S437" s="204"/>
      <c r="T437" s="205"/>
      <c r="AT437" s="206" t="s">
        <v>125</v>
      </c>
      <c r="AU437" s="206" t="s">
        <v>83</v>
      </c>
      <c r="AV437" s="13" t="s">
        <v>81</v>
      </c>
      <c r="AW437" s="13" t="s">
        <v>32</v>
      </c>
      <c r="AX437" s="13" t="s">
        <v>76</v>
      </c>
      <c r="AY437" s="206" t="s">
        <v>116</v>
      </c>
    </row>
    <row r="438" spans="1:65" s="13" customFormat="1">
      <c r="B438" s="196"/>
      <c r="C438" s="197"/>
      <c r="D438" s="198" t="s">
        <v>125</v>
      </c>
      <c r="E438" s="199" t="s">
        <v>1</v>
      </c>
      <c r="F438" s="200" t="s">
        <v>266</v>
      </c>
      <c r="G438" s="197"/>
      <c r="H438" s="199" t="s">
        <v>1</v>
      </c>
      <c r="I438" s="201"/>
      <c r="J438" s="197"/>
      <c r="K438" s="197"/>
      <c r="L438" s="202"/>
      <c r="M438" s="203"/>
      <c r="N438" s="204"/>
      <c r="O438" s="204"/>
      <c r="P438" s="204"/>
      <c r="Q438" s="204"/>
      <c r="R438" s="204"/>
      <c r="S438" s="204"/>
      <c r="T438" s="205"/>
      <c r="AT438" s="206" t="s">
        <v>125</v>
      </c>
      <c r="AU438" s="206" t="s">
        <v>83</v>
      </c>
      <c r="AV438" s="13" t="s">
        <v>81</v>
      </c>
      <c r="AW438" s="13" t="s">
        <v>32</v>
      </c>
      <c r="AX438" s="13" t="s">
        <v>76</v>
      </c>
      <c r="AY438" s="206" t="s">
        <v>116</v>
      </c>
    </row>
    <row r="439" spans="1:65" s="13" customFormat="1">
      <c r="B439" s="196"/>
      <c r="C439" s="197"/>
      <c r="D439" s="198" t="s">
        <v>125</v>
      </c>
      <c r="E439" s="199" t="s">
        <v>1</v>
      </c>
      <c r="F439" s="200" t="s">
        <v>267</v>
      </c>
      <c r="G439" s="197"/>
      <c r="H439" s="199" t="s">
        <v>1</v>
      </c>
      <c r="I439" s="201"/>
      <c r="J439" s="197"/>
      <c r="K439" s="197"/>
      <c r="L439" s="202"/>
      <c r="M439" s="203"/>
      <c r="N439" s="204"/>
      <c r="O439" s="204"/>
      <c r="P439" s="204"/>
      <c r="Q439" s="204"/>
      <c r="R439" s="204"/>
      <c r="S439" s="204"/>
      <c r="T439" s="205"/>
      <c r="AT439" s="206" t="s">
        <v>125</v>
      </c>
      <c r="AU439" s="206" t="s">
        <v>83</v>
      </c>
      <c r="AV439" s="13" t="s">
        <v>81</v>
      </c>
      <c r="AW439" s="13" t="s">
        <v>32</v>
      </c>
      <c r="AX439" s="13" t="s">
        <v>76</v>
      </c>
      <c r="AY439" s="206" t="s">
        <v>116</v>
      </c>
    </row>
    <row r="440" spans="1:65" s="13" customFormat="1">
      <c r="B440" s="196"/>
      <c r="C440" s="197"/>
      <c r="D440" s="198" t="s">
        <v>125</v>
      </c>
      <c r="E440" s="199" t="s">
        <v>1</v>
      </c>
      <c r="F440" s="200" t="s">
        <v>289</v>
      </c>
      <c r="G440" s="197"/>
      <c r="H440" s="199" t="s">
        <v>1</v>
      </c>
      <c r="I440" s="201"/>
      <c r="J440" s="197"/>
      <c r="K440" s="197"/>
      <c r="L440" s="202"/>
      <c r="M440" s="203"/>
      <c r="N440" s="204"/>
      <c r="O440" s="204"/>
      <c r="P440" s="204"/>
      <c r="Q440" s="204"/>
      <c r="R440" s="204"/>
      <c r="S440" s="204"/>
      <c r="T440" s="205"/>
      <c r="AT440" s="206" t="s">
        <v>125</v>
      </c>
      <c r="AU440" s="206" t="s">
        <v>83</v>
      </c>
      <c r="AV440" s="13" t="s">
        <v>81</v>
      </c>
      <c r="AW440" s="13" t="s">
        <v>32</v>
      </c>
      <c r="AX440" s="13" t="s">
        <v>76</v>
      </c>
      <c r="AY440" s="206" t="s">
        <v>116</v>
      </c>
    </row>
    <row r="441" spans="1:65" s="13" customFormat="1">
      <c r="B441" s="196"/>
      <c r="C441" s="197"/>
      <c r="D441" s="198" t="s">
        <v>125</v>
      </c>
      <c r="E441" s="199" t="s">
        <v>1</v>
      </c>
      <c r="F441" s="200" t="s">
        <v>269</v>
      </c>
      <c r="G441" s="197"/>
      <c r="H441" s="199" t="s">
        <v>1</v>
      </c>
      <c r="I441" s="201"/>
      <c r="J441" s="197"/>
      <c r="K441" s="197"/>
      <c r="L441" s="202"/>
      <c r="M441" s="203"/>
      <c r="N441" s="204"/>
      <c r="O441" s="204"/>
      <c r="P441" s="204"/>
      <c r="Q441" s="204"/>
      <c r="R441" s="204"/>
      <c r="S441" s="204"/>
      <c r="T441" s="205"/>
      <c r="AT441" s="206" t="s">
        <v>125</v>
      </c>
      <c r="AU441" s="206" t="s">
        <v>83</v>
      </c>
      <c r="AV441" s="13" t="s">
        <v>81</v>
      </c>
      <c r="AW441" s="13" t="s">
        <v>32</v>
      </c>
      <c r="AX441" s="13" t="s">
        <v>76</v>
      </c>
      <c r="AY441" s="206" t="s">
        <v>116</v>
      </c>
    </row>
    <row r="442" spans="1:65" s="13" customFormat="1">
      <c r="B442" s="196"/>
      <c r="C442" s="197"/>
      <c r="D442" s="198" t="s">
        <v>125</v>
      </c>
      <c r="E442" s="199" t="s">
        <v>1</v>
      </c>
      <c r="F442" s="200" t="s">
        <v>270</v>
      </c>
      <c r="G442" s="197"/>
      <c r="H442" s="199" t="s">
        <v>1</v>
      </c>
      <c r="I442" s="201"/>
      <c r="J442" s="197"/>
      <c r="K442" s="197"/>
      <c r="L442" s="202"/>
      <c r="M442" s="203"/>
      <c r="N442" s="204"/>
      <c r="O442" s="204"/>
      <c r="P442" s="204"/>
      <c r="Q442" s="204"/>
      <c r="R442" s="204"/>
      <c r="S442" s="204"/>
      <c r="T442" s="205"/>
      <c r="AT442" s="206" t="s">
        <v>125</v>
      </c>
      <c r="AU442" s="206" t="s">
        <v>83</v>
      </c>
      <c r="AV442" s="13" t="s">
        <v>81</v>
      </c>
      <c r="AW442" s="13" t="s">
        <v>32</v>
      </c>
      <c r="AX442" s="13" t="s">
        <v>76</v>
      </c>
      <c r="AY442" s="206" t="s">
        <v>116</v>
      </c>
    </row>
    <row r="443" spans="1:65" s="13" customFormat="1">
      <c r="B443" s="196"/>
      <c r="C443" s="197"/>
      <c r="D443" s="198" t="s">
        <v>125</v>
      </c>
      <c r="E443" s="199" t="s">
        <v>1</v>
      </c>
      <c r="F443" s="200" t="s">
        <v>271</v>
      </c>
      <c r="G443" s="197"/>
      <c r="H443" s="199" t="s">
        <v>1</v>
      </c>
      <c r="I443" s="201"/>
      <c r="J443" s="197"/>
      <c r="K443" s="197"/>
      <c r="L443" s="202"/>
      <c r="M443" s="203"/>
      <c r="N443" s="204"/>
      <c r="O443" s="204"/>
      <c r="P443" s="204"/>
      <c r="Q443" s="204"/>
      <c r="R443" s="204"/>
      <c r="S443" s="204"/>
      <c r="T443" s="205"/>
      <c r="AT443" s="206" t="s">
        <v>125</v>
      </c>
      <c r="AU443" s="206" t="s">
        <v>83</v>
      </c>
      <c r="AV443" s="13" t="s">
        <v>81</v>
      </c>
      <c r="AW443" s="13" t="s">
        <v>32</v>
      </c>
      <c r="AX443" s="13" t="s">
        <v>76</v>
      </c>
      <c r="AY443" s="206" t="s">
        <v>116</v>
      </c>
    </row>
    <row r="444" spans="1:65" s="13" customFormat="1" ht="22.5">
      <c r="B444" s="196"/>
      <c r="C444" s="197"/>
      <c r="D444" s="198" t="s">
        <v>125</v>
      </c>
      <c r="E444" s="199" t="s">
        <v>1</v>
      </c>
      <c r="F444" s="200" t="s">
        <v>290</v>
      </c>
      <c r="G444" s="197"/>
      <c r="H444" s="199" t="s">
        <v>1</v>
      </c>
      <c r="I444" s="201"/>
      <c r="J444" s="197"/>
      <c r="K444" s="197"/>
      <c r="L444" s="202"/>
      <c r="M444" s="203"/>
      <c r="N444" s="204"/>
      <c r="O444" s="204"/>
      <c r="P444" s="204"/>
      <c r="Q444" s="204"/>
      <c r="R444" s="204"/>
      <c r="S444" s="204"/>
      <c r="T444" s="205"/>
      <c r="AT444" s="206" t="s">
        <v>125</v>
      </c>
      <c r="AU444" s="206" t="s">
        <v>83</v>
      </c>
      <c r="AV444" s="13" t="s">
        <v>81</v>
      </c>
      <c r="AW444" s="13" t="s">
        <v>32</v>
      </c>
      <c r="AX444" s="13" t="s">
        <v>76</v>
      </c>
      <c r="AY444" s="206" t="s">
        <v>116</v>
      </c>
    </row>
    <row r="445" spans="1:65" s="13" customFormat="1">
      <c r="B445" s="196"/>
      <c r="C445" s="197"/>
      <c r="D445" s="198" t="s">
        <v>125</v>
      </c>
      <c r="E445" s="199" t="s">
        <v>1</v>
      </c>
      <c r="F445" s="200" t="s">
        <v>275</v>
      </c>
      <c r="G445" s="197"/>
      <c r="H445" s="199" t="s">
        <v>1</v>
      </c>
      <c r="I445" s="201"/>
      <c r="J445" s="197"/>
      <c r="K445" s="197"/>
      <c r="L445" s="202"/>
      <c r="M445" s="203"/>
      <c r="N445" s="204"/>
      <c r="O445" s="204"/>
      <c r="P445" s="204"/>
      <c r="Q445" s="204"/>
      <c r="R445" s="204"/>
      <c r="S445" s="204"/>
      <c r="T445" s="205"/>
      <c r="AT445" s="206" t="s">
        <v>125</v>
      </c>
      <c r="AU445" s="206" t="s">
        <v>83</v>
      </c>
      <c r="AV445" s="13" t="s">
        <v>81</v>
      </c>
      <c r="AW445" s="13" t="s">
        <v>32</v>
      </c>
      <c r="AX445" s="13" t="s">
        <v>76</v>
      </c>
      <c r="AY445" s="206" t="s">
        <v>116</v>
      </c>
    </row>
    <row r="446" spans="1:65" s="13" customFormat="1">
      <c r="B446" s="196"/>
      <c r="C446" s="197"/>
      <c r="D446" s="198" t="s">
        <v>125</v>
      </c>
      <c r="E446" s="199" t="s">
        <v>1</v>
      </c>
      <c r="F446" s="200" t="s">
        <v>276</v>
      </c>
      <c r="G446" s="197"/>
      <c r="H446" s="199" t="s">
        <v>1</v>
      </c>
      <c r="I446" s="201"/>
      <c r="J446" s="197"/>
      <c r="K446" s="197"/>
      <c r="L446" s="202"/>
      <c r="M446" s="203"/>
      <c r="N446" s="204"/>
      <c r="O446" s="204"/>
      <c r="P446" s="204"/>
      <c r="Q446" s="204"/>
      <c r="R446" s="204"/>
      <c r="S446" s="204"/>
      <c r="T446" s="205"/>
      <c r="AT446" s="206" t="s">
        <v>125</v>
      </c>
      <c r="AU446" s="206" t="s">
        <v>83</v>
      </c>
      <c r="AV446" s="13" t="s">
        <v>81</v>
      </c>
      <c r="AW446" s="13" t="s">
        <v>32</v>
      </c>
      <c r="AX446" s="13" t="s">
        <v>76</v>
      </c>
      <c r="AY446" s="206" t="s">
        <v>116</v>
      </c>
    </row>
    <row r="447" spans="1:65" s="13" customFormat="1">
      <c r="B447" s="196"/>
      <c r="C447" s="197"/>
      <c r="D447" s="198" t="s">
        <v>125</v>
      </c>
      <c r="E447" s="199" t="s">
        <v>1</v>
      </c>
      <c r="F447" s="200" t="s">
        <v>291</v>
      </c>
      <c r="G447" s="197"/>
      <c r="H447" s="199" t="s">
        <v>1</v>
      </c>
      <c r="I447" s="201"/>
      <c r="J447" s="197"/>
      <c r="K447" s="197"/>
      <c r="L447" s="202"/>
      <c r="M447" s="203"/>
      <c r="N447" s="204"/>
      <c r="O447" s="204"/>
      <c r="P447" s="204"/>
      <c r="Q447" s="204"/>
      <c r="R447" s="204"/>
      <c r="S447" s="204"/>
      <c r="T447" s="205"/>
      <c r="AT447" s="206" t="s">
        <v>125</v>
      </c>
      <c r="AU447" s="206" t="s">
        <v>83</v>
      </c>
      <c r="AV447" s="13" t="s">
        <v>81</v>
      </c>
      <c r="AW447" s="13" t="s">
        <v>32</v>
      </c>
      <c r="AX447" s="13" t="s">
        <v>76</v>
      </c>
      <c r="AY447" s="206" t="s">
        <v>116</v>
      </c>
    </row>
    <row r="448" spans="1:65" s="13" customFormat="1">
      <c r="B448" s="196"/>
      <c r="C448" s="197"/>
      <c r="D448" s="198" t="s">
        <v>125</v>
      </c>
      <c r="E448" s="199" t="s">
        <v>1</v>
      </c>
      <c r="F448" s="200" t="s">
        <v>292</v>
      </c>
      <c r="G448" s="197"/>
      <c r="H448" s="199" t="s">
        <v>1</v>
      </c>
      <c r="I448" s="201"/>
      <c r="J448" s="197"/>
      <c r="K448" s="197"/>
      <c r="L448" s="202"/>
      <c r="M448" s="203"/>
      <c r="N448" s="204"/>
      <c r="O448" s="204"/>
      <c r="P448" s="204"/>
      <c r="Q448" s="204"/>
      <c r="R448" s="204"/>
      <c r="S448" s="204"/>
      <c r="T448" s="205"/>
      <c r="AT448" s="206" t="s">
        <v>125</v>
      </c>
      <c r="AU448" s="206" t="s">
        <v>83</v>
      </c>
      <c r="AV448" s="13" t="s">
        <v>81</v>
      </c>
      <c r="AW448" s="13" t="s">
        <v>32</v>
      </c>
      <c r="AX448" s="13" t="s">
        <v>76</v>
      </c>
      <c r="AY448" s="206" t="s">
        <v>116</v>
      </c>
    </row>
    <row r="449" spans="1:65" s="13" customFormat="1">
      <c r="B449" s="196"/>
      <c r="C449" s="197"/>
      <c r="D449" s="198" t="s">
        <v>125</v>
      </c>
      <c r="E449" s="199" t="s">
        <v>1</v>
      </c>
      <c r="F449" s="200" t="s">
        <v>277</v>
      </c>
      <c r="G449" s="197"/>
      <c r="H449" s="199" t="s">
        <v>1</v>
      </c>
      <c r="I449" s="201"/>
      <c r="J449" s="197"/>
      <c r="K449" s="197"/>
      <c r="L449" s="202"/>
      <c r="M449" s="203"/>
      <c r="N449" s="204"/>
      <c r="O449" s="204"/>
      <c r="P449" s="204"/>
      <c r="Q449" s="204"/>
      <c r="R449" s="204"/>
      <c r="S449" s="204"/>
      <c r="T449" s="205"/>
      <c r="AT449" s="206" t="s">
        <v>125</v>
      </c>
      <c r="AU449" s="206" t="s">
        <v>83</v>
      </c>
      <c r="AV449" s="13" t="s">
        <v>81</v>
      </c>
      <c r="AW449" s="13" t="s">
        <v>32</v>
      </c>
      <c r="AX449" s="13" t="s">
        <v>76</v>
      </c>
      <c r="AY449" s="206" t="s">
        <v>116</v>
      </c>
    </row>
    <row r="450" spans="1:65" s="13" customFormat="1">
      <c r="B450" s="196"/>
      <c r="C450" s="197"/>
      <c r="D450" s="198" t="s">
        <v>125</v>
      </c>
      <c r="E450" s="199" t="s">
        <v>1</v>
      </c>
      <c r="F450" s="200" t="s">
        <v>278</v>
      </c>
      <c r="G450" s="197"/>
      <c r="H450" s="199" t="s">
        <v>1</v>
      </c>
      <c r="I450" s="201"/>
      <c r="J450" s="197"/>
      <c r="K450" s="197"/>
      <c r="L450" s="202"/>
      <c r="M450" s="203"/>
      <c r="N450" s="204"/>
      <c r="O450" s="204"/>
      <c r="P450" s="204"/>
      <c r="Q450" s="204"/>
      <c r="R450" s="204"/>
      <c r="S450" s="204"/>
      <c r="T450" s="205"/>
      <c r="AT450" s="206" t="s">
        <v>125</v>
      </c>
      <c r="AU450" s="206" t="s">
        <v>83</v>
      </c>
      <c r="AV450" s="13" t="s">
        <v>81</v>
      </c>
      <c r="AW450" s="13" t="s">
        <v>32</v>
      </c>
      <c r="AX450" s="13" t="s">
        <v>76</v>
      </c>
      <c r="AY450" s="206" t="s">
        <v>116</v>
      </c>
    </row>
    <row r="451" spans="1:65" s="13" customFormat="1">
      <c r="B451" s="196"/>
      <c r="C451" s="197"/>
      <c r="D451" s="198" t="s">
        <v>125</v>
      </c>
      <c r="E451" s="199" t="s">
        <v>1</v>
      </c>
      <c r="F451" s="200" t="s">
        <v>279</v>
      </c>
      <c r="G451" s="197"/>
      <c r="H451" s="199" t="s">
        <v>1</v>
      </c>
      <c r="I451" s="201"/>
      <c r="J451" s="197"/>
      <c r="K451" s="197"/>
      <c r="L451" s="202"/>
      <c r="M451" s="203"/>
      <c r="N451" s="204"/>
      <c r="O451" s="204"/>
      <c r="P451" s="204"/>
      <c r="Q451" s="204"/>
      <c r="R451" s="204"/>
      <c r="S451" s="204"/>
      <c r="T451" s="205"/>
      <c r="AT451" s="206" t="s">
        <v>125</v>
      </c>
      <c r="AU451" s="206" t="s">
        <v>83</v>
      </c>
      <c r="AV451" s="13" t="s">
        <v>81</v>
      </c>
      <c r="AW451" s="13" t="s">
        <v>32</v>
      </c>
      <c r="AX451" s="13" t="s">
        <v>76</v>
      </c>
      <c r="AY451" s="206" t="s">
        <v>116</v>
      </c>
    </row>
    <row r="452" spans="1:65" s="13" customFormat="1">
      <c r="B452" s="196"/>
      <c r="C452" s="197"/>
      <c r="D452" s="198" t="s">
        <v>125</v>
      </c>
      <c r="E452" s="199" t="s">
        <v>1</v>
      </c>
      <c r="F452" s="200" t="s">
        <v>280</v>
      </c>
      <c r="G452" s="197"/>
      <c r="H452" s="199" t="s">
        <v>1</v>
      </c>
      <c r="I452" s="201"/>
      <c r="J452" s="197"/>
      <c r="K452" s="197"/>
      <c r="L452" s="202"/>
      <c r="M452" s="203"/>
      <c r="N452" s="204"/>
      <c r="O452" s="204"/>
      <c r="P452" s="204"/>
      <c r="Q452" s="204"/>
      <c r="R452" s="204"/>
      <c r="S452" s="204"/>
      <c r="T452" s="205"/>
      <c r="AT452" s="206" t="s">
        <v>125</v>
      </c>
      <c r="AU452" s="206" t="s">
        <v>83</v>
      </c>
      <c r="AV452" s="13" t="s">
        <v>81</v>
      </c>
      <c r="AW452" s="13" t="s">
        <v>32</v>
      </c>
      <c r="AX452" s="13" t="s">
        <v>76</v>
      </c>
      <c r="AY452" s="206" t="s">
        <v>116</v>
      </c>
    </row>
    <row r="453" spans="1:65" s="13" customFormat="1">
      <c r="B453" s="196"/>
      <c r="C453" s="197"/>
      <c r="D453" s="198" t="s">
        <v>125</v>
      </c>
      <c r="E453" s="199" t="s">
        <v>1</v>
      </c>
      <c r="F453" s="200" t="s">
        <v>281</v>
      </c>
      <c r="G453" s="197"/>
      <c r="H453" s="199" t="s">
        <v>1</v>
      </c>
      <c r="I453" s="201"/>
      <c r="J453" s="197"/>
      <c r="K453" s="197"/>
      <c r="L453" s="202"/>
      <c r="M453" s="203"/>
      <c r="N453" s="204"/>
      <c r="O453" s="204"/>
      <c r="P453" s="204"/>
      <c r="Q453" s="204"/>
      <c r="R453" s="204"/>
      <c r="S453" s="204"/>
      <c r="T453" s="205"/>
      <c r="AT453" s="206" t="s">
        <v>125</v>
      </c>
      <c r="AU453" s="206" t="s">
        <v>83</v>
      </c>
      <c r="AV453" s="13" t="s">
        <v>81</v>
      </c>
      <c r="AW453" s="13" t="s">
        <v>32</v>
      </c>
      <c r="AX453" s="13" t="s">
        <v>76</v>
      </c>
      <c r="AY453" s="206" t="s">
        <v>116</v>
      </c>
    </row>
    <row r="454" spans="1:65" s="14" customFormat="1">
      <c r="B454" s="207"/>
      <c r="C454" s="208"/>
      <c r="D454" s="198" t="s">
        <v>125</v>
      </c>
      <c r="E454" s="209" t="s">
        <v>1</v>
      </c>
      <c r="F454" s="210" t="s">
        <v>81</v>
      </c>
      <c r="G454" s="208"/>
      <c r="H454" s="211">
        <v>1</v>
      </c>
      <c r="I454" s="212"/>
      <c r="J454" s="208"/>
      <c r="K454" s="208"/>
      <c r="L454" s="213"/>
      <c r="M454" s="214"/>
      <c r="N454" s="215"/>
      <c r="O454" s="215"/>
      <c r="P454" s="215"/>
      <c r="Q454" s="215"/>
      <c r="R454" s="215"/>
      <c r="S454" s="215"/>
      <c r="T454" s="216"/>
      <c r="AT454" s="217" t="s">
        <v>125</v>
      </c>
      <c r="AU454" s="217" t="s">
        <v>83</v>
      </c>
      <c r="AV454" s="14" t="s">
        <v>83</v>
      </c>
      <c r="AW454" s="14" t="s">
        <v>32</v>
      </c>
      <c r="AX454" s="14" t="s">
        <v>81</v>
      </c>
      <c r="AY454" s="217" t="s">
        <v>116</v>
      </c>
    </row>
    <row r="455" spans="1:65" s="2" customFormat="1" ht="33" customHeight="1">
      <c r="A455" s="34"/>
      <c r="B455" s="35"/>
      <c r="C455" s="182" t="s">
        <v>330</v>
      </c>
      <c r="D455" s="182" t="s">
        <v>119</v>
      </c>
      <c r="E455" s="183" t="s">
        <v>331</v>
      </c>
      <c r="F455" s="184" t="s">
        <v>332</v>
      </c>
      <c r="G455" s="185" t="s">
        <v>260</v>
      </c>
      <c r="H455" s="186">
        <v>4</v>
      </c>
      <c r="I455" s="187"/>
      <c r="J455" s="188">
        <f>ROUND(I455*H455,2)</f>
        <v>0</v>
      </c>
      <c r="K455" s="189"/>
      <c r="L455" s="39"/>
      <c r="M455" s="190" t="s">
        <v>1</v>
      </c>
      <c r="N455" s="191" t="s">
        <v>41</v>
      </c>
      <c r="O455" s="71"/>
      <c r="P455" s="192">
        <f>O455*H455</f>
        <v>0</v>
      </c>
      <c r="Q455" s="192">
        <v>0</v>
      </c>
      <c r="R455" s="192">
        <f>Q455*H455</f>
        <v>0</v>
      </c>
      <c r="S455" s="192">
        <v>0</v>
      </c>
      <c r="T455" s="193">
        <f>S455*H455</f>
        <v>0</v>
      </c>
      <c r="U455" s="34"/>
      <c r="V455" s="34"/>
      <c r="W455" s="34"/>
      <c r="X455" s="34"/>
      <c r="Y455" s="34"/>
      <c r="Z455" s="34"/>
      <c r="AA455" s="34"/>
      <c r="AB455" s="34"/>
      <c r="AC455" s="34"/>
      <c r="AD455" s="34"/>
      <c r="AE455" s="34"/>
      <c r="AR455" s="194" t="s">
        <v>123</v>
      </c>
      <c r="AT455" s="194" t="s">
        <v>119</v>
      </c>
      <c r="AU455" s="194" t="s">
        <v>83</v>
      </c>
      <c r="AY455" s="17" t="s">
        <v>116</v>
      </c>
      <c r="BE455" s="195">
        <f>IF(N455="základní",J455,0)</f>
        <v>0</v>
      </c>
      <c r="BF455" s="195">
        <f>IF(N455="snížená",J455,0)</f>
        <v>0</v>
      </c>
      <c r="BG455" s="195">
        <f>IF(N455="zákl. přenesená",J455,0)</f>
        <v>0</v>
      </c>
      <c r="BH455" s="195">
        <f>IF(N455="sníž. přenesená",J455,0)</f>
        <v>0</v>
      </c>
      <c r="BI455" s="195">
        <f>IF(N455="nulová",J455,0)</f>
        <v>0</v>
      </c>
      <c r="BJ455" s="17" t="s">
        <v>81</v>
      </c>
      <c r="BK455" s="195">
        <f>ROUND(I455*H455,2)</f>
        <v>0</v>
      </c>
      <c r="BL455" s="17" t="s">
        <v>123</v>
      </c>
      <c r="BM455" s="194" t="s">
        <v>333</v>
      </c>
    </row>
    <row r="456" spans="1:65" s="13" customFormat="1" ht="22.5">
      <c r="B456" s="196"/>
      <c r="C456" s="197"/>
      <c r="D456" s="198" t="s">
        <v>125</v>
      </c>
      <c r="E456" s="199" t="s">
        <v>1</v>
      </c>
      <c r="F456" s="200" t="s">
        <v>262</v>
      </c>
      <c r="G456" s="197"/>
      <c r="H456" s="199" t="s">
        <v>1</v>
      </c>
      <c r="I456" s="201"/>
      <c r="J456" s="197"/>
      <c r="K456" s="197"/>
      <c r="L456" s="202"/>
      <c r="M456" s="203"/>
      <c r="N456" s="204"/>
      <c r="O456" s="204"/>
      <c r="P456" s="204"/>
      <c r="Q456" s="204"/>
      <c r="R456" s="204"/>
      <c r="S456" s="204"/>
      <c r="T456" s="205"/>
      <c r="AT456" s="206" t="s">
        <v>125</v>
      </c>
      <c r="AU456" s="206" t="s">
        <v>83</v>
      </c>
      <c r="AV456" s="13" t="s">
        <v>81</v>
      </c>
      <c r="AW456" s="13" t="s">
        <v>32</v>
      </c>
      <c r="AX456" s="13" t="s">
        <v>76</v>
      </c>
      <c r="AY456" s="206" t="s">
        <v>116</v>
      </c>
    </row>
    <row r="457" spans="1:65" s="13" customFormat="1">
      <c r="B457" s="196"/>
      <c r="C457" s="197"/>
      <c r="D457" s="198" t="s">
        <v>125</v>
      </c>
      <c r="E457" s="199" t="s">
        <v>1</v>
      </c>
      <c r="F457" s="200" t="s">
        <v>263</v>
      </c>
      <c r="G457" s="197"/>
      <c r="H457" s="199" t="s">
        <v>1</v>
      </c>
      <c r="I457" s="201"/>
      <c r="J457" s="197"/>
      <c r="K457" s="197"/>
      <c r="L457" s="202"/>
      <c r="M457" s="203"/>
      <c r="N457" s="204"/>
      <c r="O457" s="204"/>
      <c r="P457" s="204"/>
      <c r="Q457" s="204"/>
      <c r="R457" s="204"/>
      <c r="S457" s="204"/>
      <c r="T457" s="205"/>
      <c r="AT457" s="206" t="s">
        <v>125</v>
      </c>
      <c r="AU457" s="206" t="s">
        <v>83</v>
      </c>
      <c r="AV457" s="13" t="s">
        <v>81</v>
      </c>
      <c r="AW457" s="13" t="s">
        <v>32</v>
      </c>
      <c r="AX457" s="13" t="s">
        <v>76</v>
      </c>
      <c r="AY457" s="206" t="s">
        <v>116</v>
      </c>
    </row>
    <row r="458" spans="1:65" s="13" customFormat="1">
      <c r="B458" s="196"/>
      <c r="C458" s="197"/>
      <c r="D458" s="198" t="s">
        <v>125</v>
      </c>
      <c r="E458" s="199" t="s">
        <v>1</v>
      </c>
      <c r="F458" s="200" t="s">
        <v>334</v>
      </c>
      <c r="G458" s="197"/>
      <c r="H458" s="199" t="s">
        <v>1</v>
      </c>
      <c r="I458" s="201"/>
      <c r="J458" s="197"/>
      <c r="K458" s="197"/>
      <c r="L458" s="202"/>
      <c r="M458" s="203"/>
      <c r="N458" s="204"/>
      <c r="O458" s="204"/>
      <c r="P458" s="204"/>
      <c r="Q458" s="204"/>
      <c r="R458" s="204"/>
      <c r="S458" s="204"/>
      <c r="T458" s="205"/>
      <c r="AT458" s="206" t="s">
        <v>125</v>
      </c>
      <c r="AU458" s="206" t="s">
        <v>83</v>
      </c>
      <c r="AV458" s="13" t="s">
        <v>81</v>
      </c>
      <c r="AW458" s="13" t="s">
        <v>32</v>
      </c>
      <c r="AX458" s="13" t="s">
        <v>76</v>
      </c>
      <c r="AY458" s="206" t="s">
        <v>116</v>
      </c>
    </row>
    <row r="459" spans="1:65" s="13" customFormat="1">
      <c r="B459" s="196"/>
      <c r="C459" s="197"/>
      <c r="D459" s="198" t="s">
        <v>125</v>
      </c>
      <c r="E459" s="199" t="s">
        <v>1</v>
      </c>
      <c r="F459" s="200" t="s">
        <v>265</v>
      </c>
      <c r="G459" s="197"/>
      <c r="H459" s="199" t="s">
        <v>1</v>
      </c>
      <c r="I459" s="201"/>
      <c r="J459" s="197"/>
      <c r="K459" s="197"/>
      <c r="L459" s="202"/>
      <c r="M459" s="203"/>
      <c r="N459" s="204"/>
      <c r="O459" s="204"/>
      <c r="P459" s="204"/>
      <c r="Q459" s="204"/>
      <c r="R459" s="204"/>
      <c r="S459" s="204"/>
      <c r="T459" s="205"/>
      <c r="AT459" s="206" t="s">
        <v>125</v>
      </c>
      <c r="AU459" s="206" t="s">
        <v>83</v>
      </c>
      <c r="AV459" s="13" t="s">
        <v>81</v>
      </c>
      <c r="AW459" s="13" t="s">
        <v>32</v>
      </c>
      <c r="AX459" s="13" t="s">
        <v>76</v>
      </c>
      <c r="AY459" s="206" t="s">
        <v>116</v>
      </c>
    </row>
    <row r="460" spans="1:65" s="13" customFormat="1">
      <c r="B460" s="196"/>
      <c r="C460" s="197"/>
      <c r="D460" s="198" t="s">
        <v>125</v>
      </c>
      <c r="E460" s="199" t="s">
        <v>1</v>
      </c>
      <c r="F460" s="200" t="s">
        <v>266</v>
      </c>
      <c r="G460" s="197"/>
      <c r="H460" s="199" t="s">
        <v>1</v>
      </c>
      <c r="I460" s="201"/>
      <c r="J460" s="197"/>
      <c r="K460" s="197"/>
      <c r="L460" s="202"/>
      <c r="M460" s="203"/>
      <c r="N460" s="204"/>
      <c r="O460" s="204"/>
      <c r="P460" s="204"/>
      <c r="Q460" s="204"/>
      <c r="R460" s="204"/>
      <c r="S460" s="204"/>
      <c r="T460" s="205"/>
      <c r="AT460" s="206" t="s">
        <v>125</v>
      </c>
      <c r="AU460" s="206" t="s">
        <v>83</v>
      </c>
      <c r="AV460" s="13" t="s">
        <v>81</v>
      </c>
      <c r="AW460" s="13" t="s">
        <v>32</v>
      </c>
      <c r="AX460" s="13" t="s">
        <v>76</v>
      </c>
      <c r="AY460" s="206" t="s">
        <v>116</v>
      </c>
    </row>
    <row r="461" spans="1:65" s="13" customFormat="1">
      <c r="B461" s="196"/>
      <c r="C461" s="197"/>
      <c r="D461" s="198" t="s">
        <v>125</v>
      </c>
      <c r="E461" s="199" t="s">
        <v>1</v>
      </c>
      <c r="F461" s="200" t="s">
        <v>267</v>
      </c>
      <c r="G461" s="197"/>
      <c r="H461" s="199" t="s">
        <v>1</v>
      </c>
      <c r="I461" s="201"/>
      <c r="J461" s="197"/>
      <c r="K461" s="197"/>
      <c r="L461" s="202"/>
      <c r="M461" s="203"/>
      <c r="N461" s="204"/>
      <c r="O461" s="204"/>
      <c r="P461" s="204"/>
      <c r="Q461" s="204"/>
      <c r="R461" s="204"/>
      <c r="S461" s="204"/>
      <c r="T461" s="205"/>
      <c r="AT461" s="206" t="s">
        <v>125</v>
      </c>
      <c r="AU461" s="206" t="s">
        <v>83</v>
      </c>
      <c r="AV461" s="13" t="s">
        <v>81</v>
      </c>
      <c r="AW461" s="13" t="s">
        <v>32</v>
      </c>
      <c r="AX461" s="13" t="s">
        <v>76</v>
      </c>
      <c r="AY461" s="206" t="s">
        <v>116</v>
      </c>
    </row>
    <row r="462" spans="1:65" s="13" customFormat="1">
      <c r="B462" s="196"/>
      <c r="C462" s="197"/>
      <c r="D462" s="198" t="s">
        <v>125</v>
      </c>
      <c r="E462" s="199" t="s">
        <v>1</v>
      </c>
      <c r="F462" s="200" t="s">
        <v>268</v>
      </c>
      <c r="G462" s="197"/>
      <c r="H462" s="199" t="s">
        <v>1</v>
      </c>
      <c r="I462" s="201"/>
      <c r="J462" s="197"/>
      <c r="K462" s="197"/>
      <c r="L462" s="202"/>
      <c r="M462" s="203"/>
      <c r="N462" s="204"/>
      <c r="O462" s="204"/>
      <c r="P462" s="204"/>
      <c r="Q462" s="204"/>
      <c r="R462" s="204"/>
      <c r="S462" s="204"/>
      <c r="T462" s="205"/>
      <c r="AT462" s="206" t="s">
        <v>125</v>
      </c>
      <c r="AU462" s="206" t="s">
        <v>83</v>
      </c>
      <c r="AV462" s="13" t="s">
        <v>81</v>
      </c>
      <c r="AW462" s="13" t="s">
        <v>32</v>
      </c>
      <c r="AX462" s="13" t="s">
        <v>76</v>
      </c>
      <c r="AY462" s="206" t="s">
        <v>116</v>
      </c>
    </row>
    <row r="463" spans="1:65" s="13" customFormat="1">
      <c r="B463" s="196"/>
      <c r="C463" s="197"/>
      <c r="D463" s="198" t="s">
        <v>125</v>
      </c>
      <c r="E463" s="199" t="s">
        <v>1</v>
      </c>
      <c r="F463" s="200" t="s">
        <v>269</v>
      </c>
      <c r="G463" s="197"/>
      <c r="H463" s="199" t="s">
        <v>1</v>
      </c>
      <c r="I463" s="201"/>
      <c r="J463" s="197"/>
      <c r="K463" s="197"/>
      <c r="L463" s="202"/>
      <c r="M463" s="203"/>
      <c r="N463" s="204"/>
      <c r="O463" s="204"/>
      <c r="P463" s="204"/>
      <c r="Q463" s="204"/>
      <c r="R463" s="204"/>
      <c r="S463" s="204"/>
      <c r="T463" s="205"/>
      <c r="AT463" s="206" t="s">
        <v>125</v>
      </c>
      <c r="AU463" s="206" t="s">
        <v>83</v>
      </c>
      <c r="AV463" s="13" t="s">
        <v>81</v>
      </c>
      <c r="AW463" s="13" t="s">
        <v>32</v>
      </c>
      <c r="AX463" s="13" t="s">
        <v>76</v>
      </c>
      <c r="AY463" s="206" t="s">
        <v>116</v>
      </c>
    </row>
    <row r="464" spans="1:65" s="13" customFormat="1">
      <c r="B464" s="196"/>
      <c r="C464" s="197"/>
      <c r="D464" s="198" t="s">
        <v>125</v>
      </c>
      <c r="E464" s="199" t="s">
        <v>1</v>
      </c>
      <c r="F464" s="200" t="s">
        <v>270</v>
      </c>
      <c r="G464" s="197"/>
      <c r="H464" s="199" t="s">
        <v>1</v>
      </c>
      <c r="I464" s="201"/>
      <c r="J464" s="197"/>
      <c r="K464" s="197"/>
      <c r="L464" s="202"/>
      <c r="M464" s="203"/>
      <c r="N464" s="204"/>
      <c r="O464" s="204"/>
      <c r="P464" s="204"/>
      <c r="Q464" s="204"/>
      <c r="R464" s="204"/>
      <c r="S464" s="204"/>
      <c r="T464" s="205"/>
      <c r="AT464" s="206" t="s">
        <v>125</v>
      </c>
      <c r="AU464" s="206" t="s">
        <v>83</v>
      </c>
      <c r="AV464" s="13" t="s">
        <v>81</v>
      </c>
      <c r="AW464" s="13" t="s">
        <v>32</v>
      </c>
      <c r="AX464" s="13" t="s">
        <v>76</v>
      </c>
      <c r="AY464" s="206" t="s">
        <v>116</v>
      </c>
    </row>
    <row r="465" spans="1:65" s="13" customFormat="1">
      <c r="B465" s="196"/>
      <c r="C465" s="197"/>
      <c r="D465" s="198" t="s">
        <v>125</v>
      </c>
      <c r="E465" s="199" t="s">
        <v>1</v>
      </c>
      <c r="F465" s="200" t="s">
        <v>271</v>
      </c>
      <c r="G465" s="197"/>
      <c r="H465" s="199" t="s">
        <v>1</v>
      </c>
      <c r="I465" s="201"/>
      <c r="J465" s="197"/>
      <c r="K465" s="197"/>
      <c r="L465" s="202"/>
      <c r="M465" s="203"/>
      <c r="N465" s="204"/>
      <c r="O465" s="204"/>
      <c r="P465" s="204"/>
      <c r="Q465" s="204"/>
      <c r="R465" s="204"/>
      <c r="S465" s="204"/>
      <c r="T465" s="205"/>
      <c r="AT465" s="206" t="s">
        <v>125</v>
      </c>
      <c r="AU465" s="206" t="s">
        <v>83</v>
      </c>
      <c r="AV465" s="13" t="s">
        <v>81</v>
      </c>
      <c r="AW465" s="13" t="s">
        <v>32</v>
      </c>
      <c r="AX465" s="13" t="s">
        <v>76</v>
      </c>
      <c r="AY465" s="206" t="s">
        <v>116</v>
      </c>
    </row>
    <row r="466" spans="1:65" s="13" customFormat="1">
      <c r="B466" s="196"/>
      <c r="C466" s="197"/>
      <c r="D466" s="198" t="s">
        <v>125</v>
      </c>
      <c r="E466" s="199" t="s">
        <v>1</v>
      </c>
      <c r="F466" s="200" t="s">
        <v>272</v>
      </c>
      <c r="G466" s="197"/>
      <c r="H466" s="199" t="s">
        <v>1</v>
      </c>
      <c r="I466" s="201"/>
      <c r="J466" s="197"/>
      <c r="K466" s="197"/>
      <c r="L466" s="202"/>
      <c r="M466" s="203"/>
      <c r="N466" s="204"/>
      <c r="O466" s="204"/>
      <c r="P466" s="204"/>
      <c r="Q466" s="204"/>
      <c r="R466" s="204"/>
      <c r="S466" s="204"/>
      <c r="T466" s="205"/>
      <c r="AT466" s="206" t="s">
        <v>125</v>
      </c>
      <c r="AU466" s="206" t="s">
        <v>83</v>
      </c>
      <c r="AV466" s="13" t="s">
        <v>81</v>
      </c>
      <c r="AW466" s="13" t="s">
        <v>32</v>
      </c>
      <c r="AX466" s="13" t="s">
        <v>76</v>
      </c>
      <c r="AY466" s="206" t="s">
        <v>116</v>
      </c>
    </row>
    <row r="467" spans="1:65" s="13" customFormat="1">
      <c r="B467" s="196"/>
      <c r="C467" s="197"/>
      <c r="D467" s="198" t="s">
        <v>125</v>
      </c>
      <c r="E467" s="199" t="s">
        <v>1</v>
      </c>
      <c r="F467" s="200" t="s">
        <v>273</v>
      </c>
      <c r="G467" s="197"/>
      <c r="H467" s="199" t="s">
        <v>1</v>
      </c>
      <c r="I467" s="201"/>
      <c r="J467" s="197"/>
      <c r="K467" s="197"/>
      <c r="L467" s="202"/>
      <c r="M467" s="203"/>
      <c r="N467" s="204"/>
      <c r="O467" s="204"/>
      <c r="P467" s="204"/>
      <c r="Q467" s="204"/>
      <c r="R467" s="204"/>
      <c r="S467" s="204"/>
      <c r="T467" s="205"/>
      <c r="AT467" s="206" t="s">
        <v>125</v>
      </c>
      <c r="AU467" s="206" t="s">
        <v>83</v>
      </c>
      <c r="AV467" s="13" t="s">
        <v>81</v>
      </c>
      <c r="AW467" s="13" t="s">
        <v>32</v>
      </c>
      <c r="AX467" s="13" t="s">
        <v>76</v>
      </c>
      <c r="AY467" s="206" t="s">
        <v>116</v>
      </c>
    </row>
    <row r="468" spans="1:65" s="13" customFormat="1" ht="22.5">
      <c r="B468" s="196"/>
      <c r="C468" s="197"/>
      <c r="D468" s="198" t="s">
        <v>125</v>
      </c>
      <c r="E468" s="199" t="s">
        <v>1</v>
      </c>
      <c r="F468" s="200" t="s">
        <v>274</v>
      </c>
      <c r="G468" s="197"/>
      <c r="H468" s="199" t="s">
        <v>1</v>
      </c>
      <c r="I468" s="201"/>
      <c r="J468" s="197"/>
      <c r="K468" s="197"/>
      <c r="L468" s="202"/>
      <c r="M468" s="203"/>
      <c r="N468" s="204"/>
      <c r="O468" s="204"/>
      <c r="P468" s="204"/>
      <c r="Q468" s="204"/>
      <c r="R468" s="204"/>
      <c r="S468" s="204"/>
      <c r="T468" s="205"/>
      <c r="AT468" s="206" t="s">
        <v>125</v>
      </c>
      <c r="AU468" s="206" t="s">
        <v>83</v>
      </c>
      <c r="AV468" s="13" t="s">
        <v>81</v>
      </c>
      <c r="AW468" s="13" t="s">
        <v>32</v>
      </c>
      <c r="AX468" s="13" t="s">
        <v>76</v>
      </c>
      <c r="AY468" s="206" t="s">
        <v>116</v>
      </c>
    </row>
    <row r="469" spans="1:65" s="13" customFormat="1">
      <c r="B469" s="196"/>
      <c r="C469" s="197"/>
      <c r="D469" s="198" t="s">
        <v>125</v>
      </c>
      <c r="E469" s="199" t="s">
        <v>1</v>
      </c>
      <c r="F469" s="200" t="s">
        <v>275</v>
      </c>
      <c r="G469" s="197"/>
      <c r="H469" s="199" t="s">
        <v>1</v>
      </c>
      <c r="I469" s="201"/>
      <c r="J469" s="197"/>
      <c r="K469" s="197"/>
      <c r="L469" s="202"/>
      <c r="M469" s="203"/>
      <c r="N469" s="204"/>
      <c r="O469" s="204"/>
      <c r="P469" s="204"/>
      <c r="Q469" s="204"/>
      <c r="R469" s="204"/>
      <c r="S469" s="204"/>
      <c r="T469" s="205"/>
      <c r="AT469" s="206" t="s">
        <v>125</v>
      </c>
      <c r="AU469" s="206" t="s">
        <v>83</v>
      </c>
      <c r="AV469" s="13" t="s">
        <v>81</v>
      </c>
      <c r="AW469" s="13" t="s">
        <v>32</v>
      </c>
      <c r="AX469" s="13" t="s">
        <v>76</v>
      </c>
      <c r="AY469" s="206" t="s">
        <v>116</v>
      </c>
    </row>
    <row r="470" spans="1:65" s="13" customFormat="1">
      <c r="B470" s="196"/>
      <c r="C470" s="197"/>
      <c r="D470" s="198" t="s">
        <v>125</v>
      </c>
      <c r="E470" s="199" t="s">
        <v>1</v>
      </c>
      <c r="F470" s="200" t="s">
        <v>276</v>
      </c>
      <c r="G470" s="197"/>
      <c r="H470" s="199" t="s">
        <v>1</v>
      </c>
      <c r="I470" s="201"/>
      <c r="J470" s="197"/>
      <c r="K470" s="197"/>
      <c r="L470" s="202"/>
      <c r="M470" s="203"/>
      <c r="N470" s="204"/>
      <c r="O470" s="204"/>
      <c r="P470" s="204"/>
      <c r="Q470" s="204"/>
      <c r="R470" s="204"/>
      <c r="S470" s="204"/>
      <c r="T470" s="205"/>
      <c r="AT470" s="206" t="s">
        <v>125</v>
      </c>
      <c r="AU470" s="206" t="s">
        <v>83</v>
      </c>
      <c r="AV470" s="13" t="s">
        <v>81</v>
      </c>
      <c r="AW470" s="13" t="s">
        <v>32</v>
      </c>
      <c r="AX470" s="13" t="s">
        <v>76</v>
      </c>
      <c r="AY470" s="206" t="s">
        <v>116</v>
      </c>
    </row>
    <row r="471" spans="1:65" s="13" customFormat="1">
      <c r="B471" s="196"/>
      <c r="C471" s="197"/>
      <c r="D471" s="198" t="s">
        <v>125</v>
      </c>
      <c r="E471" s="199" t="s">
        <v>1</v>
      </c>
      <c r="F471" s="200" t="s">
        <v>277</v>
      </c>
      <c r="G471" s="197"/>
      <c r="H471" s="199" t="s">
        <v>1</v>
      </c>
      <c r="I471" s="201"/>
      <c r="J471" s="197"/>
      <c r="K471" s="197"/>
      <c r="L471" s="202"/>
      <c r="M471" s="203"/>
      <c r="N471" s="204"/>
      <c r="O471" s="204"/>
      <c r="P471" s="204"/>
      <c r="Q471" s="204"/>
      <c r="R471" s="204"/>
      <c r="S471" s="204"/>
      <c r="T471" s="205"/>
      <c r="AT471" s="206" t="s">
        <v>125</v>
      </c>
      <c r="AU471" s="206" t="s">
        <v>83</v>
      </c>
      <c r="AV471" s="13" t="s">
        <v>81</v>
      </c>
      <c r="AW471" s="13" t="s">
        <v>32</v>
      </c>
      <c r="AX471" s="13" t="s">
        <v>76</v>
      </c>
      <c r="AY471" s="206" t="s">
        <v>116</v>
      </c>
    </row>
    <row r="472" spans="1:65" s="13" customFormat="1">
      <c r="B472" s="196"/>
      <c r="C472" s="197"/>
      <c r="D472" s="198" t="s">
        <v>125</v>
      </c>
      <c r="E472" s="199" t="s">
        <v>1</v>
      </c>
      <c r="F472" s="200" t="s">
        <v>278</v>
      </c>
      <c r="G472" s="197"/>
      <c r="H472" s="199" t="s">
        <v>1</v>
      </c>
      <c r="I472" s="201"/>
      <c r="J472" s="197"/>
      <c r="K472" s="197"/>
      <c r="L472" s="202"/>
      <c r="M472" s="203"/>
      <c r="N472" s="204"/>
      <c r="O472" s="204"/>
      <c r="P472" s="204"/>
      <c r="Q472" s="204"/>
      <c r="R472" s="204"/>
      <c r="S472" s="204"/>
      <c r="T472" s="205"/>
      <c r="AT472" s="206" t="s">
        <v>125</v>
      </c>
      <c r="AU472" s="206" t="s">
        <v>83</v>
      </c>
      <c r="AV472" s="13" t="s">
        <v>81</v>
      </c>
      <c r="AW472" s="13" t="s">
        <v>32</v>
      </c>
      <c r="AX472" s="13" t="s">
        <v>76</v>
      </c>
      <c r="AY472" s="206" t="s">
        <v>116</v>
      </c>
    </row>
    <row r="473" spans="1:65" s="13" customFormat="1">
      <c r="B473" s="196"/>
      <c r="C473" s="197"/>
      <c r="D473" s="198" t="s">
        <v>125</v>
      </c>
      <c r="E473" s="199" t="s">
        <v>1</v>
      </c>
      <c r="F473" s="200" t="s">
        <v>279</v>
      </c>
      <c r="G473" s="197"/>
      <c r="H473" s="199" t="s">
        <v>1</v>
      </c>
      <c r="I473" s="201"/>
      <c r="J473" s="197"/>
      <c r="K473" s="197"/>
      <c r="L473" s="202"/>
      <c r="M473" s="203"/>
      <c r="N473" s="204"/>
      <c r="O473" s="204"/>
      <c r="P473" s="204"/>
      <c r="Q473" s="204"/>
      <c r="R473" s="204"/>
      <c r="S473" s="204"/>
      <c r="T473" s="205"/>
      <c r="AT473" s="206" t="s">
        <v>125</v>
      </c>
      <c r="AU473" s="206" t="s">
        <v>83</v>
      </c>
      <c r="AV473" s="13" t="s">
        <v>81</v>
      </c>
      <c r="AW473" s="13" t="s">
        <v>32</v>
      </c>
      <c r="AX473" s="13" t="s">
        <v>76</v>
      </c>
      <c r="AY473" s="206" t="s">
        <v>116</v>
      </c>
    </row>
    <row r="474" spans="1:65" s="13" customFormat="1">
      <c r="B474" s="196"/>
      <c r="C474" s="197"/>
      <c r="D474" s="198" t="s">
        <v>125</v>
      </c>
      <c r="E474" s="199" t="s">
        <v>1</v>
      </c>
      <c r="F474" s="200" t="s">
        <v>280</v>
      </c>
      <c r="G474" s="197"/>
      <c r="H474" s="199" t="s">
        <v>1</v>
      </c>
      <c r="I474" s="201"/>
      <c r="J474" s="197"/>
      <c r="K474" s="197"/>
      <c r="L474" s="202"/>
      <c r="M474" s="203"/>
      <c r="N474" s="204"/>
      <c r="O474" s="204"/>
      <c r="P474" s="204"/>
      <c r="Q474" s="204"/>
      <c r="R474" s="204"/>
      <c r="S474" s="204"/>
      <c r="T474" s="205"/>
      <c r="AT474" s="206" t="s">
        <v>125</v>
      </c>
      <c r="AU474" s="206" t="s">
        <v>83</v>
      </c>
      <c r="AV474" s="13" t="s">
        <v>81</v>
      </c>
      <c r="AW474" s="13" t="s">
        <v>32</v>
      </c>
      <c r="AX474" s="13" t="s">
        <v>76</v>
      </c>
      <c r="AY474" s="206" t="s">
        <v>116</v>
      </c>
    </row>
    <row r="475" spans="1:65" s="13" customFormat="1">
      <c r="B475" s="196"/>
      <c r="C475" s="197"/>
      <c r="D475" s="198" t="s">
        <v>125</v>
      </c>
      <c r="E475" s="199" t="s">
        <v>1</v>
      </c>
      <c r="F475" s="200" t="s">
        <v>281</v>
      </c>
      <c r="G475" s="197"/>
      <c r="H475" s="199" t="s">
        <v>1</v>
      </c>
      <c r="I475" s="201"/>
      <c r="J475" s="197"/>
      <c r="K475" s="197"/>
      <c r="L475" s="202"/>
      <c r="M475" s="203"/>
      <c r="N475" s="204"/>
      <c r="O475" s="204"/>
      <c r="P475" s="204"/>
      <c r="Q475" s="204"/>
      <c r="R475" s="204"/>
      <c r="S475" s="204"/>
      <c r="T475" s="205"/>
      <c r="AT475" s="206" t="s">
        <v>125</v>
      </c>
      <c r="AU475" s="206" t="s">
        <v>83</v>
      </c>
      <c r="AV475" s="13" t="s">
        <v>81</v>
      </c>
      <c r="AW475" s="13" t="s">
        <v>32</v>
      </c>
      <c r="AX475" s="13" t="s">
        <v>76</v>
      </c>
      <c r="AY475" s="206" t="s">
        <v>116</v>
      </c>
    </row>
    <row r="476" spans="1:65" s="14" customFormat="1">
      <c r="B476" s="207"/>
      <c r="C476" s="208"/>
      <c r="D476" s="198" t="s">
        <v>125</v>
      </c>
      <c r="E476" s="209" t="s">
        <v>1</v>
      </c>
      <c r="F476" s="210" t="s">
        <v>123</v>
      </c>
      <c r="G476" s="208"/>
      <c r="H476" s="211">
        <v>4</v>
      </c>
      <c r="I476" s="212"/>
      <c r="J476" s="208"/>
      <c r="K476" s="208"/>
      <c r="L476" s="213"/>
      <c r="M476" s="214"/>
      <c r="N476" s="215"/>
      <c r="O476" s="215"/>
      <c r="P476" s="215"/>
      <c r="Q476" s="215"/>
      <c r="R476" s="215"/>
      <c r="S476" s="215"/>
      <c r="T476" s="216"/>
      <c r="AT476" s="217" t="s">
        <v>125</v>
      </c>
      <c r="AU476" s="217" t="s">
        <v>83</v>
      </c>
      <c r="AV476" s="14" t="s">
        <v>83</v>
      </c>
      <c r="AW476" s="14" t="s">
        <v>32</v>
      </c>
      <c r="AX476" s="14" t="s">
        <v>81</v>
      </c>
      <c r="AY476" s="217" t="s">
        <v>116</v>
      </c>
    </row>
    <row r="477" spans="1:65" s="2" customFormat="1" ht="24.2" customHeight="1">
      <c r="A477" s="34"/>
      <c r="B477" s="35"/>
      <c r="C477" s="182" t="s">
        <v>335</v>
      </c>
      <c r="D477" s="182" t="s">
        <v>119</v>
      </c>
      <c r="E477" s="183" t="s">
        <v>336</v>
      </c>
      <c r="F477" s="184" t="s">
        <v>337</v>
      </c>
      <c r="G477" s="185" t="s">
        <v>260</v>
      </c>
      <c r="H477" s="186">
        <v>1</v>
      </c>
      <c r="I477" s="187"/>
      <c r="J477" s="188">
        <f>ROUND(I477*H477,2)</f>
        <v>0</v>
      </c>
      <c r="K477" s="189"/>
      <c r="L477" s="39"/>
      <c r="M477" s="190" t="s">
        <v>1</v>
      </c>
      <c r="N477" s="191" t="s">
        <v>41</v>
      </c>
      <c r="O477" s="71"/>
      <c r="P477" s="192">
        <f>O477*H477</f>
        <v>0</v>
      </c>
      <c r="Q477" s="192">
        <v>0</v>
      </c>
      <c r="R477" s="192">
        <f>Q477*H477</f>
        <v>0</v>
      </c>
      <c r="S477" s="192">
        <v>0</v>
      </c>
      <c r="T477" s="193">
        <f>S477*H477</f>
        <v>0</v>
      </c>
      <c r="U477" s="34"/>
      <c r="V477" s="34"/>
      <c r="W477" s="34"/>
      <c r="X477" s="34"/>
      <c r="Y477" s="34"/>
      <c r="Z477" s="34"/>
      <c r="AA477" s="34"/>
      <c r="AB477" s="34"/>
      <c r="AC477" s="34"/>
      <c r="AD477" s="34"/>
      <c r="AE477" s="34"/>
      <c r="AR477" s="194" t="s">
        <v>123</v>
      </c>
      <c r="AT477" s="194" t="s">
        <v>119</v>
      </c>
      <c r="AU477" s="194" t="s">
        <v>83</v>
      </c>
      <c r="AY477" s="17" t="s">
        <v>116</v>
      </c>
      <c r="BE477" s="195">
        <f>IF(N477="základní",J477,0)</f>
        <v>0</v>
      </c>
      <c r="BF477" s="195">
        <f>IF(N477="snížená",J477,0)</f>
        <v>0</v>
      </c>
      <c r="BG477" s="195">
        <f>IF(N477="zákl. přenesená",J477,0)</f>
        <v>0</v>
      </c>
      <c r="BH477" s="195">
        <f>IF(N477="sníž. přenesená",J477,0)</f>
        <v>0</v>
      </c>
      <c r="BI477" s="195">
        <f>IF(N477="nulová",J477,0)</f>
        <v>0</v>
      </c>
      <c r="BJ477" s="17" t="s">
        <v>81</v>
      </c>
      <c r="BK477" s="195">
        <f>ROUND(I477*H477,2)</f>
        <v>0</v>
      </c>
      <c r="BL477" s="17" t="s">
        <v>123</v>
      </c>
      <c r="BM477" s="194" t="s">
        <v>338</v>
      </c>
    </row>
    <row r="478" spans="1:65" s="2" customFormat="1" ht="24.2" customHeight="1">
      <c r="A478" s="34"/>
      <c r="B478" s="35"/>
      <c r="C478" s="182" t="s">
        <v>339</v>
      </c>
      <c r="D478" s="182" t="s">
        <v>119</v>
      </c>
      <c r="E478" s="183" t="s">
        <v>340</v>
      </c>
      <c r="F478" s="184" t="s">
        <v>341</v>
      </c>
      <c r="G478" s="185" t="s">
        <v>260</v>
      </c>
      <c r="H478" s="186">
        <v>1</v>
      </c>
      <c r="I478" s="187"/>
      <c r="J478" s="188">
        <f>ROUND(I478*H478,2)</f>
        <v>0</v>
      </c>
      <c r="K478" s="189"/>
      <c r="L478" s="39"/>
      <c r="M478" s="190" t="s">
        <v>1</v>
      </c>
      <c r="N478" s="191" t="s">
        <v>41</v>
      </c>
      <c r="O478" s="71"/>
      <c r="P478" s="192">
        <f>O478*H478</f>
        <v>0</v>
      </c>
      <c r="Q478" s="192">
        <v>0</v>
      </c>
      <c r="R478" s="192">
        <f>Q478*H478</f>
        <v>0</v>
      </c>
      <c r="S478" s="192">
        <v>0</v>
      </c>
      <c r="T478" s="193">
        <f>S478*H478</f>
        <v>0</v>
      </c>
      <c r="U478" s="34"/>
      <c r="V478" s="34"/>
      <c r="W478" s="34"/>
      <c r="X478" s="34"/>
      <c r="Y478" s="34"/>
      <c r="Z478" s="34"/>
      <c r="AA478" s="34"/>
      <c r="AB478" s="34"/>
      <c r="AC478" s="34"/>
      <c r="AD478" s="34"/>
      <c r="AE478" s="34"/>
      <c r="AR478" s="194" t="s">
        <v>123</v>
      </c>
      <c r="AT478" s="194" t="s">
        <v>119</v>
      </c>
      <c r="AU478" s="194" t="s">
        <v>83</v>
      </c>
      <c r="AY478" s="17" t="s">
        <v>116</v>
      </c>
      <c r="BE478" s="195">
        <f>IF(N478="základní",J478,0)</f>
        <v>0</v>
      </c>
      <c r="BF478" s="195">
        <f>IF(N478="snížená",J478,0)</f>
        <v>0</v>
      </c>
      <c r="BG478" s="195">
        <f>IF(N478="zákl. přenesená",J478,0)</f>
        <v>0</v>
      </c>
      <c r="BH478" s="195">
        <f>IF(N478="sníž. přenesená",J478,0)</f>
        <v>0</v>
      </c>
      <c r="BI478" s="195">
        <f>IF(N478="nulová",J478,0)</f>
        <v>0</v>
      </c>
      <c r="BJ478" s="17" t="s">
        <v>81</v>
      </c>
      <c r="BK478" s="195">
        <f>ROUND(I478*H478,2)</f>
        <v>0</v>
      </c>
      <c r="BL478" s="17" t="s">
        <v>123</v>
      </c>
      <c r="BM478" s="194" t="s">
        <v>342</v>
      </c>
    </row>
    <row r="479" spans="1:65" s="12" customFormat="1" ht="22.9" customHeight="1">
      <c r="B479" s="166"/>
      <c r="C479" s="167"/>
      <c r="D479" s="168" t="s">
        <v>75</v>
      </c>
      <c r="E479" s="180" t="s">
        <v>343</v>
      </c>
      <c r="F479" s="180" t="s">
        <v>344</v>
      </c>
      <c r="G479" s="167"/>
      <c r="H479" s="167"/>
      <c r="I479" s="170"/>
      <c r="J479" s="181">
        <f>BK479</f>
        <v>0</v>
      </c>
      <c r="K479" s="167"/>
      <c r="L479" s="172"/>
      <c r="M479" s="173"/>
      <c r="N479" s="174"/>
      <c r="O479" s="174"/>
      <c r="P479" s="175">
        <f>SUM(P480:P484)</f>
        <v>0</v>
      </c>
      <c r="Q479" s="174"/>
      <c r="R479" s="175">
        <f>SUM(R480:R484)</f>
        <v>0</v>
      </c>
      <c r="S479" s="174"/>
      <c r="T479" s="176">
        <f>SUM(T480:T484)</f>
        <v>0</v>
      </c>
      <c r="AR479" s="177" t="s">
        <v>81</v>
      </c>
      <c r="AT479" s="178" t="s">
        <v>75</v>
      </c>
      <c r="AU479" s="178" t="s">
        <v>81</v>
      </c>
      <c r="AY479" s="177" t="s">
        <v>116</v>
      </c>
      <c r="BK479" s="179">
        <f>SUM(BK480:BK484)</f>
        <v>0</v>
      </c>
    </row>
    <row r="480" spans="1:65" s="2" customFormat="1" ht="24.2" customHeight="1">
      <c r="A480" s="34"/>
      <c r="B480" s="35"/>
      <c r="C480" s="182" t="s">
        <v>345</v>
      </c>
      <c r="D480" s="182" t="s">
        <v>119</v>
      </c>
      <c r="E480" s="183" t="s">
        <v>346</v>
      </c>
      <c r="F480" s="184" t="s">
        <v>347</v>
      </c>
      <c r="G480" s="185" t="s">
        <v>348</v>
      </c>
      <c r="H480" s="186">
        <v>7.048</v>
      </c>
      <c r="I480" s="187"/>
      <c r="J480" s="188">
        <f>ROUND(I480*H480,2)</f>
        <v>0</v>
      </c>
      <c r="K480" s="189"/>
      <c r="L480" s="39"/>
      <c r="M480" s="190" t="s">
        <v>1</v>
      </c>
      <c r="N480" s="191" t="s">
        <v>41</v>
      </c>
      <c r="O480" s="71"/>
      <c r="P480" s="192">
        <f>O480*H480</f>
        <v>0</v>
      </c>
      <c r="Q480" s="192">
        <v>0</v>
      </c>
      <c r="R480" s="192">
        <f>Q480*H480</f>
        <v>0</v>
      </c>
      <c r="S480" s="192">
        <v>0</v>
      </c>
      <c r="T480" s="193">
        <f>S480*H480</f>
        <v>0</v>
      </c>
      <c r="U480" s="34"/>
      <c r="V480" s="34"/>
      <c r="W480" s="34"/>
      <c r="X480" s="34"/>
      <c r="Y480" s="34"/>
      <c r="Z480" s="34"/>
      <c r="AA480" s="34"/>
      <c r="AB480" s="34"/>
      <c r="AC480" s="34"/>
      <c r="AD480" s="34"/>
      <c r="AE480" s="34"/>
      <c r="AR480" s="194" t="s">
        <v>123</v>
      </c>
      <c r="AT480" s="194" t="s">
        <v>119</v>
      </c>
      <c r="AU480" s="194" t="s">
        <v>83</v>
      </c>
      <c r="AY480" s="17" t="s">
        <v>116</v>
      </c>
      <c r="BE480" s="195">
        <f>IF(N480="základní",J480,0)</f>
        <v>0</v>
      </c>
      <c r="BF480" s="195">
        <f>IF(N480="snížená",J480,0)</f>
        <v>0</v>
      </c>
      <c r="BG480" s="195">
        <f>IF(N480="zákl. přenesená",J480,0)</f>
        <v>0</v>
      </c>
      <c r="BH480" s="195">
        <f>IF(N480="sníž. přenesená",J480,0)</f>
        <v>0</v>
      </c>
      <c r="BI480" s="195">
        <f>IF(N480="nulová",J480,0)</f>
        <v>0</v>
      </c>
      <c r="BJ480" s="17" t="s">
        <v>81</v>
      </c>
      <c r="BK480" s="195">
        <f>ROUND(I480*H480,2)</f>
        <v>0</v>
      </c>
      <c r="BL480" s="17" t="s">
        <v>123</v>
      </c>
      <c r="BM480" s="194" t="s">
        <v>349</v>
      </c>
    </row>
    <row r="481" spans="1:65" s="2" customFormat="1" ht="24.2" customHeight="1">
      <c r="A481" s="34"/>
      <c r="B481" s="35"/>
      <c r="C481" s="182" t="s">
        <v>350</v>
      </c>
      <c r="D481" s="182" t="s">
        <v>119</v>
      </c>
      <c r="E481" s="183" t="s">
        <v>351</v>
      </c>
      <c r="F481" s="184" t="s">
        <v>352</v>
      </c>
      <c r="G481" s="185" t="s">
        <v>348</v>
      </c>
      <c r="H481" s="186">
        <v>7.048</v>
      </c>
      <c r="I481" s="187"/>
      <c r="J481" s="188">
        <f>ROUND(I481*H481,2)</f>
        <v>0</v>
      </c>
      <c r="K481" s="189"/>
      <c r="L481" s="39"/>
      <c r="M481" s="190" t="s">
        <v>1</v>
      </c>
      <c r="N481" s="191" t="s">
        <v>41</v>
      </c>
      <c r="O481" s="71"/>
      <c r="P481" s="192">
        <f>O481*H481</f>
        <v>0</v>
      </c>
      <c r="Q481" s="192">
        <v>0</v>
      </c>
      <c r="R481" s="192">
        <f>Q481*H481</f>
        <v>0</v>
      </c>
      <c r="S481" s="192">
        <v>0</v>
      </c>
      <c r="T481" s="193">
        <f>S481*H481</f>
        <v>0</v>
      </c>
      <c r="U481" s="34"/>
      <c r="V481" s="34"/>
      <c r="W481" s="34"/>
      <c r="X481" s="34"/>
      <c r="Y481" s="34"/>
      <c r="Z481" s="34"/>
      <c r="AA481" s="34"/>
      <c r="AB481" s="34"/>
      <c r="AC481" s="34"/>
      <c r="AD481" s="34"/>
      <c r="AE481" s="34"/>
      <c r="AR481" s="194" t="s">
        <v>123</v>
      </c>
      <c r="AT481" s="194" t="s">
        <v>119</v>
      </c>
      <c r="AU481" s="194" t="s">
        <v>83</v>
      </c>
      <c r="AY481" s="17" t="s">
        <v>116</v>
      </c>
      <c r="BE481" s="195">
        <f>IF(N481="základní",J481,0)</f>
        <v>0</v>
      </c>
      <c r="BF481" s="195">
        <f>IF(N481="snížená",J481,0)</f>
        <v>0</v>
      </c>
      <c r="BG481" s="195">
        <f>IF(N481="zákl. přenesená",J481,0)</f>
        <v>0</v>
      </c>
      <c r="BH481" s="195">
        <f>IF(N481="sníž. přenesená",J481,0)</f>
        <v>0</v>
      </c>
      <c r="BI481" s="195">
        <f>IF(N481="nulová",J481,0)</f>
        <v>0</v>
      </c>
      <c r="BJ481" s="17" t="s">
        <v>81</v>
      </c>
      <c r="BK481" s="195">
        <f>ROUND(I481*H481,2)</f>
        <v>0</v>
      </c>
      <c r="BL481" s="17" t="s">
        <v>123</v>
      </c>
      <c r="BM481" s="194" t="s">
        <v>353</v>
      </c>
    </row>
    <row r="482" spans="1:65" s="2" customFormat="1" ht="24.2" customHeight="1">
      <c r="A482" s="34"/>
      <c r="B482" s="35"/>
      <c r="C482" s="182" t="s">
        <v>354</v>
      </c>
      <c r="D482" s="182" t="s">
        <v>119</v>
      </c>
      <c r="E482" s="183" t="s">
        <v>355</v>
      </c>
      <c r="F482" s="184" t="s">
        <v>356</v>
      </c>
      <c r="G482" s="185" t="s">
        <v>348</v>
      </c>
      <c r="H482" s="186">
        <v>112.768</v>
      </c>
      <c r="I482" s="187"/>
      <c r="J482" s="188">
        <f>ROUND(I482*H482,2)</f>
        <v>0</v>
      </c>
      <c r="K482" s="189"/>
      <c r="L482" s="39"/>
      <c r="M482" s="190" t="s">
        <v>1</v>
      </c>
      <c r="N482" s="191" t="s">
        <v>41</v>
      </c>
      <c r="O482" s="71"/>
      <c r="P482" s="192">
        <f>O482*H482</f>
        <v>0</v>
      </c>
      <c r="Q482" s="192">
        <v>0</v>
      </c>
      <c r="R482" s="192">
        <f>Q482*H482</f>
        <v>0</v>
      </c>
      <c r="S482" s="192">
        <v>0</v>
      </c>
      <c r="T482" s="193">
        <f>S482*H482</f>
        <v>0</v>
      </c>
      <c r="U482" s="34"/>
      <c r="V482" s="34"/>
      <c r="W482" s="34"/>
      <c r="X482" s="34"/>
      <c r="Y482" s="34"/>
      <c r="Z482" s="34"/>
      <c r="AA482" s="34"/>
      <c r="AB482" s="34"/>
      <c r="AC482" s="34"/>
      <c r="AD482" s="34"/>
      <c r="AE482" s="34"/>
      <c r="AR482" s="194" t="s">
        <v>123</v>
      </c>
      <c r="AT482" s="194" t="s">
        <v>119</v>
      </c>
      <c r="AU482" s="194" t="s">
        <v>83</v>
      </c>
      <c r="AY482" s="17" t="s">
        <v>116</v>
      </c>
      <c r="BE482" s="195">
        <f>IF(N482="základní",J482,0)</f>
        <v>0</v>
      </c>
      <c r="BF482" s="195">
        <f>IF(N482="snížená",J482,0)</f>
        <v>0</v>
      </c>
      <c r="BG482" s="195">
        <f>IF(N482="zákl. přenesená",J482,0)</f>
        <v>0</v>
      </c>
      <c r="BH482" s="195">
        <f>IF(N482="sníž. přenesená",J482,0)</f>
        <v>0</v>
      </c>
      <c r="BI482" s="195">
        <f>IF(N482="nulová",J482,0)</f>
        <v>0</v>
      </c>
      <c r="BJ482" s="17" t="s">
        <v>81</v>
      </c>
      <c r="BK482" s="195">
        <f>ROUND(I482*H482,2)</f>
        <v>0</v>
      </c>
      <c r="BL482" s="17" t="s">
        <v>123</v>
      </c>
      <c r="BM482" s="194" t="s">
        <v>357</v>
      </c>
    </row>
    <row r="483" spans="1:65" s="14" customFormat="1">
      <c r="B483" s="207"/>
      <c r="C483" s="208"/>
      <c r="D483" s="198" t="s">
        <v>125</v>
      </c>
      <c r="E483" s="208"/>
      <c r="F483" s="210" t="s">
        <v>358</v>
      </c>
      <c r="G483" s="208"/>
      <c r="H483" s="211">
        <v>112.768</v>
      </c>
      <c r="I483" s="212"/>
      <c r="J483" s="208"/>
      <c r="K483" s="208"/>
      <c r="L483" s="213"/>
      <c r="M483" s="214"/>
      <c r="N483" s="215"/>
      <c r="O483" s="215"/>
      <c r="P483" s="215"/>
      <c r="Q483" s="215"/>
      <c r="R483" s="215"/>
      <c r="S483" s="215"/>
      <c r="T483" s="216"/>
      <c r="AT483" s="217" t="s">
        <v>125</v>
      </c>
      <c r="AU483" s="217" t="s">
        <v>83</v>
      </c>
      <c r="AV483" s="14" t="s">
        <v>83</v>
      </c>
      <c r="AW483" s="14" t="s">
        <v>4</v>
      </c>
      <c r="AX483" s="14" t="s">
        <v>81</v>
      </c>
      <c r="AY483" s="217" t="s">
        <v>116</v>
      </c>
    </row>
    <row r="484" spans="1:65" s="2" customFormat="1" ht="33" customHeight="1">
      <c r="A484" s="34"/>
      <c r="B484" s="35"/>
      <c r="C484" s="182" t="s">
        <v>359</v>
      </c>
      <c r="D484" s="182" t="s">
        <v>119</v>
      </c>
      <c r="E484" s="183" t="s">
        <v>360</v>
      </c>
      <c r="F484" s="184" t="s">
        <v>361</v>
      </c>
      <c r="G484" s="185" t="s">
        <v>348</v>
      </c>
      <c r="H484" s="186">
        <v>7.048</v>
      </c>
      <c r="I484" s="187"/>
      <c r="J484" s="188">
        <f>ROUND(I484*H484,2)</f>
        <v>0</v>
      </c>
      <c r="K484" s="189"/>
      <c r="L484" s="39"/>
      <c r="M484" s="190" t="s">
        <v>1</v>
      </c>
      <c r="N484" s="191" t="s">
        <v>41</v>
      </c>
      <c r="O484" s="71"/>
      <c r="P484" s="192">
        <f>O484*H484</f>
        <v>0</v>
      </c>
      <c r="Q484" s="192">
        <v>0</v>
      </c>
      <c r="R484" s="192">
        <f>Q484*H484</f>
        <v>0</v>
      </c>
      <c r="S484" s="192">
        <v>0</v>
      </c>
      <c r="T484" s="193">
        <f>S484*H484</f>
        <v>0</v>
      </c>
      <c r="U484" s="34"/>
      <c r="V484" s="34"/>
      <c r="W484" s="34"/>
      <c r="X484" s="34"/>
      <c r="Y484" s="34"/>
      <c r="Z484" s="34"/>
      <c r="AA484" s="34"/>
      <c r="AB484" s="34"/>
      <c r="AC484" s="34"/>
      <c r="AD484" s="34"/>
      <c r="AE484" s="34"/>
      <c r="AR484" s="194" t="s">
        <v>123</v>
      </c>
      <c r="AT484" s="194" t="s">
        <v>119</v>
      </c>
      <c r="AU484" s="194" t="s">
        <v>83</v>
      </c>
      <c r="AY484" s="17" t="s">
        <v>116</v>
      </c>
      <c r="BE484" s="195">
        <f>IF(N484="základní",J484,0)</f>
        <v>0</v>
      </c>
      <c r="BF484" s="195">
        <f>IF(N484="snížená",J484,0)</f>
        <v>0</v>
      </c>
      <c r="BG484" s="195">
        <f>IF(N484="zákl. přenesená",J484,0)</f>
        <v>0</v>
      </c>
      <c r="BH484" s="195">
        <f>IF(N484="sníž. přenesená",J484,0)</f>
        <v>0</v>
      </c>
      <c r="BI484" s="195">
        <f>IF(N484="nulová",J484,0)</f>
        <v>0</v>
      </c>
      <c r="BJ484" s="17" t="s">
        <v>81</v>
      </c>
      <c r="BK484" s="195">
        <f>ROUND(I484*H484,2)</f>
        <v>0</v>
      </c>
      <c r="BL484" s="17" t="s">
        <v>123</v>
      </c>
      <c r="BM484" s="194" t="s">
        <v>362</v>
      </c>
    </row>
    <row r="485" spans="1:65" s="12" customFormat="1" ht="22.9" customHeight="1">
      <c r="B485" s="166"/>
      <c r="C485" s="167"/>
      <c r="D485" s="168" t="s">
        <v>75</v>
      </c>
      <c r="E485" s="180" t="s">
        <v>363</v>
      </c>
      <c r="F485" s="180" t="s">
        <v>364</v>
      </c>
      <c r="G485" s="167"/>
      <c r="H485" s="167"/>
      <c r="I485" s="170"/>
      <c r="J485" s="181">
        <f>BK485</f>
        <v>0</v>
      </c>
      <c r="K485" s="167"/>
      <c r="L485" s="172"/>
      <c r="M485" s="173"/>
      <c r="N485" s="174"/>
      <c r="O485" s="174"/>
      <c r="P485" s="175">
        <f>P486</f>
        <v>0</v>
      </c>
      <c r="Q485" s="174"/>
      <c r="R485" s="175">
        <f>R486</f>
        <v>0</v>
      </c>
      <c r="S485" s="174"/>
      <c r="T485" s="176">
        <f>T486</f>
        <v>0</v>
      </c>
      <c r="AR485" s="177" t="s">
        <v>81</v>
      </c>
      <c r="AT485" s="178" t="s">
        <v>75</v>
      </c>
      <c r="AU485" s="178" t="s">
        <v>81</v>
      </c>
      <c r="AY485" s="177" t="s">
        <v>116</v>
      </c>
      <c r="BK485" s="179">
        <f>BK486</f>
        <v>0</v>
      </c>
    </row>
    <row r="486" spans="1:65" s="2" customFormat="1" ht="21.75" customHeight="1">
      <c r="A486" s="34"/>
      <c r="B486" s="35"/>
      <c r="C486" s="182" t="s">
        <v>365</v>
      </c>
      <c r="D486" s="182" t="s">
        <v>119</v>
      </c>
      <c r="E486" s="183" t="s">
        <v>366</v>
      </c>
      <c r="F486" s="184" t="s">
        <v>367</v>
      </c>
      <c r="G486" s="185" t="s">
        <v>348</v>
      </c>
      <c r="H486" s="186">
        <v>9.3219999999999992</v>
      </c>
      <c r="I486" s="187"/>
      <c r="J486" s="188">
        <f>ROUND(I486*H486,2)</f>
        <v>0</v>
      </c>
      <c r="K486" s="189"/>
      <c r="L486" s="39"/>
      <c r="M486" s="190" t="s">
        <v>1</v>
      </c>
      <c r="N486" s="191" t="s">
        <v>41</v>
      </c>
      <c r="O486" s="71"/>
      <c r="P486" s="192">
        <f>O486*H486</f>
        <v>0</v>
      </c>
      <c r="Q486" s="192">
        <v>0</v>
      </c>
      <c r="R486" s="192">
        <f>Q486*H486</f>
        <v>0</v>
      </c>
      <c r="S486" s="192">
        <v>0</v>
      </c>
      <c r="T486" s="193">
        <f>S486*H486</f>
        <v>0</v>
      </c>
      <c r="U486" s="34"/>
      <c r="V486" s="34"/>
      <c r="W486" s="34"/>
      <c r="X486" s="34"/>
      <c r="Y486" s="34"/>
      <c r="Z486" s="34"/>
      <c r="AA486" s="34"/>
      <c r="AB486" s="34"/>
      <c r="AC486" s="34"/>
      <c r="AD486" s="34"/>
      <c r="AE486" s="34"/>
      <c r="AR486" s="194" t="s">
        <v>123</v>
      </c>
      <c r="AT486" s="194" t="s">
        <v>119</v>
      </c>
      <c r="AU486" s="194" t="s">
        <v>83</v>
      </c>
      <c r="AY486" s="17" t="s">
        <v>116</v>
      </c>
      <c r="BE486" s="195">
        <f>IF(N486="základní",J486,0)</f>
        <v>0</v>
      </c>
      <c r="BF486" s="195">
        <f>IF(N486="snížená",J486,0)</f>
        <v>0</v>
      </c>
      <c r="BG486" s="195">
        <f>IF(N486="zákl. přenesená",J486,0)</f>
        <v>0</v>
      </c>
      <c r="BH486" s="195">
        <f>IF(N486="sníž. přenesená",J486,0)</f>
        <v>0</v>
      </c>
      <c r="BI486" s="195">
        <f>IF(N486="nulová",J486,0)</f>
        <v>0</v>
      </c>
      <c r="BJ486" s="17" t="s">
        <v>81</v>
      </c>
      <c r="BK486" s="195">
        <f>ROUND(I486*H486,2)</f>
        <v>0</v>
      </c>
      <c r="BL486" s="17" t="s">
        <v>123</v>
      </c>
      <c r="BM486" s="194" t="s">
        <v>368</v>
      </c>
    </row>
    <row r="487" spans="1:65" s="12" customFormat="1" ht="25.9" customHeight="1">
      <c r="B487" s="166"/>
      <c r="C487" s="167"/>
      <c r="D487" s="168" t="s">
        <v>75</v>
      </c>
      <c r="E487" s="169" t="s">
        <v>369</v>
      </c>
      <c r="F487" s="169" t="s">
        <v>370</v>
      </c>
      <c r="G487" s="167"/>
      <c r="H487" s="167"/>
      <c r="I487" s="170"/>
      <c r="J487" s="171">
        <f>BK487</f>
        <v>0</v>
      </c>
      <c r="K487" s="167"/>
      <c r="L487" s="172"/>
      <c r="M487" s="173"/>
      <c r="N487" s="174"/>
      <c r="O487" s="174"/>
      <c r="P487" s="175">
        <f>P488+P499</f>
        <v>0</v>
      </c>
      <c r="Q487" s="174"/>
      <c r="R487" s="175">
        <f>R488+R499</f>
        <v>0.62892480000000006</v>
      </c>
      <c r="S487" s="174"/>
      <c r="T487" s="176">
        <f>T488+T499</f>
        <v>0.13588660000000002</v>
      </c>
      <c r="AR487" s="177" t="s">
        <v>83</v>
      </c>
      <c r="AT487" s="178" t="s">
        <v>75</v>
      </c>
      <c r="AU487" s="178" t="s">
        <v>76</v>
      </c>
      <c r="AY487" s="177" t="s">
        <v>116</v>
      </c>
      <c r="BK487" s="179">
        <f>BK488+BK499</f>
        <v>0</v>
      </c>
    </row>
    <row r="488" spans="1:65" s="12" customFormat="1" ht="22.9" customHeight="1">
      <c r="B488" s="166"/>
      <c r="C488" s="167"/>
      <c r="D488" s="168" t="s">
        <v>75</v>
      </c>
      <c r="E488" s="180" t="s">
        <v>371</v>
      </c>
      <c r="F488" s="180" t="s">
        <v>372</v>
      </c>
      <c r="G488" s="167"/>
      <c r="H488" s="167"/>
      <c r="I488" s="170"/>
      <c r="J488" s="181">
        <f>BK488</f>
        <v>0</v>
      </c>
      <c r="K488" s="167"/>
      <c r="L488" s="172"/>
      <c r="M488" s="173"/>
      <c r="N488" s="174"/>
      <c r="O488" s="174"/>
      <c r="P488" s="175">
        <f>SUM(P489:P498)</f>
        <v>0</v>
      </c>
      <c r="Q488" s="174"/>
      <c r="R488" s="175">
        <f>SUM(R489:R498)</f>
        <v>1.531448E-2</v>
      </c>
      <c r="S488" s="174"/>
      <c r="T488" s="176">
        <f>SUM(T489:T498)</f>
        <v>2.9878500000000002E-3</v>
      </c>
      <c r="AR488" s="177" t="s">
        <v>83</v>
      </c>
      <c r="AT488" s="178" t="s">
        <v>75</v>
      </c>
      <c r="AU488" s="178" t="s">
        <v>81</v>
      </c>
      <c r="AY488" s="177" t="s">
        <v>116</v>
      </c>
      <c r="BK488" s="179">
        <f>SUM(BK489:BK498)</f>
        <v>0</v>
      </c>
    </row>
    <row r="489" spans="1:65" s="2" customFormat="1" ht="24.2" customHeight="1">
      <c r="A489" s="34"/>
      <c r="B489" s="35"/>
      <c r="C489" s="182" t="s">
        <v>373</v>
      </c>
      <c r="D489" s="182" t="s">
        <v>119</v>
      </c>
      <c r="E489" s="183" t="s">
        <v>374</v>
      </c>
      <c r="F489" s="184" t="s">
        <v>375</v>
      </c>
      <c r="G489" s="185" t="s">
        <v>207</v>
      </c>
      <c r="H489" s="186">
        <v>80</v>
      </c>
      <c r="I489" s="187"/>
      <c r="J489" s="188">
        <f>ROUND(I489*H489,2)</f>
        <v>0</v>
      </c>
      <c r="K489" s="189"/>
      <c r="L489" s="39"/>
      <c r="M489" s="190" t="s">
        <v>1</v>
      </c>
      <c r="N489" s="191" t="s">
        <v>41</v>
      </c>
      <c r="O489" s="71"/>
      <c r="P489" s="192">
        <f>O489*H489</f>
        <v>0</v>
      </c>
      <c r="Q489" s="192">
        <v>0</v>
      </c>
      <c r="R489" s="192">
        <f>Q489*H489</f>
        <v>0</v>
      </c>
      <c r="S489" s="192">
        <v>3.0000000000000001E-5</v>
      </c>
      <c r="T489" s="193">
        <f>S489*H489</f>
        <v>2.4000000000000002E-3</v>
      </c>
      <c r="U489" s="34"/>
      <c r="V489" s="34"/>
      <c r="W489" s="34"/>
      <c r="X489" s="34"/>
      <c r="Y489" s="34"/>
      <c r="Z489" s="34"/>
      <c r="AA489" s="34"/>
      <c r="AB489" s="34"/>
      <c r="AC489" s="34"/>
      <c r="AD489" s="34"/>
      <c r="AE489" s="34"/>
      <c r="AR489" s="194" t="s">
        <v>232</v>
      </c>
      <c r="AT489" s="194" t="s">
        <v>119</v>
      </c>
      <c r="AU489" s="194" t="s">
        <v>83</v>
      </c>
      <c r="AY489" s="17" t="s">
        <v>116</v>
      </c>
      <c r="BE489" s="195">
        <f>IF(N489="základní",J489,0)</f>
        <v>0</v>
      </c>
      <c r="BF489" s="195">
        <f>IF(N489="snížená",J489,0)</f>
        <v>0</v>
      </c>
      <c r="BG489" s="195">
        <f>IF(N489="zákl. přenesená",J489,0)</f>
        <v>0</v>
      </c>
      <c r="BH489" s="195">
        <f>IF(N489="sníž. přenesená",J489,0)</f>
        <v>0</v>
      </c>
      <c r="BI489" s="195">
        <f>IF(N489="nulová",J489,0)</f>
        <v>0</v>
      </c>
      <c r="BJ489" s="17" t="s">
        <v>81</v>
      </c>
      <c r="BK489" s="195">
        <f>ROUND(I489*H489,2)</f>
        <v>0</v>
      </c>
      <c r="BL489" s="17" t="s">
        <v>232</v>
      </c>
      <c r="BM489" s="194" t="s">
        <v>376</v>
      </c>
    </row>
    <row r="490" spans="1:65" s="2" customFormat="1" ht="21.75" customHeight="1">
      <c r="A490" s="34"/>
      <c r="B490" s="35"/>
      <c r="C490" s="229" t="s">
        <v>377</v>
      </c>
      <c r="D490" s="229" t="s">
        <v>378</v>
      </c>
      <c r="E490" s="230" t="s">
        <v>379</v>
      </c>
      <c r="F490" s="231" t="s">
        <v>380</v>
      </c>
      <c r="G490" s="232" t="s">
        <v>207</v>
      </c>
      <c r="H490" s="233">
        <v>84</v>
      </c>
      <c r="I490" s="234"/>
      <c r="J490" s="235">
        <f>ROUND(I490*H490,2)</f>
        <v>0</v>
      </c>
      <c r="K490" s="236"/>
      <c r="L490" s="237"/>
      <c r="M490" s="238" t="s">
        <v>1</v>
      </c>
      <c r="N490" s="239" t="s">
        <v>41</v>
      </c>
      <c r="O490" s="71"/>
      <c r="P490" s="192">
        <f>O490*H490</f>
        <v>0</v>
      </c>
      <c r="Q490" s="192">
        <v>0</v>
      </c>
      <c r="R490" s="192">
        <f>Q490*H490</f>
        <v>0</v>
      </c>
      <c r="S490" s="192">
        <v>0</v>
      </c>
      <c r="T490" s="193">
        <f>S490*H490</f>
        <v>0</v>
      </c>
      <c r="U490" s="34"/>
      <c r="V490" s="34"/>
      <c r="W490" s="34"/>
      <c r="X490" s="34"/>
      <c r="Y490" s="34"/>
      <c r="Z490" s="34"/>
      <c r="AA490" s="34"/>
      <c r="AB490" s="34"/>
      <c r="AC490" s="34"/>
      <c r="AD490" s="34"/>
      <c r="AE490" s="34"/>
      <c r="AR490" s="194" t="s">
        <v>350</v>
      </c>
      <c r="AT490" s="194" t="s">
        <v>378</v>
      </c>
      <c r="AU490" s="194" t="s">
        <v>83</v>
      </c>
      <c r="AY490" s="17" t="s">
        <v>116</v>
      </c>
      <c r="BE490" s="195">
        <f>IF(N490="základní",J490,0)</f>
        <v>0</v>
      </c>
      <c r="BF490" s="195">
        <f>IF(N490="snížená",J490,0)</f>
        <v>0</v>
      </c>
      <c r="BG490" s="195">
        <f>IF(N490="zákl. přenesená",J490,0)</f>
        <v>0</v>
      </c>
      <c r="BH490" s="195">
        <f>IF(N490="sníž. přenesená",J490,0)</f>
        <v>0</v>
      </c>
      <c r="BI490" s="195">
        <f>IF(N490="nulová",J490,0)</f>
        <v>0</v>
      </c>
      <c r="BJ490" s="17" t="s">
        <v>81</v>
      </c>
      <c r="BK490" s="195">
        <f>ROUND(I490*H490,2)</f>
        <v>0</v>
      </c>
      <c r="BL490" s="17" t="s">
        <v>232</v>
      </c>
      <c r="BM490" s="194" t="s">
        <v>381</v>
      </c>
    </row>
    <row r="491" spans="1:65" s="14" customFormat="1">
      <c r="B491" s="207"/>
      <c r="C491" s="208"/>
      <c r="D491" s="198" t="s">
        <v>125</v>
      </c>
      <c r="E491" s="208"/>
      <c r="F491" s="210" t="s">
        <v>382</v>
      </c>
      <c r="G491" s="208"/>
      <c r="H491" s="211">
        <v>84</v>
      </c>
      <c r="I491" s="212"/>
      <c r="J491" s="208"/>
      <c r="K491" s="208"/>
      <c r="L491" s="213"/>
      <c r="M491" s="214"/>
      <c r="N491" s="215"/>
      <c r="O491" s="215"/>
      <c r="P491" s="215"/>
      <c r="Q491" s="215"/>
      <c r="R491" s="215"/>
      <c r="S491" s="215"/>
      <c r="T491" s="216"/>
      <c r="AT491" s="217" t="s">
        <v>125</v>
      </c>
      <c r="AU491" s="217" t="s">
        <v>83</v>
      </c>
      <c r="AV491" s="14" t="s">
        <v>83</v>
      </c>
      <c r="AW491" s="14" t="s">
        <v>4</v>
      </c>
      <c r="AX491" s="14" t="s">
        <v>81</v>
      </c>
      <c r="AY491" s="217" t="s">
        <v>116</v>
      </c>
    </row>
    <row r="492" spans="1:65" s="2" customFormat="1" ht="24.2" customHeight="1">
      <c r="A492" s="34"/>
      <c r="B492" s="35"/>
      <c r="C492" s="182" t="s">
        <v>383</v>
      </c>
      <c r="D492" s="182" t="s">
        <v>119</v>
      </c>
      <c r="E492" s="183" t="s">
        <v>384</v>
      </c>
      <c r="F492" s="184" t="s">
        <v>385</v>
      </c>
      <c r="G492" s="185" t="s">
        <v>134</v>
      </c>
      <c r="H492" s="186">
        <v>58.784999999999997</v>
      </c>
      <c r="I492" s="187"/>
      <c r="J492" s="188">
        <f>ROUND(I492*H492,2)</f>
        <v>0</v>
      </c>
      <c r="K492" s="189"/>
      <c r="L492" s="39"/>
      <c r="M492" s="190" t="s">
        <v>1</v>
      </c>
      <c r="N492" s="191" t="s">
        <v>41</v>
      </c>
      <c r="O492" s="71"/>
      <c r="P492" s="192">
        <f>O492*H492</f>
        <v>0</v>
      </c>
      <c r="Q492" s="192">
        <v>0</v>
      </c>
      <c r="R492" s="192">
        <f>Q492*H492</f>
        <v>0</v>
      </c>
      <c r="S492" s="192">
        <v>1.0000000000000001E-5</v>
      </c>
      <c r="T492" s="193">
        <f>S492*H492</f>
        <v>5.8785E-4</v>
      </c>
      <c r="U492" s="34"/>
      <c r="V492" s="34"/>
      <c r="W492" s="34"/>
      <c r="X492" s="34"/>
      <c r="Y492" s="34"/>
      <c r="Z492" s="34"/>
      <c r="AA492" s="34"/>
      <c r="AB492" s="34"/>
      <c r="AC492" s="34"/>
      <c r="AD492" s="34"/>
      <c r="AE492" s="34"/>
      <c r="AR492" s="194" t="s">
        <v>232</v>
      </c>
      <c r="AT492" s="194" t="s">
        <v>119</v>
      </c>
      <c r="AU492" s="194" t="s">
        <v>83</v>
      </c>
      <c r="AY492" s="17" t="s">
        <v>116</v>
      </c>
      <c r="BE492" s="195">
        <f>IF(N492="základní",J492,0)</f>
        <v>0</v>
      </c>
      <c r="BF492" s="195">
        <f>IF(N492="snížená",J492,0)</f>
        <v>0</v>
      </c>
      <c r="BG492" s="195">
        <f>IF(N492="zákl. přenesená",J492,0)</f>
        <v>0</v>
      </c>
      <c r="BH492" s="195">
        <f>IF(N492="sníž. přenesená",J492,0)</f>
        <v>0</v>
      </c>
      <c r="BI492" s="195">
        <f>IF(N492="nulová",J492,0)</f>
        <v>0</v>
      </c>
      <c r="BJ492" s="17" t="s">
        <v>81</v>
      </c>
      <c r="BK492" s="195">
        <f>ROUND(I492*H492,2)</f>
        <v>0</v>
      </c>
      <c r="BL492" s="17" t="s">
        <v>232</v>
      </c>
      <c r="BM492" s="194" t="s">
        <v>386</v>
      </c>
    </row>
    <row r="493" spans="1:65" s="2" customFormat="1" ht="16.5" customHeight="1">
      <c r="A493" s="34"/>
      <c r="B493" s="35"/>
      <c r="C493" s="229" t="s">
        <v>387</v>
      </c>
      <c r="D493" s="229" t="s">
        <v>378</v>
      </c>
      <c r="E493" s="230" t="s">
        <v>388</v>
      </c>
      <c r="F493" s="231" t="s">
        <v>389</v>
      </c>
      <c r="G493" s="232" t="s">
        <v>134</v>
      </c>
      <c r="H493" s="233">
        <v>61.723999999999997</v>
      </c>
      <c r="I493" s="234"/>
      <c r="J493" s="235">
        <f>ROUND(I493*H493,2)</f>
        <v>0</v>
      </c>
      <c r="K493" s="236"/>
      <c r="L493" s="237"/>
      <c r="M493" s="238" t="s">
        <v>1</v>
      </c>
      <c r="N493" s="239" t="s">
        <v>41</v>
      </c>
      <c r="O493" s="71"/>
      <c r="P493" s="192">
        <f>O493*H493</f>
        <v>0</v>
      </c>
      <c r="Q493" s="192">
        <v>2.0000000000000002E-5</v>
      </c>
      <c r="R493" s="192">
        <f>Q493*H493</f>
        <v>1.23448E-3</v>
      </c>
      <c r="S493" s="192">
        <v>0</v>
      </c>
      <c r="T493" s="193">
        <f>S493*H493</f>
        <v>0</v>
      </c>
      <c r="U493" s="34"/>
      <c r="V493" s="34"/>
      <c r="W493" s="34"/>
      <c r="X493" s="34"/>
      <c r="Y493" s="34"/>
      <c r="Z493" s="34"/>
      <c r="AA493" s="34"/>
      <c r="AB493" s="34"/>
      <c r="AC493" s="34"/>
      <c r="AD493" s="34"/>
      <c r="AE493" s="34"/>
      <c r="AR493" s="194" t="s">
        <v>350</v>
      </c>
      <c r="AT493" s="194" t="s">
        <v>378</v>
      </c>
      <c r="AU493" s="194" t="s">
        <v>83</v>
      </c>
      <c r="AY493" s="17" t="s">
        <v>116</v>
      </c>
      <c r="BE493" s="195">
        <f>IF(N493="základní",J493,0)</f>
        <v>0</v>
      </c>
      <c r="BF493" s="195">
        <f>IF(N493="snížená",J493,0)</f>
        <v>0</v>
      </c>
      <c r="BG493" s="195">
        <f>IF(N493="zákl. přenesená",J493,0)</f>
        <v>0</v>
      </c>
      <c r="BH493" s="195">
        <f>IF(N493="sníž. přenesená",J493,0)</f>
        <v>0</v>
      </c>
      <c r="BI493" s="195">
        <f>IF(N493="nulová",J493,0)</f>
        <v>0</v>
      </c>
      <c r="BJ493" s="17" t="s">
        <v>81</v>
      </c>
      <c r="BK493" s="195">
        <f>ROUND(I493*H493,2)</f>
        <v>0</v>
      </c>
      <c r="BL493" s="17" t="s">
        <v>232</v>
      </c>
      <c r="BM493" s="194" t="s">
        <v>390</v>
      </c>
    </row>
    <row r="494" spans="1:65" s="14" customFormat="1">
      <c r="B494" s="207"/>
      <c r="C494" s="208"/>
      <c r="D494" s="198" t="s">
        <v>125</v>
      </c>
      <c r="E494" s="208"/>
      <c r="F494" s="210" t="s">
        <v>391</v>
      </c>
      <c r="G494" s="208"/>
      <c r="H494" s="211">
        <v>61.723999999999997</v>
      </c>
      <c r="I494" s="212"/>
      <c r="J494" s="208"/>
      <c r="K494" s="208"/>
      <c r="L494" s="213"/>
      <c r="M494" s="214"/>
      <c r="N494" s="215"/>
      <c r="O494" s="215"/>
      <c r="P494" s="215"/>
      <c r="Q494" s="215"/>
      <c r="R494" s="215"/>
      <c r="S494" s="215"/>
      <c r="T494" s="216"/>
      <c r="AT494" s="217" t="s">
        <v>125</v>
      </c>
      <c r="AU494" s="217" t="s">
        <v>83</v>
      </c>
      <c r="AV494" s="14" t="s">
        <v>83</v>
      </c>
      <c r="AW494" s="14" t="s">
        <v>4</v>
      </c>
      <c r="AX494" s="14" t="s">
        <v>81</v>
      </c>
      <c r="AY494" s="217" t="s">
        <v>116</v>
      </c>
    </row>
    <row r="495" spans="1:65" s="2" customFormat="1" ht="16.5" customHeight="1">
      <c r="A495" s="34"/>
      <c r="B495" s="35"/>
      <c r="C495" s="182" t="s">
        <v>392</v>
      </c>
      <c r="D495" s="182" t="s">
        <v>119</v>
      </c>
      <c r="E495" s="183" t="s">
        <v>393</v>
      </c>
      <c r="F495" s="184" t="s">
        <v>394</v>
      </c>
      <c r="G495" s="185" t="s">
        <v>134</v>
      </c>
      <c r="H495" s="186">
        <v>28.16</v>
      </c>
      <c r="I495" s="187"/>
      <c r="J495" s="188">
        <f>ROUND(I495*H495,2)</f>
        <v>0</v>
      </c>
      <c r="K495" s="189"/>
      <c r="L495" s="39"/>
      <c r="M495" s="190" t="s">
        <v>1</v>
      </c>
      <c r="N495" s="191" t="s">
        <v>41</v>
      </c>
      <c r="O495" s="71"/>
      <c r="P495" s="192">
        <f>O495*H495</f>
        <v>0</v>
      </c>
      <c r="Q495" s="192">
        <v>0</v>
      </c>
      <c r="R495" s="192">
        <f>Q495*H495</f>
        <v>0</v>
      </c>
      <c r="S495" s="192">
        <v>0</v>
      </c>
      <c r="T495" s="193">
        <f>S495*H495</f>
        <v>0</v>
      </c>
      <c r="U495" s="34"/>
      <c r="V495" s="34"/>
      <c r="W495" s="34"/>
      <c r="X495" s="34"/>
      <c r="Y495" s="34"/>
      <c r="Z495" s="34"/>
      <c r="AA495" s="34"/>
      <c r="AB495" s="34"/>
      <c r="AC495" s="34"/>
      <c r="AD495" s="34"/>
      <c r="AE495" s="34"/>
      <c r="AR495" s="194" t="s">
        <v>232</v>
      </c>
      <c r="AT495" s="194" t="s">
        <v>119</v>
      </c>
      <c r="AU495" s="194" t="s">
        <v>83</v>
      </c>
      <c r="AY495" s="17" t="s">
        <v>116</v>
      </c>
      <c r="BE495" s="195">
        <f>IF(N495="základní",J495,0)</f>
        <v>0</v>
      </c>
      <c r="BF495" s="195">
        <f>IF(N495="snížená",J495,0)</f>
        <v>0</v>
      </c>
      <c r="BG495" s="195">
        <f>IF(N495="zákl. přenesená",J495,0)</f>
        <v>0</v>
      </c>
      <c r="BH495" s="195">
        <f>IF(N495="sníž. přenesená",J495,0)</f>
        <v>0</v>
      </c>
      <c r="BI495" s="195">
        <f>IF(N495="nulová",J495,0)</f>
        <v>0</v>
      </c>
      <c r="BJ495" s="17" t="s">
        <v>81</v>
      </c>
      <c r="BK495" s="195">
        <f>ROUND(I495*H495,2)</f>
        <v>0</v>
      </c>
      <c r="BL495" s="17" t="s">
        <v>232</v>
      </c>
      <c r="BM495" s="194" t="s">
        <v>395</v>
      </c>
    </row>
    <row r="496" spans="1:65" s="2" customFormat="1" ht="24.2" customHeight="1">
      <c r="A496" s="34"/>
      <c r="B496" s="35"/>
      <c r="C496" s="182" t="s">
        <v>396</v>
      </c>
      <c r="D496" s="182" t="s">
        <v>119</v>
      </c>
      <c r="E496" s="183" t="s">
        <v>397</v>
      </c>
      <c r="F496" s="184" t="s">
        <v>398</v>
      </c>
      <c r="G496" s="185" t="s">
        <v>134</v>
      </c>
      <c r="H496" s="186">
        <v>28.16</v>
      </c>
      <c r="I496" s="187"/>
      <c r="J496" s="188">
        <f>ROUND(I496*H496,2)</f>
        <v>0</v>
      </c>
      <c r="K496" s="189"/>
      <c r="L496" s="39"/>
      <c r="M496" s="190" t="s">
        <v>1</v>
      </c>
      <c r="N496" s="191" t="s">
        <v>41</v>
      </c>
      <c r="O496" s="71"/>
      <c r="P496" s="192">
        <f>O496*H496</f>
        <v>0</v>
      </c>
      <c r="Q496" s="192">
        <v>1.3999999999999999E-4</v>
      </c>
      <c r="R496" s="192">
        <f>Q496*H496</f>
        <v>3.9423999999999996E-3</v>
      </c>
      <c r="S496" s="192">
        <v>0</v>
      </c>
      <c r="T496" s="193">
        <f>S496*H496</f>
        <v>0</v>
      </c>
      <c r="U496" s="34"/>
      <c r="V496" s="34"/>
      <c r="W496" s="34"/>
      <c r="X496" s="34"/>
      <c r="Y496" s="34"/>
      <c r="Z496" s="34"/>
      <c r="AA496" s="34"/>
      <c r="AB496" s="34"/>
      <c r="AC496" s="34"/>
      <c r="AD496" s="34"/>
      <c r="AE496" s="34"/>
      <c r="AR496" s="194" t="s">
        <v>232</v>
      </c>
      <c r="AT496" s="194" t="s">
        <v>119</v>
      </c>
      <c r="AU496" s="194" t="s">
        <v>83</v>
      </c>
      <c r="AY496" s="17" t="s">
        <v>116</v>
      </c>
      <c r="BE496" s="195">
        <f>IF(N496="základní",J496,0)</f>
        <v>0</v>
      </c>
      <c r="BF496" s="195">
        <f>IF(N496="snížená",J496,0)</f>
        <v>0</v>
      </c>
      <c r="BG496" s="195">
        <f>IF(N496="zákl. přenesená",J496,0)</f>
        <v>0</v>
      </c>
      <c r="BH496" s="195">
        <f>IF(N496="sníž. přenesená",J496,0)</f>
        <v>0</v>
      </c>
      <c r="BI496" s="195">
        <f>IF(N496="nulová",J496,0)</f>
        <v>0</v>
      </c>
      <c r="BJ496" s="17" t="s">
        <v>81</v>
      </c>
      <c r="BK496" s="195">
        <f>ROUND(I496*H496,2)</f>
        <v>0</v>
      </c>
      <c r="BL496" s="17" t="s">
        <v>232</v>
      </c>
      <c r="BM496" s="194" t="s">
        <v>399</v>
      </c>
    </row>
    <row r="497" spans="1:65" s="2" customFormat="1" ht="24.2" customHeight="1">
      <c r="A497" s="34"/>
      <c r="B497" s="35"/>
      <c r="C497" s="182" t="s">
        <v>400</v>
      </c>
      <c r="D497" s="182" t="s">
        <v>119</v>
      </c>
      <c r="E497" s="183" t="s">
        <v>401</v>
      </c>
      <c r="F497" s="184" t="s">
        <v>402</v>
      </c>
      <c r="G497" s="185" t="s">
        <v>134</v>
      </c>
      <c r="H497" s="186">
        <v>28.16</v>
      </c>
      <c r="I497" s="187"/>
      <c r="J497" s="188">
        <f>ROUND(I497*H497,2)</f>
        <v>0</v>
      </c>
      <c r="K497" s="189"/>
      <c r="L497" s="39"/>
      <c r="M497" s="190" t="s">
        <v>1</v>
      </c>
      <c r="N497" s="191" t="s">
        <v>41</v>
      </c>
      <c r="O497" s="71"/>
      <c r="P497" s="192">
        <f>O497*H497</f>
        <v>0</v>
      </c>
      <c r="Q497" s="192">
        <v>3.6000000000000002E-4</v>
      </c>
      <c r="R497" s="192">
        <f>Q497*H497</f>
        <v>1.01376E-2</v>
      </c>
      <c r="S497" s="192">
        <v>0</v>
      </c>
      <c r="T497" s="193">
        <f>S497*H497</f>
        <v>0</v>
      </c>
      <c r="U497" s="34"/>
      <c r="V497" s="34"/>
      <c r="W497" s="34"/>
      <c r="X497" s="34"/>
      <c r="Y497" s="34"/>
      <c r="Z497" s="34"/>
      <c r="AA497" s="34"/>
      <c r="AB497" s="34"/>
      <c r="AC497" s="34"/>
      <c r="AD497" s="34"/>
      <c r="AE497" s="34"/>
      <c r="AR497" s="194" t="s">
        <v>232</v>
      </c>
      <c r="AT497" s="194" t="s">
        <v>119</v>
      </c>
      <c r="AU497" s="194" t="s">
        <v>83</v>
      </c>
      <c r="AY497" s="17" t="s">
        <v>116</v>
      </c>
      <c r="BE497" s="195">
        <f>IF(N497="základní",J497,0)</f>
        <v>0</v>
      </c>
      <c r="BF497" s="195">
        <f>IF(N497="snížená",J497,0)</f>
        <v>0</v>
      </c>
      <c r="BG497" s="195">
        <f>IF(N497="zákl. přenesená",J497,0)</f>
        <v>0</v>
      </c>
      <c r="BH497" s="195">
        <f>IF(N497="sníž. přenesená",J497,0)</f>
        <v>0</v>
      </c>
      <c r="BI497" s="195">
        <f>IF(N497="nulová",J497,0)</f>
        <v>0</v>
      </c>
      <c r="BJ497" s="17" t="s">
        <v>81</v>
      </c>
      <c r="BK497" s="195">
        <f>ROUND(I497*H497,2)</f>
        <v>0</v>
      </c>
      <c r="BL497" s="17" t="s">
        <v>232</v>
      </c>
      <c r="BM497" s="194" t="s">
        <v>403</v>
      </c>
    </row>
    <row r="498" spans="1:65" s="14" customFormat="1">
      <c r="B498" s="207"/>
      <c r="C498" s="208"/>
      <c r="D498" s="198" t="s">
        <v>125</v>
      </c>
      <c r="E498" s="209" t="s">
        <v>1</v>
      </c>
      <c r="F498" s="210" t="s">
        <v>404</v>
      </c>
      <c r="G498" s="208"/>
      <c r="H498" s="211">
        <v>28.16</v>
      </c>
      <c r="I498" s="212"/>
      <c r="J498" s="208"/>
      <c r="K498" s="208"/>
      <c r="L498" s="213"/>
      <c r="M498" s="214"/>
      <c r="N498" s="215"/>
      <c r="O498" s="215"/>
      <c r="P498" s="215"/>
      <c r="Q498" s="215"/>
      <c r="R498" s="215"/>
      <c r="S498" s="215"/>
      <c r="T498" s="216"/>
      <c r="AT498" s="217" t="s">
        <v>125</v>
      </c>
      <c r="AU498" s="217" t="s">
        <v>83</v>
      </c>
      <c r="AV498" s="14" t="s">
        <v>83</v>
      </c>
      <c r="AW498" s="14" t="s">
        <v>32</v>
      </c>
      <c r="AX498" s="14" t="s">
        <v>81</v>
      </c>
      <c r="AY498" s="217" t="s">
        <v>116</v>
      </c>
    </row>
    <row r="499" spans="1:65" s="12" customFormat="1" ht="22.9" customHeight="1">
      <c r="B499" s="166"/>
      <c r="C499" s="167"/>
      <c r="D499" s="168" t="s">
        <v>75</v>
      </c>
      <c r="E499" s="180" t="s">
        <v>405</v>
      </c>
      <c r="F499" s="180" t="s">
        <v>406</v>
      </c>
      <c r="G499" s="167"/>
      <c r="H499" s="167"/>
      <c r="I499" s="170"/>
      <c r="J499" s="181">
        <f>BK499</f>
        <v>0</v>
      </c>
      <c r="K499" s="167"/>
      <c r="L499" s="172"/>
      <c r="M499" s="173"/>
      <c r="N499" s="174"/>
      <c r="O499" s="174"/>
      <c r="P499" s="175">
        <f>SUM(P500:P530)</f>
        <v>0</v>
      </c>
      <c r="Q499" s="174"/>
      <c r="R499" s="175">
        <f>SUM(R500:R530)</f>
        <v>0.61361032000000004</v>
      </c>
      <c r="S499" s="174"/>
      <c r="T499" s="176">
        <f>SUM(T500:T530)</f>
        <v>0.13289875000000001</v>
      </c>
      <c r="AR499" s="177" t="s">
        <v>83</v>
      </c>
      <c r="AT499" s="178" t="s">
        <v>75</v>
      </c>
      <c r="AU499" s="178" t="s">
        <v>81</v>
      </c>
      <c r="AY499" s="177" t="s">
        <v>116</v>
      </c>
      <c r="BK499" s="179">
        <f>SUM(BK500:BK530)</f>
        <v>0</v>
      </c>
    </row>
    <row r="500" spans="1:65" s="2" customFormat="1" ht="24.2" customHeight="1">
      <c r="A500" s="34"/>
      <c r="B500" s="35"/>
      <c r="C500" s="182" t="s">
        <v>407</v>
      </c>
      <c r="D500" s="182" t="s">
        <v>119</v>
      </c>
      <c r="E500" s="183" t="s">
        <v>408</v>
      </c>
      <c r="F500" s="184" t="s">
        <v>409</v>
      </c>
      <c r="G500" s="185" t="s">
        <v>134</v>
      </c>
      <c r="H500" s="186">
        <v>47.567999999999998</v>
      </c>
      <c r="I500" s="187"/>
      <c r="J500" s="188">
        <f>ROUND(I500*H500,2)</f>
        <v>0</v>
      </c>
      <c r="K500" s="189"/>
      <c r="L500" s="39"/>
      <c r="M500" s="190" t="s">
        <v>1</v>
      </c>
      <c r="N500" s="191" t="s">
        <v>41</v>
      </c>
      <c r="O500" s="71"/>
      <c r="P500" s="192">
        <f>O500*H500</f>
        <v>0</v>
      </c>
      <c r="Q500" s="192">
        <v>0</v>
      </c>
      <c r="R500" s="192">
        <f>Q500*H500</f>
        <v>0</v>
      </c>
      <c r="S500" s="192">
        <v>1.4999999999999999E-4</v>
      </c>
      <c r="T500" s="193">
        <f>S500*H500</f>
        <v>7.1351999999999987E-3</v>
      </c>
      <c r="U500" s="34"/>
      <c r="V500" s="34"/>
      <c r="W500" s="34"/>
      <c r="X500" s="34"/>
      <c r="Y500" s="34"/>
      <c r="Z500" s="34"/>
      <c r="AA500" s="34"/>
      <c r="AB500" s="34"/>
      <c r="AC500" s="34"/>
      <c r="AD500" s="34"/>
      <c r="AE500" s="34"/>
      <c r="AR500" s="194" t="s">
        <v>232</v>
      </c>
      <c r="AT500" s="194" t="s">
        <v>119</v>
      </c>
      <c r="AU500" s="194" t="s">
        <v>83</v>
      </c>
      <c r="AY500" s="17" t="s">
        <v>116</v>
      </c>
      <c r="BE500" s="195">
        <f>IF(N500="základní",J500,0)</f>
        <v>0</v>
      </c>
      <c r="BF500" s="195">
        <f>IF(N500="snížená",J500,0)</f>
        <v>0</v>
      </c>
      <c r="BG500" s="195">
        <f>IF(N500="zákl. přenesená",J500,0)</f>
        <v>0</v>
      </c>
      <c r="BH500" s="195">
        <f>IF(N500="sníž. přenesená",J500,0)</f>
        <v>0</v>
      </c>
      <c r="BI500" s="195">
        <f>IF(N500="nulová",J500,0)</f>
        <v>0</v>
      </c>
      <c r="BJ500" s="17" t="s">
        <v>81</v>
      </c>
      <c r="BK500" s="195">
        <f>ROUND(I500*H500,2)</f>
        <v>0</v>
      </c>
      <c r="BL500" s="17" t="s">
        <v>232</v>
      </c>
      <c r="BM500" s="194" t="s">
        <v>410</v>
      </c>
    </row>
    <row r="501" spans="1:65" s="2" customFormat="1" ht="24.2" customHeight="1">
      <c r="A501" s="34"/>
      <c r="B501" s="35"/>
      <c r="C501" s="182" t="s">
        <v>411</v>
      </c>
      <c r="D501" s="182" t="s">
        <v>119</v>
      </c>
      <c r="E501" s="183" t="s">
        <v>412</v>
      </c>
      <c r="F501" s="184" t="s">
        <v>413</v>
      </c>
      <c r="G501" s="185" t="s">
        <v>207</v>
      </c>
      <c r="H501" s="186">
        <v>250</v>
      </c>
      <c r="I501" s="187"/>
      <c r="J501" s="188">
        <f>ROUND(I501*H501,2)</f>
        <v>0</v>
      </c>
      <c r="K501" s="189"/>
      <c r="L501" s="39"/>
      <c r="M501" s="190" t="s">
        <v>1</v>
      </c>
      <c r="N501" s="191" t="s">
        <v>41</v>
      </c>
      <c r="O501" s="71"/>
      <c r="P501" s="192">
        <f>O501*H501</f>
        <v>0</v>
      </c>
      <c r="Q501" s="192">
        <v>1.0000000000000001E-5</v>
      </c>
      <c r="R501" s="192">
        <f>Q501*H501</f>
        <v>2.5000000000000001E-3</v>
      </c>
      <c r="S501" s="192">
        <v>0</v>
      </c>
      <c r="T501" s="193">
        <f>S501*H501</f>
        <v>0</v>
      </c>
      <c r="U501" s="34"/>
      <c r="V501" s="34"/>
      <c r="W501" s="34"/>
      <c r="X501" s="34"/>
      <c r="Y501" s="34"/>
      <c r="Z501" s="34"/>
      <c r="AA501" s="34"/>
      <c r="AB501" s="34"/>
      <c r="AC501" s="34"/>
      <c r="AD501" s="34"/>
      <c r="AE501" s="34"/>
      <c r="AR501" s="194" t="s">
        <v>232</v>
      </c>
      <c r="AT501" s="194" t="s">
        <v>119</v>
      </c>
      <c r="AU501" s="194" t="s">
        <v>83</v>
      </c>
      <c r="AY501" s="17" t="s">
        <v>116</v>
      </c>
      <c r="BE501" s="195">
        <f>IF(N501="základní",J501,0)</f>
        <v>0</v>
      </c>
      <c r="BF501" s="195">
        <f>IF(N501="snížená",J501,0)</f>
        <v>0</v>
      </c>
      <c r="BG501" s="195">
        <f>IF(N501="zákl. přenesená",J501,0)</f>
        <v>0</v>
      </c>
      <c r="BH501" s="195">
        <f>IF(N501="sníž. přenesená",J501,0)</f>
        <v>0</v>
      </c>
      <c r="BI501" s="195">
        <f>IF(N501="nulová",J501,0)</f>
        <v>0</v>
      </c>
      <c r="BJ501" s="17" t="s">
        <v>81</v>
      </c>
      <c r="BK501" s="195">
        <f>ROUND(I501*H501,2)</f>
        <v>0</v>
      </c>
      <c r="BL501" s="17" t="s">
        <v>232</v>
      </c>
      <c r="BM501" s="194" t="s">
        <v>414</v>
      </c>
    </row>
    <row r="502" spans="1:65" s="2" customFormat="1" ht="21.75" customHeight="1">
      <c r="A502" s="34"/>
      <c r="B502" s="35"/>
      <c r="C502" s="182" t="s">
        <v>415</v>
      </c>
      <c r="D502" s="182" t="s">
        <v>119</v>
      </c>
      <c r="E502" s="183" t="s">
        <v>416</v>
      </c>
      <c r="F502" s="184" t="s">
        <v>417</v>
      </c>
      <c r="G502" s="185" t="s">
        <v>134</v>
      </c>
      <c r="H502" s="186">
        <v>58.784999999999997</v>
      </c>
      <c r="I502" s="187"/>
      <c r="J502" s="188">
        <f>ROUND(I502*H502,2)</f>
        <v>0</v>
      </c>
      <c r="K502" s="189"/>
      <c r="L502" s="39"/>
      <c r="M502" s="190" t="s">
        <v>1</v>
      </c>
      <c r="N502" s="191" t="s">
        <v>41</v>
      </c>
      <c r="O502" s="71"/>
      <c r="P502" s="192">
        <f>O502*H502</f>
        <v>0</v>
      </c>
      <c r="Q502" s="192">
        <v>0</v>
      </c>
      <c r="R502" s="192">
        <f>Q502*H502</f>
        <v>0</v>
      </c>
      <c r="S502" s="192">
        <v>3.0000000000000001E-5</v>
      </c>
      <c r="T502" s="193">
        <f>S502*H502</f>
        <v>1.76355E-3</v>
      </c>
      <c r="U502" s="34"/>
      <c r="V502" s="34"/>
      <c r="W502" s="34"/>
      <c r="X502" s="34"/>
      <c r="Y502" s="34"/>
      <c r="Z502" s="34"/>
      <c r="AA502" s="34"/>
      <c r="AB502" s="34"/>
      <c r="AC502" s="34"/>
      <c r="AD502" s="34"/>
      <c r="AE502" s="34"/>
      <c r="AR502" s="194" t="s">
        <v>232</v>
      </c>
      <c r="AT502" s="194" t="s">
        <v>119</v>
      </c>
      <c r="AU502" s="194" t="s">
        <v>83</v>
      </c>
      <c r="AY502" s="17" t="s">
        <v>116</v>
      </c>
      <c r="BE502" s="195">
        <f>IF(N502="základní",J502,0)</f>
        <v>0</v>
      </c>
      <c r="BF502" s="195">
        <f>IF(N502="snížená",J502,0)</f>
        <v>0</v>
      </c>
      <c r="BG502" s="195">
        <f>IF(N502="zákl. přenesená",J502,0)</f>
        <v>0</v>
      </c>
      <c r="BH502" s="195">
        <f>IF(N502="sníž. přenesená",J502,0)</f>
        <v>0</v>
      </c>
      <c r="BI502" s="195">
        <f>IF(N502="nulová",J502,0)</f>
        <v>0</v>
      </c>
      <c r="BJ502" s="17" t="s">
        <v>81</v>
      </c>
      <c r="BK502" s="195">
        <f>ROUND(I502*H502,2)</f>
        <v>0</v>
      </c>
      <c r="BL502" s="17" t="s">
        <v>232</v>
      </c>
      <c r="BM502" s="194" t="s">
        <v>418</v>
      </c>
    </row>
    <row r="503" spans="1:65" s="13" customFormat="1">
      <c r="B503" s="196"/>
      <c r="C503" s="197"/>
      <c r="D503" s="198" t="s">
        <v>125</v>
      </c>
      <c r="E503" s="199" t="s">
        <v>1</v>
      </c>
      <c r="F503" s="200" t="s">
        <v>159</v>
      </c>
      <c r="G503" s="197"/>
      <c r="H503" s="199" t="s">
        <v>1</v>
      </c>
      <c r="I503" s="201"/>
      <c r="J503" s="197"/>
      <c r="K503" s="197"/>
      <c r="L503" s="202"/>
      <c r="M503" s="203"/>
      <c r="N503" s="204"/>
      <c r="O503" s="204"/>
      <c r="P503" s="204"/>
      <c r="Q503" s="204"/>
      <c r="R503" s="204"/>
      <c r="S503" s="204"/>
      <c r="T503" s="205"/>
      <c r="AT503" s="206" t="s">
        <v>125</v>
      </c>
      <c r="AU503" s="206" t="s">
        <v>83</v>
      </c>
      <c r="AV503" s="13" t="s">
        <v>81</v>
      </c>
      <c r="AW503" s="13" t="s">
        <v>32</v>
      </c>
      <c r="AX503" s="13" t="s">
        <v>76</v>
      </c>
      <c r="AY503" s="206" t="s">
        <v>116</v>
      </c>
    </row>
    <row r="504" spans="1:65" s="14" customFormat="1">
      <c r="B504" s="207"/>
      <c r="C504" s="208"/>
      <c r="D504" s="198" t="s">
        <v>125</v>
      </c>
      <c r="E504" s="209" t="s">
        <v>1</v>
      </c>
      <c r="F504" s="210" t="s">
        <v>419</v>
      </c>
      <c r="G504" s="208"/>
      <c r="H504" s="211">
        <v>2.52</v>
      </c>
      <c r="I504" s="212"/>
      <c r="J504" s="208"/>
      <c r="K504" s="208"/>
      <c r="L504" s="213"/>
      <c r="M504" s="214"/>
      <c r="N504" s="215"/>
      <c r="O504" s="215"/>
      <c r="P504" s="215"/>
      <c r="Q504" s="215"/>
      <c r="R504" s="215"/>
      <c r="S504" s="215"/>
      <c r="T504" s="216"/>
      <c r="AT504" s="217" t="s">
        <v>125</v>
      </c>
      <c r="AU504" s="217" t="s">
        <v>83</v>
      </c>
      <c r="AV504" s="14" t="s">
        <v>83</v>
      </c>
      <c r="AW504" s="14" t="s">
        <v>32</v>
      </c>
      <c r="AX504" s="14" t="s">
        <v>76</v>
      </c>
      <c r="AY504" s="217" t="s">
        <v>116</v>
      </c>
    </row>
    <row r="505" spans="1:65" s="13" customFormat="1">
      <c r="B505" s="196"/>
      <c r="C505" s="197"/>
      <c r="D505" s="198" t="s">
        <v>125</v>
      </c>
      <c r="E505" s="199" t="s">
        <v>1</v>
      </c>
      <c r="F505" s="200" t="s">
        <v>161</v>
      </c>
      <c r="G505" s="197"/>
      <c r="H505" s="199" t="s">
        <v>1</v>
      </c>
      <c r="I505" s="201"/>
      <c r="J505" s="197"/>
      <c r="K505" s="197"/>
      <c r="L505" s="202"/>
      <c r="M505" s="203"/>
      <c r="N505" s="204"/>
      <c r="O505" s="204"/>
      <c r="P505" s="204"/>
      <c r="Q505" s="204"/>
      <c r="R505" s="204"/>
      <c r="S505" s="204"/>
      <c r="T505" s="205"/>
      <c r="AT505" s="206" t="s">
        <v>125</v>
      </c>
      <c r="AU505" s="206" t="s">
        <v>83</v>
      </c>
      <c r="AV505" s="13" t="s">
        <v>81</v>
      </c>
      <c r="AW505" s="13" t="s">
        <v>32</v>
      </c>
      <c r="AX505" s="13" t="s">
        <v>76</v>
      </c>
      <c r="AY505" s="206" t="s">
        <v>116</v>
      </c>
    </row>
    <row r="506" spans="1:65" s="14" customFormat="1">
      <c r="B506" s="207"/>
      <c r="C506" s="208"/>
      <c r="D506" s="198" t="s">
        <v>125</v>
      </c>
      <c r="E506" s="209" t="s">
        <v>1</v>
      </c>
      <c r="F506" s="210" t="s">
        <v>420</v>
      </c>
      <c r="G506" s="208"/>
      <c r="H506" s="211">
        <v>10.08</v>
      </c>
      <c r="I506" s="212"/>
      <c r="J506" s="208"/>
      <c r="K506" s="208"/>
      <c r="L506" s="213"/>
      <c r="M506" s="214"/>
      <c r="N506" s="215"/>
      <c r="O506" s="215"/>
      <c r="P506" s="215"/>
      <c r="Q506" s="215"/>
      <c r="R506" s="215"/>
      <c r="S506" s="215"/>
      <c r="T506" s="216"/>
      <c r="AT506" s="217" t="s">
        <v>125</v>
      </c>
      <c r="AU506" s="217" t="s">
        <v>83</v>
      </c>
      <c r="AV506" s="14" t="s">
        <v>83</v>
      </c>
      <c r="AW506" s="14" t="s">
        <v>32</v>
      </c>
      <c r="AX506" s="14" t="s">
        <v>76</v>
      </c>
      <c r="AY506" s="217" t="s">
        <v>116</v>
      </c>
    </row>
    <row r="507" spans="1:65" s="13" customFormat="1">
      <c r="B507" s="196"/>
      <c r="C507" s="197"/>
      <c r="D507" s="198" t="s">
        <v>125</v>
      </c>
      <c r="E507" s="199" t="s">
        <v>1</v>
      </c>
      <c r="F507" s="200" t="s">
        <v>163</v>
      </c>
      <c r="G507" s="197"/>
      <c r="H507" s="199" t="s">
        <v>1</v>
      </c>
      <c r="I507" s="201"/>
      <c r="J507" s="197"/>
      <c r="K507" s="197"/>
      <c r="L507" s="202"/>
      <c r="M507" s="203"/>
      <c r="N507" s="204"/>
      <c r="O507" s="204"/>
      <c r="P507" s="204"/>
      <c r="Q507" s="204"/>
      <c r="R507" s="204"/>
      <c r="S507" s="204"/>
      <c r="T507" s="205"/>
      <c r="AT507" s="206" t="s">
        <v>125</v>
      </c>
      <c r="AU507" s="206" t="s">
        <v>83</v>
      </c>
      <c r="AV507" s="13" t="s">
        <v>81</v>
      </c>
      <c r="AW507" s="13" t="s">
        <v>32</v>
      </c>
      <c r="AX507" s="13" t="s">
        <v>76</v>
      </c>
      <c r="AY507" s="206" t="s">
        <v>116</v>
      </c>
    </row>
    <row r="508" spans="1:65" s="14" customFormat="1">
      <c r="B508" s="207"/>
      <c r="C508" s="208"/>
      <c r="D508" s="198" t="s">
        <v>125</v>
      </c>
      <c r="E508" s="209" t="s">
        <v>1</v>
      </c>
      <c r="F508" s="210" t="s">
        <v>421</v>
      </c>
      <c r="G508" s="208"/>
      <c r="H508" s="211">
        <v>10.26</v>
      </c>
      <c r="I508" s="212"/>
      <c r="J508" s="208"/>
      <c r="K508" s="208"/>
      <c r="L508" s="213"/>
      <c r="M508" s="214"/>
      <c r="N508" s="215"/>
      <c r="O508" s="215"/>
      <c r="P508" s="215"/>
      <c r="Q508" s="215"/>
      <c r="R508" s="215"/>
      <c r="S508" s="215"/>
      <c r="T508" s="216"/>
      <c r="AT508" s="217" t="s">
        <v>125</v>
      </c>
      <c r="AU508" s="217" t="s">
        <v>83</v>
      </c>
      <c r="AV508" s="14" t="s">
        <v>83</v>
      </c>
      <c r="AW508" s="14" t="s">
        <v>32</v>
      </c>
      <c r="AX508" s="14" t="s">
        <v>76</v>
      </c>
      <c r="AY508" s="217" t="s">
        <v>116</v>
      </c>
    </row>
    <row r="509" spans="1:65" s="13" customFormat="1">
      <c r="B509" s="196"/>
      <c r="C509" s="197"/>
      <c r="D509" s="198" t="s">
        <v>125</v>
      </c>
      <c r="E509" s="199" t="s">
        <v>1</v>
      </c>
      <c r="F509" s="200" t="s">
        <v>165</v>
      </c>
      <c r="G509" s="197"/>
      <c r="H509" s="199" t="s">
        <v>1</v>
      </c>
      <c r="I509" s="201"/>
      <c r="J509" s="197"/>
      <c r="K509" s="197"/>
      <c r="L509" s="202"/>
      <c r="M509" s="203"/>
      <c r="N509" s="204"/>
      <c r="O509" s="204"/>
      <c r="P509" s="204"/>
      <c r="Q509" s="204"/>
      <c r="R509" s="204"/>
      <c r="S509" s="204"/>
      <c r="T509" s="205"/>
      <c r="AT509" s="206" t="s">
        <v>125</v>
      </c>
      <c r="AU509" s="206" t="s">
        <v>83</v>
      </c>
      <c r="AV509" s="13" t="s">
        <v>81</v>
      </c>
      <c r="AW509" s="13" t="s">
        <v>32</v>
      </c>
      <c r="AX509" s="13" t="s">
        <v>76</v>
      </c>
      <c r="AY509" s="206" t="s">
        <v>116</v>
      </c>
    </row>
    <row r="510" spans="1:65" s="14" customFormat="1">
      <c r="B510" s="207"/>
      <c r="C510" s="208"/>
      <c r="D510" s="198" t="s">
        <v>125</v>
      </c>
      <c r="E510" s="209" t="s">
        <v>1</v>
      </c>
      <c r="F510" s="210" t="s">
        <v>422</v>
      </c>
      <c r="G510" s="208"/>
      <c r="H510" s="211">
        <v>8.5</v>
      </c>
      <c r="I510" s="212"/>
      <c r="J510" s="208"/>
      <c r="K510" s="208"/>
      <c r="L510" s="213"/>
      <c r="M510" s="214"/>
      <c r="N510" s="215"/>
      <c r="O510" s="215"/>
      <c r="P510" s="215"/>
      <c r="Q510" s="215"/>
      <c r="R510" s="215"/>
      <c r="S510" s="215"/>
      <c r="T510" s="216"/>
      <c r="AT510" s="217" t="s">
        <v>125</v>
      </c>
      <c r="AU510" s="217" t="s">
        <v>83</v>
      </c>
      <c r="AV510" s="14" t="s">
        <v>83</v>
      </c>
      <c r="AW510" s="14" t="s">
        <v>32</v>
      </c>
      <c r="AX510" s="14" t="s">
        <v>76</v>
      </c>
      <c r="AY510" s="217" t="s">
        <v>116</v>
      </c>
    </row>
    <row r="511" spans="1:65" s="13" customFormat="1">
      <c r="B511" s="196"/>
      <c r="C511" s="197"/>
      <c r="D511" s="198" t="s">
        <v>125</v>
      </c>
      <c r="E511" s="199" t="s">
        <v>1</v>
      </c>
      <c r="F511" s="200" t="s">
        <v>167</v>
      </c>
      <c r="G511" s="197"/>
      <c r="H511" s="199" t="s">
        <v>1</v>
      </c>
      <c r="I511" s="201"/>
      <c r="J511" s="197"/>
      <c r="K511" s="197"/>
      <c r="L511" s="202"/>
      <c r="M511" s="203"/>
      <c r="N511" s="204"/>
      <c r="O511" s="204"/>
      <c r="P511" s="204"/>
      <c r="Q511" s="204"/>
      <c r="R511" s="204"/>
      <c r="S511" s="204"/>
      <c r="T511" s="205"/>
      <c r="AT511" s="206" t="s">
        <v>125</v>
      </c>
      <c r="AU511" s="206" t="s">
        <v>83</v>
      </c>
      <c r="AV511" s="13" t="s">
        <v>81</v>
      </c>
      <c r="AW511" s="13" t="s">
        <v>32</v>
      </c>
      <c r="AX511" s="13" t="s">
        <v>76</v>
      </c>
      <c r="AY511" s="206" t="s">
        <v>116</v>
      </c>
    </row>
    <row r="512" spans="1:65" s="14" customFormat="1">
      <c r="B512" s="207"/>
      <c r="C512" s="208"/>
      <c r="D512" s="198" t="s">
        <v>125</v>
      </c>
      <c r="E512" s="209" t="s">
        <v>1</v>
      </c>
      <c r="F512" s="210" t="s">
        <v>423</v>
      </c>
      <c r="G512" s="208"/>
      <c r="H512" s="211">
        <v>5.2</v>
      </c>
      <c r="I512" s="212"/>
      <c r="J512" s="208"/>
      <c r="K512" s="208"/>
      <c r="L512" s="213"/>
      <c r="M512" s="214"/>
      <c r="N512" s="215"/>
      <c r="O512" s="215"/>
      <c r="P512" s="215"/>
      <c r="Q512" s="215"/>
      <c r="R512" s="215"/>
      <c r="S512" s="215"/>
      <c r="T512" s="216"/>
      <c r="AT512" s="217" t="s">
        <v>125</v>
      </c>
      <c r="AU512" s="217" t="s">
        <v>83</v>
      </c>
      <c r="AV512" s="14" t="s">
        <v>83</v>
      </c>
      <c r="AW512" s="14" t="s">
        <v>32</v>
      </c>
      <c r="AX512" s="14" t="s">
        <v>76</v>
      </c>
      <c r="AY512" s="217" t="s">
        <v>116</v>
      </c>
    </row>
    <row r="513" spans="1:65" s="13" customFormat="1">
      <c r="B513" s="196"/>
      <c r="C513" s="197"/>
      <c r="D513" s="198" t="s">
        <v>125</v>
      </c>
      <c r="E513" s="199" t="s">
        <v>1</v>
      </c>
      <c r="F513" s="200" t="s">
        <v>169</v>
      </c>
      <c r="G513" s="197"/>
      <c r="H513" s="199" t="s">
        <v>1</v>
      </c>
      <c r="I513" s="201"/>
      <c r="J513" s="197"/>
      <c r="K513" s="197"/>
      <c r="L513" s="202"/>
      <c r="M513" s="203"/>
      <c r="N513" s="204"/>
      <c r="O513" s="204"/>
      <c r="P513" s="204"/>
      <c r="Q513" s="204"/>
      <c r="R513" s="204"/>
      <c r="S513" s="204"/>
      <c r="T513" s="205"/>
      <c r="AT513" s="206" t="s">
        <v>125</v>
      </c>
      <c r="AU513" s="206" t="s">
        <v>83</v>
      </c>
      <c r="AV513" s="13" t="s">
        <v>81</v>
      </c>
      <c r="AW513" s="13" t="s">
        <v>32</v>
      </c>
      <c r="AX513" s="13" t="s">
        <v>76</v>
      </c>
      <c r="AY513" s="206" t="s">
        <v>116</v>
      </c>
    </row>
    <row r="514" spans="1:65" s="14" customFormat="1">
      <c r="B514" s="207"/>
      <c r="C514" s="208"/>
      <c r="D514" s="198" t="s">
        <v>125</v>
      </c>
      <c r="E514" s="209" t="s">
        <v>1</v>
      </c>
      <c r="F514" s="210" t="s">
        <v>424</v>
      </c>
      <c r="G514" s="208"/>
      <c r="H514" s="211">
        <v>2.4</v>
      </c>
      <c r="I514" s="212"/>
      <c r="J514" s="208"/>
      <c r="K514" s="208"/>
      <c r="L514" s="213"/>
      <c r="M514" s="214"/>
      <c r="N514" s="215"/>
      <c r="O514" s="215"/>
      <c r="P514" s="215"/>
      <c r="Q514" s="215"/>
      <c r="R514" s="215"/>
      <c r="S514" s="215"/>
      <c r="T514" s="216"/>
      <c r="AT514" s="217" t="s">
        <v>125</v>
      </c>
      <c r="AU514" s="217" t="s">
        <v>83</v>
      </c>
      <c r="AV514" s="14" t="s">
        <v>83</v>
      </c>
      <c r="AW514" s="14" t="s">
        <v>32</v>
      </c>
      <c r="AX514" s="14" t="s">
        <v>76</v>
      </c>
      <c r="AY514" s="217" t="s">
        <v>116</v>
      </c>
    </row>
    <row r="515" spans="1:65" s="13" customFormat="1">
      <c r="B515" s="196"/>
      <c r="C515" s="197"/>
      <c r="D515" s="198" t="s">
        <v>125</v>
      </c>
      <c r="E515" s="199" t="s">
        <v>1</v>
      </c>
      <c r="F515" s="200" t="s">
        <v>171</v>
      </c>
      <c r="G515" s="197"/>
      <c r="H515" s="199" t="s">
        <v>1</v>
      </c>
      <c r="I515" s="201"/>
      <c r="J515" s="197"/>
      <c r="K515" s="197"/>
      <c r="L515" s="202"/>
      <c r="M515" s="203"/>
      <c r="N515" s="204"/>
      <c r="O515" s="204"/>
      <c r="P515" s="204"/>
      <c r="Q515" s="204"/>
      <c r="R515" s="204"/>
      <c r="S515" s="204"/>
      <c r="T515" s="205"/>
      <c r="AT515" s="206" t="s">
        <v>125</v>
      </c>
      <c r="AU515" s="206" t="s">
        <v>83</v>
      </c>
      <c r="AV515" s="13" t="s">
        <v>81</v>
      </c>
      <c r="AW515" s="13" t="s">
        <v>32</v>
      </c>
      <c r="AX515" s="13" t="s">
        <v>76</v>
      </c>
      <c r="AY515" s="206" t="s">
        <v>116</v>
      </c>
    </row>
    <row r="516" spans="1:65" s="14" customFormat="1">
      <c r="B516" s="207"/>
      <c r="C516" s="208"/>
      <c r="D516" s="198" t="s">
        <v>125</v>
      </c>
      <c r="E516" s="209" t="s">
        <v>1</v>
      </c>
      <c r="F516" s="210" t="s">
        <v>238</v>
      </c>
      <c r="G516" s="208"/>
      <c r="H516" s="211">
        <v>2.35</v>
      </c>
      <c r="I516" s="212"/>
      <c r="J516" s="208"/>
      <c r="K516" s="208"/>
      <c r="L516" s="213"/>
      <c r="M516" s="214"/>
      <c r="N516" s="215"/>
      <c r="O516" s="215"/>
      <c r="P516" s="215"/>
      <c r="Q516" s="215"/>
      <c r="R516" s="215"/>
      <c r="S516" s="215"/>
      <c r="T516" s="216"/>
      <c r="AT516" s="217" t="s">
        <v>125</v>
      </c>
      <c r="AU516" s="217" t="s">
        <v>83</v>
      </c>
      <c r="AV516" s="14" t="s">
        <v>83</v>
      </c>
      <c r="AW516" s="14" t="s">
        <v>32</v>
      </c>
      <c r="AX516" s="14" t="s">
        <v>76</v>
      </c>
      <c r="AY516" s="217" t="s">
        <v>116</v>
      </c>
    </row>
    <row r="517" spans="1:65" s="13" customFormat="1">
      <c r="B517" s="196"/>
      <c r="C517" s="197"/>
      <c r="D517" s="198" t="s">
        <v>125</v>
      </c>
      <c r="E517" s="199" t="s">
        <v>1</v>
      </c>
      <c r="F517" s="200" t="s">
        <v>173</v>
      </c>
      <c r="G517" s="197"/>
      <c r="H517" s="199" t="s">
        <v>1</v>
      </c>
      <c r="I517" s="201"/>
      <c r="J517" s="197"/>
      <c r="K517" s="197"/>
      <c r="L517" s="202"/>
      <c r="M517" s="203"/>
      <c r="N517" s="204"/>
      <c r="O517" s="204"/>
      <c r="P517" s="204"/>
      <c r="Q517" s="204"/>
      <c r="R517" s="204"/>
      <c r="S517" s="204"/>
      <c r="T517" s="205"/>
      <c r="AT517" s="206" t="s">
        <v>125</v>
      </c>
      <c r="AU517" s="206" t="s">
        <v>83</v>
      </c>
      <c r="AV517" s="13" t="s">
        <v>81</v>
      </c>
      <c r="AW517" s="13" t="s">
        <v>32</v>
      </c>
      <c r="AX517" s="13" t="s">
        <v>76</v>
      </c>
      <c r="AY517" s="206" t="s">
        <v>116</v>
      </c>
    </row>
    <row r="518" spans="1:65" s="14" customFormat="1">
      <c r="B518" s="207"/>
      <c r="C518" s="208"/>
      <c r="D518" s="198" t="s">
        <v>125</v>
      </c>
      <c r="E518" s="209" t="s">
        <v>1</v>
      </c>
      <c r="F518" s="210" t="s">
        <v>252</v>
      </c>
      <c r="G518" s="208"/>
      <c r="H518" s="211">
        <v>9.0749999999999993</v>
      </c>
      <c r="I518" s="212"/>
      <c r="J518" s="208"/>
      <c r="K518" s="208"/>
      <c r="L518" s="213"/>
      <c r="M518" s="214"/>
      <c r="N518" s="215"/>
      <c r="O518" s="215"/>
      <c r="P518" s="215"/>
      <c r="Q518" s="215"/>
      <c r="R518" s="215"/>
      <c r="S518" s="215"/>
      <c r="T518" s="216"/>
      <c r="AT518" s="217" t="s">
        <v>125</v>
      </c>
      <c r="AU518" s="217" t="s">
        <v>83</v>
      </c>
      <c r="AV518" s="14" t="s">
        <v>83</v>
      </c>
      <c r="AW518" s="14" t="s">
        <v>32</v>
      </c>
      <c r="AX518" s="14" t="s">
        <v>76</v>
      </c>
      <c r="AY518" s="217" t="s">
        <v>116</v>
      </c>
    </row>
    <row r="519" spans="1:65" s="13" customFormat="1">
      <c r="B519" s="196"/>
      <c r="C519" s="197"/>
      <c r="D519" s="198" t="s">
        <v>125</v>
      </c>
      <c r="E519" s="199" t="s">
        <v>1</v>
      </c>
      <c r="F519" s="200" t="s">
        <v>175</v>
      </c>
      <c r="G519" s="197"/>
      <c r="H519" s="199" t="s">
        <v>1</v>
      </c>
      <c r="I519" s="201"/>
      <c r="J519" s="197"/>
      <c r="K519" s="197"/>
      <c r="L519" s="202"/>
      <c r="M519" s="203"/>
      <c r="N519" s="204"/>
      <c r="O519" s="204"/>
      <c r="P519" s="204"/>
      <c r="Q519" s="204"/>
      <c r="R519" s="204"/>
      <c r="S519" s="204"/>
      <c r="T519" s="205"/>
      <c r="AT519" s="206" t="s">
        <v>125</v>
      </c>
      <c r="AU519" s="206" t="s">
        <v>83</v>
      </c>
      <c r="AV519" s="13" t="s">
        <v>81</v>
      </c>
      <c r="AW519" s="13" t="s">
        <v>32</v>
      </c>
      <c r="AX519" s="13" t="s">
        <v>76</v>
      </c>
      <c r="AY519" s="206" t="s">
        <v>116</v>
      </c>
    </row>
    <row r="520" spans="1:65" s="14" customFormat="1">
      <c r="B520" s="207"/>
      <c r="C520" s="208"/>
      <c r="D520" s="198" t="s">
        <v>125</v>
      </c>
      <c r="E520" s="209" t="s">
        <v>1</v>
      </c>
      <c r="F520" s="210" t="s">
        <v>239</v>
      </c>
      <c r="G520" s="208"/>
      <c r="H520" s="211">
        <v>8.4</v>
      </c>
      <c r="I520" s="212"/>
      <c r="J520" s="208"/>
      <c r="K520" s="208"/>
      <c r="L520" s="213"/>
      <c r="M520" s="214"/>
      <c r="N520" s="215"/>
      <c r="O520" s="215"/>
      <c r="P520" s="215"/>
      <c r="Q520" s="215"/>
      <c r="R520" s="215"/>
      <c r="S520" s="215"/>
      <c r="T520" s="216"/>
      <c r="AT520" s="217" t="s">
        <v>125</v>
      </c>
      <c r="AU520" s="217" t="s">
        <v>83</v>
      </c>
      <c r="AV520" s="14" t="s">
        <v>83</v>
      </c>
      <c r="AW520" s="14" t="s">
        <v>32</v>
      </c>
      <c r="AX520" s="14" t="s">
        <v>76</v>
      </c>
      <c r="AY520" s="217" t="s">
        <v>116</v>
      </c>
    </row>
    <row r="521" spans="1:65" s="15" customFormat="1">
      <c r="B521" s="218"/>
      <c r="C521" s="219"/>
      <c r="D521" s="198" t="s">
        <v>125</v>
      </c>
      <c r="E521" s="220" t="s">
        <v>1</v>
      </c>
      <c r="F521" s="221" t="s">
        <v>129</v>
      </c>
      <c r="G521" s="219"/>
      <c r="H521" s="222">
        <v>58.784999999999997</v>
      </c>
      <c r="I521" s="223"/>
      <c r="J521" s="219"/>
      <c r="K521" s="219"/>
      <c r="L521" s="224"/>
      <c r="M521" s="225"/>
      <c r="N521" s="226"/>
      <c r="O521" s="226"/>
      <c r="P521" s="226"/>
      <c r="Q521" s="226"/>
      <c r="R521" s="226"/>
      <c r="S521" s="226"/>
      <c r="T521" s="227"/>
      <c r="AT521" s="228" t="s">
        <v>125</v>
      </c>
      <c r="AU521" s="228" t="s">
        <v>83</v>
      </c>
      <c r="AV521" s="15" t="s">
        <v>123</v>
      </c>
      <c r="AW521" s="15" t="s">
        <v>32</v>
      </c>
      <c r="AX521" s="15" t="s">
        <v>81</v>
      </c>
      <c r="AY521" s="228" t="s">
        <v>116</v>
      </c>
    </row>
    <row r="522" spans="1:65" s="2" customFormat="1" ht="16.5" customHeight="1">
      <c r="A522" s="34"/>
      <c r="B522" s="35"/>
      <c r="C522" s="229" t="s">
        <v>425</v>
      </c>
      <c r="D522" s="229" t="s">
        <v>378</v>
      </c>
      <c r="E522" s="230" t="s">
        <v>426</v>
      </c>
      <c r="F522" s="231" t="s">
        <v>427</v>
      </c>
      <c r="G522" s="232" t="s">
        <v>134</v>
      </c>
      <c r="H522" s="233">
        <v>61.723999999999997</v>
      </c>
      <c r="I522" s="234"/>
      <c r="J522" s="235">
        <f>ROUND(I522*H522,2)</f>
        <v>0</v>
      </c>
      <c r="K522" s="236"/>
      <c r="L522" s="237"/>
      <c r="M522" s="238" t="s">
        <v>1</v>
      </c>
      <c r="N522" s="239" t="s">
        <v>41</v>
      </c>
      <c r="O522" s="71"/>
      <c r="P522" s="192">
        <f>O522*H522</f>
        <v>0</v>
      </c>
      <c r="Q522" s="192">
        <v>1.2E-4</v>
      </c>
      <c r="R522" s="192">
        <f>Q522*H522</f>
        <v>7.4068799999999994E-3</v>
      </c>
      <c r="S522" s="192">
        <v>0</v>
      </c>
      <c r="T522" s="193">
        <f>S522*H522</f>
        <v>0</v>
      </c>
      <c r="U522" s="34"/>
      <c r="V522" s="34"/>
      <c r="W522" s="34"/>
      <c r="X522" s="34"/>
      <c r="Y522" s="34"/>
      <c r="Z522" s="34"/>
      <c r="AA522" s="34"/>
      <c r="AB522" s="34"/>
      <c r="AC522" s="34"/>
      <c r="AD522" s="34"/>
      <c r="AE522" s="34"/>
      <c r="AR522" s="194" t="s">
        <v>350</v>
      </c>
      <c r="AT522" s="194" t="s">
        <v>378</v>
      </c>
      <c r="AU522" s="194" t="s">
        <v>83</v>
      </c>
      <c r="AY522" s="17" t="s">
        <v>116</v>
      </c>
      <c r="BE522" s="195">
        <f>IF(N522="základní",J522,0)</f>
        <v>0</v>
      </c>
      <c r="BF522" s="195">
        <f>IF(N522="snížená",J522,0)</f>
        <v>0</v>
      </c>
      <c r="BG522" s="195">
        <f>IF(N522="zákl. přenesená",J522,0)</f>
        <v>0</v>
      </c>
      <c r="BH522" s="195">
        <f>IF(N522="sníž. přenesená",J522,0)</f>
        <v>0</v>
      </c>
      <c r="BI522" s="195">
        <f>IF(N522="nulová",J522,0)</f>
        <v>0</v>
      </c>
      <c r="BJ522" s="17" t="s">
        <v>81</v>
      </c>
      <c r="BK522" s="195">
        <f>ROUND(I522*H522,2)</f>
        <v>0</v>
      </c>
      <c r="BL522" s="17" t="s">
        <v>232</v>
      </c>
      <c r="BM522" s="194" t="s">
        <v>428</v>
      </c>
    </row>
    <row r="523" spans="1:65" s="14" customFormat="1">
      <c r="B523" s="207"/>
      <c r="C523" s="208"/>
      <c r="D523" s="198" t="s">
        <v>125</v>
      </c>
      <c r="E523" s="208"/>
      <c r="F523" s="210" t="s">
        <v>391</v>
      </c>
      <c r="G523" s="208"/>
      <c r="H523" s="211">
        <v>61.723999999999997</v>
      </c>
      <c r="I523" s="212"/>
      <c r="J523" s="208"/>
      <c r="K523" s="208"/>
      <c r="L523" s="213"/>
      <c r="M523" s="214"/>
      <c r="N523" s="215"/>
      <c r="O523" s="215"/>
      <c r="P523" s="215"/>
      <c r="Q523" s="215"/>
      <c r="R523" s="215"/>
      <c r="S523" s="215"/>
      <c r="T523" s="216"/>
      <c r="AT523" s="217" t="s">
        <v>125</v>
      </c>
      <c r="AU523" s="217" t="s">
        <v>83</v>
      </c>
      <c r="AV523" s="14" t="s">
        <v>83</v>
      </c>
      <c r="AW523" s="14" t="s">
        <v>4</v>
      </c>
      <c r="AX523" s="14" t="s">
        <v>81</v>
      </c>
      <c r="AY523" s="217" t="s">
        <v>116</v>
      </c>
    </row>
    <row r="524" spans="1:65" s="2" customFormat="1" ht="24.2" customHeight="1">
      <c r="A524" s="34"/>
      <c r="B524" s="35"/>
      <c r="C524" s="229" t="s">
        <v>429</v>
      </c>
      <c r="D524" s="229" t="s">
        <v>378</v>
      </c>
      <c r="E524" s="230" t="s">
        <v>430</v>
      </c>
      <c r="F524" s="231" t="s">
        <v>431</v>
      </c>
      <c r="G524" s="232" t="s">
        <v>207</v>
      </c>
      <c r="H524" s="233">
        <v>61.723999999999997</v>
      </c>
      <c r="I524" s="234"/>
      <c r="J524" s="235">
        <f>ROUND(I524*H524,2)</f>
        <v>0</v>
      </c>
      <c r="K524" s="236"/>
      <c r="L524" s="237"/>
      <c r="M524" s="238" t="s">
        <v>1</v>
      </c>
      <c r="N524" s="239" t="s">
        <v>41</v>
      </c>
      <c r="O524" s="71"/>
      <c r="P524" s="192">
        <f>O524*H524</f>
        <v>0</v>
      </c>
      <c r="Q524" s="192">
        <v>5.0000000000000002E-5</v>
      </c>
      <c r="R524" s="192">
        <f>Q524*H524</f>
        <v>3.0861999999999999E-3</v>
      </c>
      <c r="S524" s="192">
        <v>0</v>
      </c>
      <c r="T524" s="193">
        <f>S524*H524</f>
        <v>0</v>
      </c>
      <c r="U524" s="34"/>
      <c r="V524" s="34"/>
      <c r="W524" s="34"/>
      <c r="X524" s="34"/>
      <c r="Y524" s="34"/>
      <c r="Z524" s="34"/>
      <c r="AA524" s="34"/>
      <c r="AB524" s="34"/>
      <c r="AC524" s="34"/>
      <c r="AD524" s="34"/>
      <c r="AE524" s="34"/>
      <c r="AR524" s="194" t="s">
        <v>350</v>
      </c>
      <c r="AT524" s="194" t="s">
        <v>378</v>
      </c>
      <c r="AU524" s="194" t="s">
        <v>83</v>
      </c>
      <c r="AY524" s="17" t="s">
        <v>116</v>
      </c>
      <c r="BE524" s="195">
        <f>IF(N524="základní",J524,0)</f>
        <v>0</v>
      </c>
      <c r="BF524" s="195">
        <f>IF(N524="snížená",J524,0)</f>
        <v>0</v>
      </c>
      <c r="BG524" s="195">
        <f>IF(N524="zákl. přenesená",J524,0)</f>
        <v>0</v>
      </c>
      <c r="BH524" s="195">
        <f>IF(N524="sníž. přenesená",J524,0)</f>
        <v>0</v>
      </c>
      <c r="BI524" s="195">
        <f>IF(N524="nulová",J524,0)</f>
        <v>0</v>
      </c>
      <c r="BJ524" s="17" t="s">
        <v>81</v>
      </c>
      <c r="BK524" s="195">
        <f>ROUND(I524*H524,2)</f>
        <v>0</v>
      </c>
      <c r="BL524" s="17" t="s">
        <v>232</v>
      </c>
      <c r="BM524" s="194" t="s">
        <v>432</v>
      </c>
    </row>
    <row r="525" spans="1:65" s="14" customFormat="1">
      <c r="B525" s="207"/>
      <c r="C525" s="208"/>
      <c r="D525" s="198" t="s">
        <v>125</v>
      </c>
      <c r="E525" s="208"/>
      <c r="F525" s="210" t="s">
        <v>391</v>
      </c>
      <c r="G525" s="208"/>
      <c r="H525" s="211">
        <v>61.723999999999997</v>
      </c>
      <c r="I525" s="212"/>
      <c r="J525" s="208"/>
      <c r="K525" s="208"/>
      <c r="L525" s="213"/>
      <c r="M525" s="214"/>
      <c r="N525" s="215"/>
      <c r="O525" s="215"/>
      <c r="P525" s="215"/>
      <c r="Q525" s="215"/>
      <c r="R525" s="215"/>
      <c r="S525" s="215"/>
      <c r="T525" s="216"/>
      <c r="AT525" s="217" t="s">
        <v>125</v>
      </c>
      <c r="AU525" s="217" t="s">
        <v>83</v>
      </c>
      <c r="AV525" s="14" t="s">
        <v>83</v>
      </c>
      <c r="AW525" s="14" t="s">
        <v>4</v>
      </c>
      <c r="AX525" s="14" t="s">
        <v>81</v>
      </c>
      <c r="AY525" s="217" t="s">
        <v>116</v>
      </c>
    </row>
    <row r="526" spans="1:65" s="2" customFormat="1" ht="16.5" customHeight="1">
      <c r="A526" s="34"/>
      <c r="B526" s="35"/>
      <c r="C526" s="229" t="s">
        <v>433</v>
      </c>
      <c r="D526" s="229" t="s">
        <v>378</v>
      </c>
      <c r="E526" s="230" t="s">
        <v>434</v>
      </c>
      <c r="F526" s="231" t="s">
        <v>435</v>
      </c>
      <c r="G526" s="232" t="s">
        <v>207</v>
      </c>
      <c r="H526" s="233">
        <v>61.723999999999997</v>
      </c>
      <c r="I526" s="234"/>
      <c r="J526" s="235">
        <f>ROUND(I526*H526,2)</f>
        <v>0</v>
      </c>
      <c r="K526" s="236"/>
      <c r="L526" s="237"/>
      <c r="M526" s="238" t="s">
        <v>1</v>
      </c>
      <c r="N526" s="239" t="s">
        <v>41</v>
      </c>
      <c r="O526" s="71"/>
      <c r="P526" s="192">
        <f>O526*H526</f>
        <v>0</v>
      </c>
      <c r="Q526" s="192">
        <v>1.0000000000000001E-5</v>
      </c>
      <c r="R526" s="192">
        <f>Q526*H526</f>
        <v>6.1724000000000002E-4</v>
      </c>
      <c r="S526" s="192">
        <v>0</v>
      </c>
      <c r="T526" s="193">
        <f>S526*H526</f>
        <v>0</v>
      </c>
      <c r="U526" s="34"/>
      <c r="V526" s="34"/>
      <c r="W526" s="34"/>
      <c r="X526" s="34"/>
      <c r="Y526" s="34"/>
      <c r="Z526" s="34"/>
      <c r="AA526" s="34"/>
      <c r="AB526" s="34"/>
      <c r="AC526" s="34"/>
      <c r="AD526" s="34"/>
      <c r="AE526" s="34"/>
      <c r="AR526" s="194" t="s">
        <v>350</v>
      </c>
      <c r="AT526" s="194" t="s">
        <v>378</v>
      </c>
      <c r="AU526" s="194" t="s">
        <v>83</v>
      </c>
      <c r="AY526" s="17" t="s">
        <v>116</v>
      </c>
      <c r="BE526" s="195">
        <f>IF(N526="základní",J526,0)</f>
        <v>0</v>
      </c>
      <c r="BF526" s="195">
        <f>IF(N526="snížená",J526,0)</f>
        <v>0</v>
      </c>
      <c r="BG526" s="195">
        <f>IF(N526="zákl. přenesená",J526,0)</f>
        <v>0</v>
      </c>
      <c r="BH526" s="195">
        <f>IF(N526="sníž. přenesená",J526,0)</f>
        <v>0</v>
      </c>
      <c r="BI526" s="195">
        <f>IF(N526="nulová",J526,0)</f>
        <v>0</v>
      </c>
      <c r="BJ526" s="17" t="s">
        <v>81</v>
      </c>
      <c r="BK526" s="195">
        <f>ROUND(I526*H526,2)</f>
        <v>0</v>
      </c>
      <c r="BL526" s="17" t="s">
        <v>232</v>
      </c>
      <c r="BM526" s="194" t="s">
        <v>436</v>
      </c>
    </row>
    <row r="527" spans="1:65" s="14" customFormat="1">
      <c r="B527" s="207"/>
      <c r="C527" s="208"/>
      <c r="D527" s="198" t="s">
        <v>125</v>
      </c>
      <c r="E527" s="208"/>
      <c r="F527" s="210" t="s">
        <v>391</v>
      </c>
      <c r="G527" s="208"/>
      <c r="H527" s="211">
        <v>61.723999999999997</v>
      </c>
      <c r="I527" s="212"/>
      <c r="J527" s="208"/>
      <c r="K527" s="208"/>
      <c r="L527" s="213"/>
      <c r="M527" s="214"/>
      <c r="N527" s="215"/>
      <c r="O527" s="215"/>
      <c r="P527" s="215"/>
      <c r="Q527" s="215"/>
      <c r="R527" s="215"/>
      <c r="S527" s="215"/>
      <c r="T527" s="216"/>
      <c r="AT527" s="217" t="s">
        <v>125</v>
      </c>
      <c r="AU527" s="217" t="s">
        <v>83</v>
      </c>
      <c r="AV527" s="14" t="s">
        <v>83</v>
      </c>
      <c r="AW527" s="14" t="s">
        <v>4</v>
      </c>
      <c r="AX527" s="14" t="s">
        <v>81</v>
      </c>
      <c r="AY527" s="217" t="s">
        <v>116</v>
      </c>
    </row>
    <row r="528" spans="1:65" s="2" customFormat="1" ht="16.5" customHeight="1">
      <c r="A528" s="34"/>
      <c r="B528" s="35"/>
      <c r="C528" s="182" t="s">
        <v>437</v>
      </c>
      <c r="D528" s="182" t="s">
        <v>119</v>
      </c>
      <c r="E528" s="183" t="s">
        <v>438</v>
      </c>
      <c r="F528" s="184" t="s">
        <v>439</v>
      </c>
      <c r="G528" s="185" t="s">
        <v>134</v>
      </c>
      <c r="H528" s="186">
        <v>400</v>
      </c>
      <c r="I528" s="187"/>
      <c r="J528" s="188">
        <f>ROUND(I528*H528,2)</f>
        <v>0</v>
      </c>
      <c r="K528" s="189"/>
      <c r="L528" s="39"/>
      <c r="M528" s="190" t="s">
        <v>1</v>
      </c>
      <c r="N528" s="191" t="s">
        <v>41</v>
      </c>
      <c r="O528" s="71"/>
      <c r="P528" s="192">
        <f>O528*H528</f>
        <v>0</v>
      </c>
      <c r="Q528" s="192">
        <v>1E-3</v>
      </c>
      <c r="R528" s="192">
        <f>Q528*H528</f>
        <v>0.4</v>
      </c>
      <c r="S528" s="192">
        <v>3.1E-4</v>
      </c>
      <c r="T528" s="193">
        <f>S528*H528</f>
        <v>0.124</v>
      </c>
      <c r="U528" s="34"/>
      <c r="V528" s="34"/>
      <c r="W528" s="34"/>
      <c r="X528" s="34"/>
      <c r="Y528" s="34"/>
      <c r="Z528" s="34"/>
      <c r="AA528" s="34"/>
      <c r="AB528" s="34"/>
      <c r="AC528" s="34"/>
      <c r="AD528" s="34"/>
      <c r="AE528" s="34"/>
      <c r="AR528" s="194" t="s">
        <v>232</v>
      </c>
      <c r="AT528" s="194" t="s">
        <v>119</v>
      </c>
      <c r="AU528" s="194" t="s">
        <v>83</v>
      </c>
      <c r="AY528" s="17" t="s">
        <v>116</v>
      </c>
      <c r="BE528" s="195">
        <f>IF(N528="základní",J528,0)</f>
        <v>0</v>
      </c>
      <c r="BF528" s="195">
        <f>IF(N528="snížená",J528,0)</f>
        <v>0</v>
      </c>
      <c r="BG528" s="195">
        <f>IF(N528="zákl. přenesená",J528,0)</f>
        <v>0</v>
      </c>
      <c r="BH528" s="195">
        <f>IF(N528="sníž. přenesená",J528,0)</f>
        <v>0</v>
      </c>
      <c r="BI528" s="195">
        <f>IF(N528="nulová",J528,0)</f>
        <v>0</v>
      </c>
      <c r="BJ528" s="17" t="s">
        <v>81</v>
      </c>
      <c r="BK528" s="195">
        <f>ROUND(I528*H528,2)</f>
        <v>0</v>
      </c>
      <c r="BL528" s="17" t="s">
        <v>232</v>
      </c>
      <c r="BM528" s="194" t="s">
        <v>440</v>
      </c>
    </row>
    <row r="529" spans="1:65" s="2" customFormat="1" ht="24.2" customHeight="1">
      <c r="A529" s="34"/>
      <c r="B529" s="35"/>
      <c r="C529" s="182" t="s">
        <v>441</v>
      </c>
      <c r="D529" s="182" t="s">
        <v>119</v>
      </c>
      <c r="E529" s="183" t="s">
        <v>442</v>
      </c>
      <c r="F529" s="184" t="s">
        <v>443</v>
      </c>
      <c r="G529" s="185" t="s">
        <v>134</v>
      </c>
      <c r="H529" s="186">
        <v>400</v>
      </c>
      <c r="I529" s="187"/>
      <c r="J529" s="188">
        <f>ROUND(I529*H529,2)</f>
        <v>0</v>
      </c>
      <c r="K529" s="189"/>
      <c r="L529" s="39"/>
      <c r="M529" s="190" t="s">
        <v>1</v>
      </c>
      <c r="N529" s="191" t="s">
        <v>41</v>
      </c>
      <c r="O529" s="71"/>
      <c r="P529" s="192">
        <f>O529*H529</f>
        <v>0</v>
      </c>
      <c r="Q529" s="192">
        <v>2.0000000000000001E-4</v>
      </c>
      <c r="R529" s="192">
        <f>Q529*H529</f>
        <v>0.08</v>
      </c>
      <c r="S529" s="192">
        <v>0</v>
      </c>
      <c r="T529" s="193">
        <f>S529*H529</f>
        <v>0</v>
      </c>
      <c r="U529" s="34"/>
      <c r="V529" s="34"/>
      <c r="W529" s="34"/>
      <c r="X529" s="34"/>
      <c r="Y529" s="34"/>
      <c r="Z529" s="34"/>
      <c r="AA529" s="34"/>
      <c r="AB529" s="34"/>
      <c r="AC529" s="34"/>
      <c r="AD529" s="34"/>
      <c r="AE529" s="34"/>
      <c r="AR529" s="194" t="s">
        <v>232</v>
      </c>
      <c r="AT529" s="194" t="s">
        <v>119</v>
      </c>
      <c r="AU529" s="194" t="s">
        <v>83</v>
      </c>
      <c r="AY529" s="17" t="s">
        <v>116</v>
      </c>
      <c r="BE529" s="195">
        <f>IF(N529="základní",J529,0)</f>
        <v>0</v>
      </c>
      <c r="BF529" s="195">
        <f>IF(N529="snížená",J529,0)</f>
        <v>0</v>
      </c>
      <c r="BG529" s="195">
        <f>IF(N529="zákl. přenesená",J529,0)</f>
        <v>0</v>
      </c>
      <c r="BH529" s="195">
        <f>IF(N529="sníž. přenesená",J529,0)</f>
        <v>0</v>
      </c>
      <c r="BI529" s="195">
        <f>IF(N529="nulová",J529,0)</f>
        <v>0</v>
      </c>
      <c r="BJ529" s="17" t="s">
        <v>81</v>
      </c>
      <c r="BK529" s="195">
        <f>ROUND(I529*H529,2)</f>
        <v>0</v>
      </c>
      <c r="BL529" s="17" t="s">
        <v>232</v>
      </c>
      <c r="BM529" s="194" t="s">
        <v>444</v>
      </c>
    </row>
    <row r="530" spans="1:65" s="2" customFormat="1" ht="33" customHeight="1">
      <c r="A530" s="34"/>
      <c r="B530" s="35"/>
      <c r="C530" s="182" t="s">
        <v>445</v>
      </c>
      <c r="D530" s="182" t="s">
        <v>119</v>
      </c>
      <c r="E530" s="183" t="s">
        <v>446</v>
      </c>
      <c r="F530" s="184" t="s">
        <v>447</v>
      </c>
      <c r="G530" s="185" t="s">
        <v>134</v>
      </c>
      <c r="H530" s="186">
        <v>400</v>
      </c>
      <c r="I530" s="187"/>
      <c r="J530" s="188">
        <f>ROUND(I530*H530,2)</f>
        <v>0</v>
      </c>
      <c r="K530" s="189"/>
      <c r="L530" s="39"/>
      <c r="M530" s="190" t="s">
        <v>1</v>
      </c>
      <c r="N530" s="191" t="s">
        <v>41</v>
      </c>
      <c r="O530" s="71"/>
      <c r="P530" s="192">
        <f>O530*H530</f>
        <v>0</v>
      </c>
      <c r="Q530" s="192">
        <v>2.9999999999999997E-4</v>
      </c>
      <c r="R530" s="192">
        <f>Q530*H530</f>
        <v>0.12</v>
      </c>
      <c r="S530" s="192">
        <v>0</v>
      </c>
      <c r="T530" s="193">
        <f>S530*H530</f>
        <v>0</v>
      </c>
      <c r="U530" s="34"/>
      <c r="V530" s="34"/>
      <c r="W530" s="34"/>
      <c r="X530" s="34"/>
      <c r="Y530" s="34"/>
      <c r="Z530" s="34"/>
      <c r="AA530" s="34"/>
      <c r="AB530" s="34"/>
      <c r="AC530" s="34"/>
      <c r="AD530" s="34"/>
      <c r="AE530" s="34"/>
      <c r="AR530" s="194" t="s">
        <v>232</v>
      </c>
      <c r="AT530" s="194" t="s">
        <v>119</v>
      </c>
      <c r="AU530" s="194" t="s">
        <v>83</v>
      </c>
      <c r="AY530" s="17" t="s">
        <v>116</v>
      </c>
      <c r="BE530" s="195">
        <f>IF(N530="základní",J530,0)</f>
        <v>0</v>
      </c>
      <c r="BF530" s="195">
        <f>IF(N530="snížená",J530,0)</f>
        <v>0</v>
      </c>
      <c r="BG530" s="195">
        <f>IF(N530="zákl. přenesená",J530,0)</f>
        <v>0</v>
      </c>
      <c r="BH530" s="195">
        <f>IF(N530="sníž. přenesená",J530,0)</f>
        <v>0</v>
      </c>
      <c r="BI530" s="195">
        <f>IF(N530="nulová",J530,0)</f>
        <v>0</v>
      </c>
      <c r="BJ530" s="17" t="s">
        <v>81</v>
      </c>
      <c r="BK530" s="195">
        <f>ROUND(I530*H530,2)</f>
        <v>0</v>
      </c>
      <c r="BL530" s="17" t="s">
        <v>232</v>
      </c>
      <c r="BM530" s="194" t="s">
        <v>448</v>
      </c>
    </row>
    <row r="531" spans="1:65" s="12" customFormat="1" ht="25.9" customHeight="1">
      <c r="B531" s="166"/>
      <c r="C531" s="167"/>
      <c r="D531" s="168" t="s">
        <v>75</v>
      </c>
      <c r="E531" s="169" t="s">
        <v>449</v>
      </c>
      <c r="F531" s="169" t="s">
        <v>450</v>
      </c>
      <c r="G531" s="167"/>
      <c r="H531" s="167"/>
      <c r="I531" s="170"/>
      <c r="J531" s="171">
        <f>BK531</f>
        <v>0</v>
      </c>
      <c r="K531" s="167"/>
      <c r="L531" s="172"/>
      <c r="M531" s="173"/>
      <c r="N531" s="174"/>
      <c r="O531" s="174"/>
      <c r="P531" s="175">
        <f>P532</f>
        <v>0</v>
      </c>
      <c r="Q531" s="174"/>
      <c r="R531" s="175">
        <f>R532</f>
        <v>0</v>
      </c>
      <c r="S531" s="174"/>
      <c r="T531" s="176">
        <f>T532</f>
        <v>0</v>
      </c>
      <c r="AR531" s="177" t="s">
        <v>144</v>
      </c>
      <c r="AT531" s="178" t="s">
        <v>75</v>
      </c>
      <c r="AU531" s="178" t="s">
        <v>76</v>
      </c>
      <c r="AY531" s="177" t="s">
        <v>116</v>
      </c>
      <c r="BK531" s="179">
        <f>BK532</f>
        <v>0</v>
      </c>
    </row>
    <row r="532" spans="1:65" s="12" customFormat="1" ht="22.9" customHeight="1">
      <c r="B532" s="166"/>
      <c r="C532" s="167"/>
      <c r="D532" s="168" t="s">
        <v>75</v>
      </c>
      <c r="E532" s="180" t="s">
        <v>451</v>
      </c>
      <c r="F532" s="180" t="s">
        <v>452</v>
      </c>
      <c r="G532" s="167"/>
      <c r="H532" s="167"/>
      <c r="I532" s="170"/>
      <c r="J532" s="181">
        <f>BK532</f>
        <v>0</v>
      </c>
      <c r="K532" s="167"/>
      <c r="L532" s="172"/>
      <c r="M532" s="173"/>
      <c r="N532" s="174"/>
      <c r="O532" s="174"/>
      <c r="P532" s="175">
        <f>P533</f>
        <v>0</v>
      </c>
      <c r="Q532" s="174"/>
      <c r="R532" s="175">
        <f>R533</f>
        <v>0</v>
      </c>
      <c r="S532" s="174"/>
      <c r="T532" s="176">
        <f>T533</f>
        <v>0</v>
      </c>
      <c r="AR532" s="177" t="s">
        <v>144</v>
      </c>
      <c r="AT532" s="178" t="s">
        <v>75</v>
      </c>
      <c r="AU532" s="178" t="s">
        <v>81</v>
      </c>
      <c r="AY532" s="177" t="s">
        <v>116</v>
      </c>
      <c r="BK532" s="179">
        <f>BK533</f>
        <v>0</v>
      </c>
    </row>
    <row r="533" spans="1:65" s="2" customFormat="1" ht="16.5" customHeight="1">
      <c r="A533" s="34"/>
      <c r="B533" s="35"/>
      <c r="C533" s="182" t="s">
        <v>453</v>
      </c>
      <c r="D533" s="182" t="s">
        <v>119</v>
      </c>
      <c r="E533" s="183" t="s">
        <v>454</v>
      </c>
      <c r="F533" s="184" t="s">
        <v>455</v>
      </c>
      <c r="G533" s="185" t="s">
        <v>260</v>
      </c>
      <c r="H533" s="186">
        <v>1</v>
      </c>
      <c r="I533" s="187"/>
      <c r="J533" s="188">
        <f>ROUND(I533*H533,2)</f>
        <v>0</v>
      </c>
      <c r="K533" s="189"/>
      <c r="L533" s="39"/>
      <c r="M533" s="240" t="s">
        <v>1</v>
      </c>
      <c r="N533" s="241" t="s">
        <v>41</v>
      </c>
      <c r="O533" s="242"/>
      <c r="P533" s="243">
        <f>O533*H533</f>
        <v>0</v>
      </c>
      <c r="Q533" s="243">
        <v>0</v>
      </c>
      <c r="R533" s="243">
        <f>Q533*H533</f>
        <v>0</v>
      </c>
      <c r="S533" s="243">
        <v>0</v>
      </c>
      <c r="T533" s="244">
        <f>S533*H533</f>
        <v>0</v>
      </c>
      <c r="U533" s="34"/>
      <c r="V533" s="34"/>
      <c r="W533" s="34"/>
      <c r="X533" s="34"/>
      <c r="Y533" s="34"/>
      <c r="Z533" s="34"/>
      <c r="AA533" s="34"/>
      <c r="AB533" s="34"/>
      <c r="AC533" s="34"/>
      <c r="AD533" s="34"/>
      <c r="AE533" s="34"/>
      <c r="AR533" s="194" t="s">
        <v>456</v>
      </c>
      <c r="AT533" s="194" t="s">
        <v>119</v>
      </c>
      <c r="AU533" s="194" t="s">
        <v>83</v>
      </c>
      <c r="AY533" s="17" t="s">
        <v>116</v>
      </c>
      <c r="BE533" s="195">
        <f>IF(N533="základní",J533,0)</f>
        <v>0</v>
      </c>
      <c r="BF533" s="195">
        <f>IF(N533="snížená",J533,0)</f>
        <v>0</v>
      </c>
      <c r="BG533" s="195">
        <f>IF(N533="zákl. přenesená",J533,0)</f>
        <v>0</v>
      </c>
      <c r="BH533" s="195">
        <f>IF(N533="sníž. přenesená",J533,0)</f>
        <v>0</v>
      </c>
      <c r="BI533" s="195">
        <f>IF(N533="nulová",J533,0)</f>
        <v>0</v>
      </c>
      <c r="BJ533" s="17" t="s">
        <v>81</v>
      </c>
      <c r="BK533" s="195">
        <f>ROUND(I533*H533,2)</f>
        <v>0</v>
      </c>
      <c r="BL533" s="17" t="s">
        <v>456</v>
      </c>
      <c r="BM533" s="194" t="s">
        <v>457</v>
      </c>
    </row>
    <row r="534" spans="1:65" s="2" customFormat="1" ht="6.95" customHeight="1">
      <c r="A534" s="34"/>
      <c r="B534" s="54"/>
      <c r="C534" s="55"/>
      <c r="D534" s="55"/>
      <c r="E534" s="55"/>
      <c r="F534" s="55"/>
      <c r="G534" s="55"/>
      <c r="H534" s="55"/>
      <c r="I534" s="55"/>
      <c r="J534" s="55"/>
      <c r="K534" s="55"/>
      <c r="L534" s="39"/>
      <c r="M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  <c r="AA534" s="34"/>
      <c r="AB534" s="34"/>
      <c r="AC534" s="34"/>
      <c r="AD534" s="34"/>
      <c r="AE534" s="34"/>
    </row>
  </sheetData>
  <sheetProtection algorithmName="SHA-512" hashValue="0udbanRuNlb2XzyPZvA8mb1C03rBsCBP6rpxltvXlCGYd6tx+PTAiLdI/xIP7WMkJzp67hRHgpsDpIHX1OMFIA==" saltValue="DoO2Q3H/zpE01HdWiHkEx1HBp1bDb8c0g6ICuCmPji2WgCKo9oDv1WSbo+eo6u0qEHyu9V25v0oEpuW69arEcg==" spinCount="100000" sheet="1" objects="1" scenarios="1" formatColumns="0" formatRows="0" autoFilter="0"/>
  <autoFilter ref="C122:K533" xr:uid="{00000000-0009-0000-0000-000001000000}"/>
  <mergeCells count="6">
    <mergeCell ref="E115:H115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0525 - Úpravy vrat a vcho...</vt:lpstr>
      <vt:lpstr>'0525 - Úpravy vrat a vcho...'!Názvy_tisku</vt:lpstr>
      <vt:lpstr>'Rekapitulace stavby'!Názvy_tisku</vt:lpstr>
      <vt:lpstr>'0525 - Úpravy vrat a vcho...'!Oblast_tisku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DESKTOP-1THUPBJ\Lenka</dc:creator>
  <cp:lastModifiedBy>Bc. Radek Tesař</cp:lastModifiedBy>
  <dcterms:created xsi:type="dcterms:W3CDTF">2025-10-16T10:37:42Z</dcterms:created>
  <dcterms:modified xsi:type="dcterms:W3CDTF">2025-10-31T11:19:01Z</dcterms:modified>
</cp:coreProperties>
</file>