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K:\OVZ\Ledvinová\7. Bouda - repliky\2. ZD final\"/>
    </mc:Choice>
  </mc:AlternateContent>
  <xr:revisionPtr revIDLastSave="0" documentId="8_{EC6A8B58-E7C9-46B0-8296-C5200E0F21B9}" xr6:coauthVersionLast="47" xr6:coauthVersionMax="47" xr10:uidLastSave="{00000000-0000-0000-0000-000000000000}"/>
  <bookViews>
    <workbookView xWindow="28680" yWindow="-120" windowWidth="29040" windowHeight="17520" xr2:uid="{00000000-000D-0000-FFFF-FFFF00000000}"/>
  </bookViews>
  <sheets>
    <sheet name="Rekapitulace stavby" sheetId="1" r:id="rId1"/>
    <sheet name="3 - Vnitřní vybavení" sheetId="2" r:id="rId2"/>
  </sheets>
  <definedNames>
    <definedName name="_xlnm._FilterDatabase" localSheetId="1" hidden="1">'3 - Vnitřní vybavení'!$C$118:$K$214</definedName>
    <definedName name="_xlnm.Print_Titles" localSheetId="1">'3 - Vnitřní vybavení'!$118:$118</definedName>
    <definedName name="_xlnm.Print_Titles" localSheetId="0">'Rekapitulace stavby'!$92:$92</definedName>
    <definedName name="_xlnm.Print_Area" localSheetId="1">'3 - Vnitřní vybavení'!$C$4:$J$76,'3 - Vnitřní vybavení'!$C$82:$J$100,'3 - Vnitřní vybavení'!$C$106:$K$214,'3 - Vnitřní vybavení'!$Y$6,'3 - Vnitřní vybavení'!$A$215:$K$226</definedName>
    <definedName name="_xlnm.Print_Area" localSheetId="0">'Rekapitulace stavby'!$D$4:$AO$76,'Rekapitulace stavby'!$C$82:$AQ$96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K221" i="2" l="1"/>
  <c r="BI221" i="2"/>
  <c r="BH221" i="2"/>
  <c r="BG221" i="2"/>
  <c r="BF221" i="2"/>
  <c r="T221" i="2"/>
  <c r="R221" i="2"/>
  <c r="P221" i="2"/>
  <c r="J221" i="2"/>
  <c r="BE221" i="2" s="1"/>
  <c r="BK215" i="2"/>
  <c r="BI215" i="2"/>
  <c r="BH215" i="2"/>
  <c r="BG215" i="2"/>
  <c r="BF215" i="2"/>
  <c r="T215" i="2"/>
  <c r="R215" i="2"/>
  <c r="P215" i="2"/>
  <c r="J215" i="2"/>
  <c r="BE215" i="2" s="1"/>
  <c r="J37" i="2"/>
  <c r="J36" i="2"/>
  <c r="AY95" i="1" s="1"/>
  <c r="J35" i="2"/>
  <c r="AX95" i="1" s="1"/>
  <c r="BI209" i="2"/>
  <c r="BH209" i="2"/>
  <c r="BG209" i="2"/>
  <c r="BF209" i="2"/>
  <c r="T209" i="2"/>
  <c r="R209" i="2"/>
  <c r="P209" i="2"/>
  <c r="BI203" i="2"/>
  <c r="BH203" i="2"/>
  <c r="BG203" i="2"/>
  <c r="BF203" i="2"/>
  <c r="T203" i="2"/>
  <c r="R203" i="2"/>
  <c r="P203" i="2"/>
  <c r="BI197" i="2"/>
  <c r="BH197" i="2"/>
  <c r="BG197" i="2"/>
  <c r="BF197" i="2"/>
  <c r="T197" i="2"/>
  <c r="R197" i="2"/>
  <c r="P197" i="2"/>
  <c r="BI190" i="2"/>
  <c r="BH190" i="2"/>
  <c r="BG190" i="2"/>
  <c r="BF190" i="2"/>
  <c r="T190" i="2"/>
  <c r="R190" i="2"/>
  <c r="P190" i="2"/>
  <c r="BI184" i="2"/>
  <c r="BH184" i="2"/>
  <c r="BG184" i="2"/>
  <c r="BF184" i="2"/>
  <c r="T184" i="2"/>
  <c r="R184" i="2"/>
  <c r="P184" i="2"/>
  <c r="BI177" i="2"/>
  <c r="BH177" i="2"/>
  <c r="BG177" i="2"/>
  <c r="BF177" i="2"/>
  <c r="T177" i="2"/>
  <c r="R177" i="2"/>
  <c r="P177" i="2"/>
  <c r="BI171" i="2"/>
  <c r="BH171" i="2"/>
  <c r="BG171" i="2"/>
  <c r="BF171" i="2"/>
  <c r="T171" i="2"/>
  <c r="R171" i="2"/>
  <c r="P171" i="2"/>
  <c r="BI164" i="2"/>
  <c r="BH164" i="2"/>
  <c r="BG164" i="2"/>
  <c r="BF164" i="2"/>
  <c r="T164" i="2"/>
  <c r="R164" i="2"/>
  <c r="P164" i="2"/>
  <c r="BI157" i="2"/>
  <c r="BH157" i="2"/>
  <c r="BG157" i="2"/>
  <c r="BF157" i="2"/>
  <c r="T157" i="2"/>
  <c r="R157" i="2"/>
  <c r="P157" i="2"/>
  <c r="BI150" i="2"/>
  <c r="BH150" i="2"/>
  <c r="BG150" i="2"/>
  <c r="BF150" i="2"/>
  <c r="T150" i="2"/>
  <c r="R150" i="2"/>
  <c r="P150" i="2"/>
  <c r="BI144" i="2"/>
  <c r="BH144" i="2"/>
  <c r="BG144" i="2"/>
  <c r="BF144" i="2"/>
  <c r="T144" i="2"/>
  <c r="R144" i="2"/>
  <c r="P144" i="2"/>
  <c r="BI135" i="2"/>
  <c r="BH135" i="2"/>
  <c r="BG135" i="2"/>
  <c r="BF135" i="2"/>
  <c r="T135" i="2"/>
  <c r="R135" i="2"/>
  <c r="P135" i="2"/>
  <c r="BI129" i="2"/>
  <c r="BH129" i="2"/>
  <c r="BG129" i="2"/>
  <c r="BF129" i="2"/>
  <c r="T129" i="2"/>
  <c r="R129" i="2"/>
  <c r="P129" i="2"/>
  <c r="BI123" i="2"/>
  <c r="BH123" i="2"/>
  <c r="BG123" i="2"/>
  <c r="BF123" i="2"/>
  <c r="T123" i="2"/>
  <c r="R123" i="2"/>
  <c r="P123" i="2"/>
  <c r="F115" i="2"/>
  <c r="F113" i="2"/>
  <c r="E111" i="2"/>
  <c r="F91" i="2"/>
  <c r="F89" i="2"/>
  <c r="E87" i="2"/>
  <c r="J24" i="2"/>
  <c r="E24" i="2"/>
  <c r="J92" i="2" s="1"/>
  <c r="J23" i="2"/>
  <c r="J21" i="2"/>
  <c r="E21" i="2"/>
  <c r="J115" i="2" s="1"/>
  <c r="J20" i="2"/>
  <c r="F92" i="2"/>
  <c r="E7" i="2"/>
  <c r="E109" i="2" s="1"/>
  <c r="L90" i="1"/>
  <c r="AM90" i="1"/>
  <c r="AM89" i="1"/>
  <c r="L89" i="1"/>
  <c r="L87" i="1"/>
  <c r="L85" i="1"/>
  <c r="L84" i="1"/>
  <c r="J157" i="2"/>
  <c r="BK184" i="2"/>
  <c r="J209" i="2"/>
  <c r="J150" i="2"/>
  <c r="BK164" i="2"/>
  <c r="BK171" i="2"/>
  <c r="BK197" i="2"/>
  <c r="BK190" i="2"/>
  <c r="J129" i="2"/>
  <c r="J135" i="2"/>
  <c r="J203" i="2"/>
  <c r="J144" i="2"/>
  <c r="BK157" i="2"/>
  <c r="J184" i="2"/>
  <c r="BK129" i="2"/>
  <c r="BK135" i="2"/>
  <c r="J190" i="2"/>
  <c r="J197" i="2"/>
  <c r="J164" i="2"/>
  <c r="BK177" i="2"/>
  <c r="BK144" i="2"/>
  <c r="BK203" i="2"/>
  <c r="BK209" i="2"/>
  <c r="AS94" i="1"/>
  <c r="J177" i="2"/>
  <c r="J123" i="2"/>
  <c r="J171" i="2"/>
  <c r="BK123" i="2"/>
  <c r="BK150" i="2"/>
  <c r="BK122" i="2" l="1"/>
  <c r="R122" i="2"/>
  <c r="P122" i="2"/>
  <c r="P120" i="2" s="1"/>
  <c r="P119" i="2" s="1"/>
  <c r="AU95" i="1" s="1"/>
  <c r="AU94" i="1" s="1"/>
  <c r="T122" i="2"/>
  <c r="E85" i="2"/>
  <c r="J91" i="2"/>
  <c r="J116" i="2"/>
  <c r="F116" i="2"/>
  <c r="BE203" i="2"/>
  <c r="BE197" i="2"/>
  <c r="BE209" i="2"/>
  <c r="BE135" i="2"/>
  <c r="BE129" i="2"/>
  <c r="BE150" i="2"/>
  <c r="BE157" i="2"/>
  <c r="BE144" i="2"/>
  <c r="BE123" i="2"/>
  <c r="BE164" i="2"/>
  <c r="BE171" i="2"/>
  <c r="BE177" i="2"/>
  <c r="BE184" i="2"/>
  <c r="BE190" i="2"/>
  <c r="F34" i="2"/>
  <c r="BA95" i="1" s="1"/>
  <c r="BA94" i="1" s="1"/>
  <c r="AW94" i="1" s="1"/>
  <c r="AK30" i="1" s="1"/>
  <c r="J34" i="2"/>
  <c r="AW95" i="1" s="1"/>
  <c r="F37" i="2"/>
  <c r="BD95" i="1" s="1"/>
  <c r="BD94" i="1" s="1"/>
  <c r="W33" i="1" s="1"/>
  <c r="F35" i="2"/>
  <c r="BB95" i="1" s="1"/>
  <c r="BB94" i="1" s="1"/>
  <c r="W31" i="1" s="1"/>
  <c r="F36" i="2"/>
  <c r="BC95" i="1" s="1"/>
  <c r="BC94" i="1" s="1"/>
  <c r="AY94" i="1" s="1"/>
  <c r="R120" i="2" l="1"/>
  <c r="R119" i="2" s="1"/>
  <c r="BK120" i="2"/>
  <c r="J120" i="2" s="1"/>
  <c r="J99" i="2"/>
  <c r="T120" i="2"/>
  <c r="T119" i="2" s="1"/>
  <c r="J122" i="2"/>
  <c r="J98" i="2" s="1"/>
  <c r="W32" i="1"/>
  <c r="F33" i="2"/>
  <c r="AZ95" i="1" s="1"/>
  <c r="AZ94" i="1" s="1"/>
  <c r="W29" i="1" s="1"/>
  <c r="W30" i="1"/>
  <c r="J33" i="2"/>
  <c r="AV95" i="1" s="1"/>
  <c r="AT95" i="1" s="1"/>
  <c r="AX94" i="1"/>
  <c r="BK119" i="2" l="1"/>
  <c r="J119" i="2" s="1"/>
  <c r="J96" i="2" s="1"/>
  <c r="J97" i="2"/>
  <c r="AV94" i="1"/>
  <c r="AK29" i="1" s="1"/>
  <c r="J30" i="2" l="1"/>
  <c r="AG95" i="1" s="1"/>
  <c r="AG94" i="1" s="1"/>
  <c r="AK26" i="1" s="1"/>
  <c r="AK35" i="1" s="1"/>
  <c r="AT94" i="1"/>
  <c r="AN95" i="1" l="1"/>
  <c r="J39" i="2"/>
  <c r="AN94" i="1"/>
</calcChain>
</file>

<file path=xl/sharedStrings.xml><?xml version="1.0" encoding="utf-8"?>
<sst xmlns="http://schemas.openxmlformats.org/spreadsheetml/2006/main" count="1220" uniqueCount="205">
  <si>
    <t>Export Komplet</t>
  </si>
  <si>
    <t/>
  </si>
  <si>
    <t>2.0</t>
  </si>
  <si>
    <t>False</t>
  </si>
  <si>
    <t>{78a0452c-6841-4168-b4f2-ed92168559bc}</t>
  </si>
  <si>
    <t>&gt;&gt;  skryté sloupce  &lt;&lt;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</si>
  <si>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</si>
  <si>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</si>
  <si>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</si>
  <si>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</si>
  <si>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</si>
  <si>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</si>
  <si>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</si>
  <si>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</si>
  <si>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A17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</si>
  <si>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</si>
  <si>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</si>
  <si>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Poznáváme pohraniční opevnění</t>
  </si>
  <si>
    <t>KSO:</t>
  </si>
  <si>
    <t>CC-CZ:</t>
  </si>
  <si>
    <t>Místo:</t>
  </si>
  <si>
    <t>Těchonín</t>
  </si>
  <si>
    <t>Datum:</t>
  </si>
  <si>
    <t>Zadavatel:</t>
  </si>
  <si>
    <t>IČ:</t>
  </si>
  <si>
    <t>70892822</t>
  </si>
  <si>
    <t xml:space="preserve">Pardubický kraj, Komenského náměstí 125, 530 02 </t>
  </si>
  <si>
    <t>DIČ:</t>
  </si>
  <si>
    <t>CZ70892822</t>
  </si>
  <si>
    <t>Uchazeč:</t>
  </si>
  <si>
    <t>Vyplň údaj</t>
  </si>
  <si>
    <t>Projektant:</t>
  </si>
  <si>
    <t xml:space="preserve"> 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</si>
  <si>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</si>
  <si>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</si>
  <si>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</si>
  <si>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</si>
  <si>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</si>
  <si>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</si>
  <si>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</si>
  <si>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</si>
  <si>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</si>
  <si>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</si>
  <si>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</si>
  <si>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</si>
  <si>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</si>
  <si>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</si>
  <si>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</si>
  <si>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</si>
  <si>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</si>
  <si>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</si>
  <si>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</si>
  <si>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</si>
  <si>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</si>
  <si>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</si>
  <si>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</si>
  <si>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</si>
  <si>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</si>
  <si>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</si>
  <si>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</si>
  <si>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</si>
  <si>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</si>
  <si>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</si>
  <si>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</si>
  <si>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</si>
  <si>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</si>
  <si>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</si>
  <si>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</si>
  <si>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</si>
  <si>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</si>
  <si>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</si>
  <si>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</si>
  <si>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</si>
  <si>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</si>
  <si>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</si>
  <si>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</si>
  <si>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</si>
  <si>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</si>
  <si>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</si>
  <si>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</si>
  <si>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</si>
  <si>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3</t>
  </si>
  <si>
    <t>Vnitřní vybavení</t>
  </si>
  <si>
    <t>STA</t>
  </si>
  <si>
    <t>1</t>
  </si>
  <si>
    <t>{76478d29-3848-48df-bf51-07f56d7e71cd}</t>
  </si>
  <si>
    <t>2</t>
  </si>
  <si>
    <t>KRYCÍ LIST SOUPISU PRACÍ</t>
  </si>
  <si>
    <t>Objekt:</t>
  </si>
  <si>
    <t>3 - Vnitřní vybavení</t>
  </si>
  <si>
    <t>REKAPITULACE ČLENĚNÍ SOUPISU PRACÍ</t>
  </si>
  <si>
    <t>Kód dílu - Popis</t>
  </si>
  <si>
    <t>Cena celkem [CZK]</t>
  </si>
  <si>
    <t>Náklady ze soupisu prací</t>
  </si>
  <si>
    <t>-1</t>
  </si>
  <si>
    <t>PSV - Práce a dodávky PSV</t>
  </si>
  <si>
    <t xml:space="preserve">    766 - Vybavení ubikace, nábytek a figuríny (dle odstavce 9. tabulky tab.V1.2-1 části PD VV-1)</t>
  </si>
  <si>
    <t xml:space="preserve">    766.2 - Vnitřní vybavení – figurýna, maketa kul.vz.38 (dle odstavce 10. tabulky tab.V1.2-1 části PD VV-1)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</si>
  <si>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</si>
  <si>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</si>
  <si>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</si>
  <si>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</si>
  <si>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</si>
  <si>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</si>
  <si>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</si>
  <si>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</si>
  <si>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</si>
  <si>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</si>
  <si>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</si>
  <si>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</si>
  <si>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</si>
  <si>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PSV</t>
  </si>
  <si>
    <t>Práce a dodávky PSV</t>
  </si>
  <si>
    <t>ROZPOCET</t>
  </si>
  <si>
    <t>766</t>
  </si>
  <si>
    <t>Vybavení ubikace, nábytek a figuríny (dle odstavce 9. tabulky tab.V1.2-1 části PD VV-1)</t>
  </si>
  <si>
    <t>K</t>
  </si>
  <si>
    <t>76682r1</t>
  </si>
  <si>
    <t>ks</t>
  </si>
  <si>
    <t>Položka atypická kalkulovaná projektantem stavby</t>
  </si>
  <si>
    <t>16</t>
  </si>
  <si>
    <t>1474391106</t>
  </si>
  <si>
    <t>PP</t>
  </si>
  <si>
    <t>Montáž nábytku vestavěného dveří posuvných</t>
  </si>
  <si>
    <t>VV</t>
  </si>
  <si>
    <t>" č.V2.1. 2-1) dokumentace VV-1, umístění dle výkresu VV-4; "</t>
  </si>
  <si>
    <t>Součet</t>
  </si>
  <si>
    <t>4</t>
  </si>
  <si>
    <t>76682r2</t>
  </si>
  <si>
    <t>-506409389</t>
  </si>
  <si>
    <t>" č.V2.1. 2-2) dokumentace VV-1, umístění dle výkresu VV-5; "</t>
  </si>
  <si>
    <t>76682r4</t>
  </si>
  <si>
    <t>1593878363</t>
  </si>
  <si>
    <t>"-t.j.výroba, dodávka, instalace repliky původní dobové lavice opatřené nátěrovým systémem dle specifikace NÁTĚR-1"</t>
  </si>
  <si>
    <t>"viz. dokumentace VV-1, umístění dle výkresu VV-4, označení druhu nábytku jako Nb-4;"</t>
  </si>
  <si>
    <t>"viz. dokumentace VV-1, umístění dle výkresu VV-5, označení druhu nábytku jako Nb-4;"</t>
  </si>
  <si>
    <t>76682r5</t>
  </si>
  <si>
    <t>1271009539</t>
  </si>
  <si>
    <t>"-t.j.výroba, dodávka, instalace repliky původního dobového smetníku opatřené nátěrovým systémem dle specifikace NÁTĚR-1"</t>
  </si>
  <si>
    <t>"viz. dokumentace VV-1, umístění dle výkresu VV-4, označení druhu nábytku jako Nb-8; "</t>
  </si>
  <si>
    <t>76682r6</t>
  </si>
  <si>
    <t>-1243494383</t>
  </si>
  <si>
    <t>"-t.j.výroba, dodávka, instalace repliky původních dobových dvojlůžek opatřené nátěrovým systémem dle specifikace NÁTĚR-1 "</t>
  </si>
  <si>
    <t>" viz. dokumentace VV-1, umístění dle výkresu VV-4, označení nábytku jako Nb-6; "</t>
  </si>
  <si>
    <t>"součástí každého místa na dvojlůžka bude replika slamníku a replika podhlavníku;"</t>
  </si>
  <si>
    <t>76682r7</t>
  </si>
  <si>
    <t>1177125798</t>
  </si>
  <si>
    <t>"-t.j.výroba, dodávka, instalace rámu exposice s ocelovým rámem opatřeným pozinkováním bez nátěrového systému,""</t>
  </si>
  <si>
    <t>"s kotvami do zdiva nebo s kotvením k plechovým dveřím včetně zámků,"</t>
  </si>
  <si>
    <t>"viz. dokumentace VV-1, umístění dle výkresu VV-4, provedení rámu dle VV-9; VV-10; VV-11; VV-12; "</t>
  </si>
  <si>
    <t>76682r10</t>
  </si>
  <si>
    <t>-201739127</t>
  </si>
  <si>
    <t>"-t.j.výroba, dodávka, instalace repliky původních dobových lůžek opatřené nátěrovým systémem dle specifikace NÁTĚR-1 "</t>
  </si>
  <si>
    <t>" viz. dokumentace VV-1, umístění dle výkresu VV-5, označení nábytku jako Nb-5; "</t>
  </si>
  <si>
    <t>"součástí jednolůžka bude replika slamníku a replika podhlavníku;"</t>
  </si>
  <si>
    <t>76682r11</t>
  </si>
  <si>
    <t>393422409</t>
  </si>
  <si>
    <t>"-t.j.výroba, dodávka, instalace repliky původního dobového skládacího stolu opatřeného nátěrovým systémem dle specifikace NÁTĚR-1 "</t>
  </si>
  <si>
    <t>" viz. dokumentace VV-1, umístění dle výkresu VV-5, označení nábytku jako Nb-2; "</t>
  </si>
  <si>
    <t>76682r12</t>
  </si>
  <si>
    <t>-1825055199</t>
  </si>
  <si>
    <t>"viz. dokumentace VV-1, umístění dle výkresu VV-5, provedení rámu dle VV-9; VV-10; VV-11; VV-12; "</t>
  </si>
  <si>
    <t>76682r13</t>
  </si>
  <si>
    <t>1614288770</t>
  </si>
  <si>
    <t>"-t.j.výroba, dodávka, instalace repliky původní dobové sedačky opatřené nátěrovým systémem dle specifikace NÁTĚR-1"</t>
  </si>
  <si>
    <t>"viz. dokumentace VV-1, umístění dle výkresu VV-6, označení druhu nábytku jako Nb-3;"</t>
  </si>
  <si>
    <t>76682r14</t>
  </si>
  <si>
    <t>2105333463</t>
  </si>
  <si>
    <t>" viz. dokumentace VV-1, umístění dle výkresu VV-6, označení nábytku jako Nb-1; "</t>
  </si>
  <si>
    <t>76682r15</t>
  </si>
  <si>
    <t>-769619325</t>
  </si>
  <si>
    <t>"  č.V2.1. 3 dokumentace VV-1, umístění dle výkresu VV-7; "</t>
  </si>
  <si>
    <t>76682r16</t>
  </si>
  <si>
    <t>-382441078</t>
  </si>
  <si>
    <t>"-t.j.dodávka přesné repliky dobové kulometné pistole, která bude od výroby, t.j.trvale nestřelbyschopná, instalace"</t>
  </si>
  <si>
    <t>"v exposici v m.č.112 v rukou figurýny č.112-1, umístění dle výkresu VV-7;"</t>
  </si>
  <si>
    <t>76682r17</t>
  </si>
  <si>
    <t>1119236326</t>
  </si>
  <si>
    <t>"-t.j.výroba, dodávka, instalace rámu exposice s ocelovým rámem opatřeným pozinkováním bez nátěrového systému, s kotvami do zdiva včetně zámků,"</t>
  </si>
  <si>
    <t>"viz. dokumentace VV-1, umístění dle výkresu VV-7, provedení rámu dle VV-9; VV-10; VV-11; VV-12; "</t>
  </si>
  <si>
    <t>dodávka smetníku (do m.č.005 (Um6), 1.P.P. a do m.č.009 (Up1) 1.P.P ):</t>
  </si>
  <si>
    <t>dodávka rámu s plexisklem 1000+1500/2100 mm (do m.č.005 (Um6), 1.P.P.):</t>
  </si>
  <si>
    <t>dodávka skládacího stolu 800/1400mm, výška 800mm (do m.č.009 (Up1), 1.P.P.):</t>
  </si>
  <si>
    <t>dodávka sedačky (t.j.taburetu) 350/350mm, výška 460 mm (do m.č.110 (DK), 1.N.P.):</t>
  </si>
  <si>
    <t>dodávka skládacího stolu 800/600mm výška 800 mm (do m.č.110 (DK), 1.N.P.):</t>
  </si>
  <si>
    <t>76682r18</t>
  </si>
  <si>
    <t>76682r19</t>
  </si>
  <si>
    <t>dodávka slamníku a podhlavníku dle velikosti lůžka (do m.č.005 (Um6), 1.P.P. a do m.č.009 (Up1) 1.P.P ):</t>
  </si>
  <si>
    <t>"viz. fotodokumentace Foto č.05-25, součást lůžek v m.č.005 (Um6), 1.P.P. a do m.č.009 (Up1) 1.P.P. "</t>
  </si>
  <si>
    <t>dodávka žebříku k dvojlůžku (do m.č.005 (Um6), 1.P.P. a do m.č.115 (Sk) 1.N.P ):</t>
  </si>
  <si>
    <t>"-t.j.výroba, dodávka, instalace žebříku, součást dvojlůžka"</t>
  </si>
  <si>
    <t>"viz. dokumentace VV-1, provedení žebříku dle VV-27 "</t>
  </si>
  <si>
    <t>dodávka jednolůžka 1900/695mm, výška 350 mm (do m.č.009 (Up1), 1.P.P.):</t>
  </si>
  <si>
    <t>dodávka rámu s plexisklem1500/2100 mm (do m.č.009 (Up1), 1.P.P.):</t>
  </si>
  <si>
    <t>dodávka dvojlůžka 1900/695mm, výška 2080mm (3ks do m.č.005 (Um6), 1.P.P. a 1ks do m.č. 115 (Sk) 1.N.P):</t>
  </si>
  <si>
    <t>dodávka repliky kulometné pistole vzor 38 (místnost m.č.112 (CH), 1.N.P.):</t>
  </si>
  <si>
    <t>dodávka rámu s plexisklem 2000/2100 mm (do m.č.112 (CH), 1.N.P.):</t>
  </si>
  <si>
    <t>dodávka lavice 250/800mm, výška 460 mm  (do m.č.005 (Um6) 1.P.P. 2ks a do m.č.009 (Up1) 1.P.P 1ks. a m.č.115 (Sk) 1.N.P 1ks ):</t>
  </si>
  <si>
    <t>"-t.j.dodávka, instalace figuríny v životní velikosti včetně repliky dobového vojenského oblečení a výstroje podle tabulky.' flexibilní pánská figurína v tělové barvě s realistickou hlavou a obličejem"</t>
  </si>
  <si>
    <t xml:space="preserve">dodávka figuríny č.005-1, vojín hraničářské pěchoty </t>
  </si>
  <si>
    <t xml:space="preserve">dodávka figuríny č.009-1, poddůstojník hraničářské pěchoty v hodnosti svobodníka </t>
  </si>
  <si>
    <t xml:space="preserve">dodávka figuríny č.112-1, vojín hraničářské pěchoty </t>
  </si>
  <si>
    <t>"-t.j.dodávka, instalace figuríny v životní velikosti včetně repliky dobového vojenského oblečení a výstroje podle tabulky, flexibilní pánská figurína v tělové barvě s realistickou hlavou a obličejem"</t>
  </si>
  <si>
    <t>"-t.j.dodávka, instalace figuríny v životní velikosti včetně repliky dobového vojenského oblečení a výstroje podle tabulky flexibilní pánská figurína v tělové barvě s realistickou hlavou a obličejem"</t>
  </si>
  <si>
    <t>"-t.j.výroba, dodávka, instalace slamníku a podhlavníku z režné látky s otvorem pro cpaní slámy dle fotodokumentace včetně výplně z polystyrenových kuliček"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</si>
</sst>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u/>
      <sz val="11"/>
      <color theme="10"/>
      <name val="Calibri"/>
      <scheme val="minor"/>
    </font>
    <font>
      <sz val="9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340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 applyProtection="1"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8" fillId="0" borderId="0" xfId="0" applyFont="1" applyFill="1" applyAlignment="1" applyProtection="1">
      <protection locked="0"/>
    </xf>
    <xf numFmtId="0" fontId="0" fillId="0" borderId="0" xfId="0" applyFont="1" applyFill="1" applyAlignment="1" applyProtection="1">
      <alignment vertical="center"/>
      <protection locked="0"/>
    </xf>
    <xf numFmtId="0" fontId="9" fillId="0" borderId="0" xfId="0" applyFont="1" applyFill="1" applyAlignment="1" applyProtection="1">
      <alignment vertical="center"/>
      <protection locked="0"/>
    </xf>
    <xf numFmtId="0" fontId="10" fillId="0" borderId="0" xfId="0" applyFont="1" applyFill="1" applyAlignment="1" applyProtection="1">
      <alignment vertical="center"/>
      <protection locked="0"/>
    </xf>
    <xf numFmtId="0" fontId="11" fillId="0" borderId="0" xfId="0" applyFont="1" applyFill="1" applyAlignment="1" applyProtection="1">
      <alignment vertical="center"/>
      <protection locked="0"/>
    </xf>
    <xf numFmtId="0" fontId="2" fillId="3" borderId="0" xfId="0" applyFont="1" applyFill="1" applyAlignment="1" applyProtection="1">
      <alignment horizontal="left" vertical="center"/>
      <protection locked="0"/>
    </xf>
    <xf numFmtId="0" fontId="0" fillId="0" borderId="0" xfId="0" applyProtection="1"/>
    <xf numFmtId="0" fontId="0" fillId="0" borderId="0" xfId="0" applyFont="1" applyAlignment="1" applyProtection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 applyProtection="1"/>
    <xf numFmtId="0" fontId="14" fillId="0" borderId="0" xfId="0" applyFont="1" applyAlignment="1" applyProtection="1">
      <alignment horizontal="left" vertical="center"/>
    </xf>
    <xf numFmtId="0" fontId="30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" fillId="0" borderId="0" xfId="0" applyFont="1" applyAlignment="1" applyProtection="1">
      <alignment horizontal="left" vertical="center"/>
    </xf>
    <xf numFmtId="165" fontId="2" fillId="0" borderId="0" xfId="0" applyNumberFormat="1" applyFont="1" applyFill="1" applyAlignment="1" applyProtection="1">
      <alignment horizontal="left" vertical="center"/>
    </xf>
    <xf numFmtId="0" fontId="0" fillId="0" borderId="0" xfId="0" applyFont="1" applyAlignment="1" applyProtection="1">
      <alignment vertical="center" wrapText="1"/>
    </xf>
    <xf numFmtId="0" fontId="0" fillId="0" borderId="3" xfId="0" applyFont="1" applyBorder="1" applyAlignment="1" applyProtection="1">
      <alignment vertical="center" wrapText="1"/>
    </xf>
    <xf numFmtId="0" fontId="0" fillId="0" borderId="3" xfId="0" applyBorder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0" fillId="0" borderId="12" xfId="0" applyFont="1" applyBorder="1" applyAlignment="1" applyProtection="1">
      <alignment vertical="center"/>
    </xf>
    <xf numFmtId="0" fontId="17" fillId="0" borderId="0" xfId="0" applyFont="1" applyAlignment="1" applyProtection="1">
      <alignment horizontal="left" vertical="center"/>
    </xf>
    <xf numFmtId="4" fontId="24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21" fillId="0" borderId="0" xfId="0" applyFont="1" applyAlignment="1" applyProtection="1">
      <alignment horizontal="left" vertical="center"/>
    </xf>
    <xf numFmtId="4" fontId="1" fillId="0" borderId="0" xfId="0" applyNumberFormat="1" applyFont="1" applyAlignment="1" applyProtection="1">
      <alignment vertical="center"/>
    </xf>
    <xf numFmtId="0" fontId="0" fillId="5" borderId="0" xfId="0" applyFont="1" applyFill="1" applyAlignment="1" applyProtection="1">
      <alignment vertical="center"/>
    </xf>
    <xf numFmtId="0" fontId="4" fillId="5" borderId="6" xfId="0" applyFont="1" applyFill="1" applyBorder="1" applyAlignment="1" applyProtection="1">
      <alignment horizontal="left" vertical="center"/>
    </xf>
    <xf numFmtId="0" fontId="0" fillId="5" borderId="7" xfId="0" applyFont="1" applyFill="1" applyBorder="1" applyAlignment="1" applyProtection="1">
      <alignment vertical="center"/>
    </xf>
    <xf numFmtId="0" fontId="4" fillId="5" borderId="7" xfId="0" applyFont="1" applyFill="1" applyBorder="1" applyAlignment="1" applyProtection="1">
      <alignment horizontal="right" vertical="center"/>
    </xf>
    <xf numFmtId="0" fontId="4" fillId="5" borderId="7" xfId="0" applyFont="1" applyFill="1" applyBorder="1" applyAlignment="1" applyProtection="1">
      <alignment horizontal="center" vertical="center"/>
    </xf>
    <xf numFmtId="4" fontId="4" fillId="5" borderId="7" xfId="0" applyNumberFormat="1" applyFont="1" applyFill="1" applyBorder="1" applyAlignment="1" applyProtection="1">
      <alignment vertical="center"/>
    </xf>
    <xf numFmtId="0" fontId="0" fillId="5" borderId="8" xfId="0" applyFont="1" applyFill="1" applyBorder="1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righ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0" xfId="0" applyFont="1" applyAlignment="1" applyProtection="1">
      <alignment horizontal="left" vertical="center" wrapText="1"/>
    </xf>
    <xf numFmtId="0" fontId="22" fillId="5" borderId="0" xfId="0" applyFont="1" applyFill="1" applyAlignment="1" applyProtection="1">
      <alignment horizontal="left" vertical="center"/>
    </xf>
    <xf numFmtId="0" fontId="22" fillId="5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3" xfId="0" applyFont="1" applyBorder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0" fillId="0" borderId="0" xfId="0" applyFont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5" borderId="16" xfId="0" applyFont="1" applyFill="1" applyBorder="1" applyAlignment="1" applyProtection="1">
      <alignment horizontal="center" vertical="center" wrapText="1"/>
    </xf>
    <xf numFmtId="0" fontId="22" fillId="5" borderId="17" xfId="0" applyFont="1" applyFill="1" applyBorder="1" applyAlignment="1" applyProtection="1">
      <alignment horizontal="center" vertical="center" wrapText="1"/>
    </xf>
    <xf numFmtId="0" fontId="22" fillId="5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horizontal="center" vertical="center" wrapText="1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 wrapText="1"/>
    </xf>
    <xf numFmtId="0" fontId="24" fillId="0" borderId="0" xfId="0" applyFont="1" applyAlignment="1" applyProtection="1">
      <alignment horizontal="left" vertical="center"/>
    </xf>
    <xf numFmtId="4" fontId="24" fillId="0" borderId="0" xfId="0" applyNumberFormat="1" applyFont="1" applyAlignment="1" applyProtection="1"/>
    <xf numFmtId="0" fontId="0" fillId="0" borderId="11" xfId="0" applyFont="1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 applyProtection="1">
      <alignment vertical="center"/>
    </xf>
    <xf numFmtId="0" fontId="8" fillId="0" borderId="0" xfId="0" applyFont="1" applyAlignment="1" applyProtection="1"/>
    <xf numFmtId="0" fontId="8" fillId="0" borderId="3" xfId="0" applyFont="1" applyBorder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4" fontId="6" fillId="0" borderId="0" xfId="0" applyNumberFormat="1" applyFont="1" applyAlignment="1" applyProtection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 applyProtection="1">
      <alignment horizontal="center"/>
    </xf>
    <xf numFmtId="4" fontId="8" fillId="0" borderId="0" xfId="0" applyNumberFormat="1" applyFont="1" applyAlignment="1" applyProtection="1">
      <alignment vertical="center"/>
    </xf>
    <xf numFmtId="0" fontId="8" fillId="0" borderId="0" xfId="0" applyFont="1" applyFill="1" applyAlignment="1" applyProtection="1"/>
    <xf numFmtId="0" fontId="8" fillId="0" borderId="3" xfId="0" applyFont="1" applyFill="1" applyBorder="1" applyAlignment="1" applyProtection="1"/>
    <xf numFmtId="0" fontId="8" fillId="0" borderId="0" xfId="0" applyFont="1" applyFill="1" applyAlignment="1" applyProtection="1">
      <alignment horizontal="left"/>
    </xf>
    <xf numFmtId="0" fontId="7" fillId="0" borderId="0" xfId="0" applyFont="1" applyFill="1" applyAlignment="1" applyProtection="1">
      <alignment horizontal="left"/>
    </xf>
    <xf numFmtId="4" fontId="7" fillId="0" borderId="0" xfId="0" applyNumberFormat="1" applyFont="1" applyFill="1" applyAlignment="1" applyProtection="1"/>
    <xf numFmtId="0" fontId="8" fillId="0" borderId="14" xfId="0" applyFont="1" applyFill="1" applyBorder="1" applyAlignment="1" applyProtection="1"/>
    <xf numFmtId="0" fontId="8" fillId="0" borderId="0" xfId="0" applyFont="1" applyFill="1" applyBorder="1" applyAlignment="1" applyProtection="1"/>
    <xf numFmtId="166" fontId="8" fillId="0" borderId="0" xfId="0" applyNumberFormat="1" applyFont="1" applyFill="1" applyBorder="1" applyAlignment="1" applyProtection="1"/>
    <xf numFmtId="166" fontId="8" fillId="0" borderId="15" xfId="0" applyNumberFormat="1" applyFont="1" applyFill="1" applyBorder="1" applyAlignment="1" applyProtection="1"/>
    <xf numFmtId="0" fontId="8" fillId="0" borderId="0" xfId="0" applyFont="1" applyFill="1" applyAlignment="1" applyProtection="1">
      <alignment horizontal="center"/>
    </xf>
    <xf numFmtId="4" fontId="8" fillId="0" borderId="0" xfId="0" applyNumberFormat="1" applyFont="1" applyFill="1" applyAlignment="1" applyProtection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0" borderId="22" xfId="0" applyNumberFormat="1" applyFont="1" applyBorder="1" applyAlignment="1" applyProtection="1">
      <alignment vertical="center"/>
    </xf>
    <xf numFmtId="0" fontId="23" fillId="3" borderId="14" xfId="0" applyFont="1" applyFill="1" applyBorder="1" applyAlignment="1" applyProtection="1">
      <alignment horizontal="left" vertical="center"/>
    </xf>
    <xf numFmtId="0" fontId="23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4" fontId="0" fillId="0" borderId="0" xfId="0" applyNumberFormat="1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0" applyFont="1" applyAlignment="1" applyProtection="1">
      <alignment horizontal="left" vertical="center" wrapText="1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37" fillId="0" borderId="22" xfId="0" applyFont="1" applyFill="1" applyBorder="1" applyAlignment="1" applyProtection="1">
      <alignment horizontal="left" vertical="center" wrapText="1"/>
    </xf>
    <xf numFmtId="0" fontId="22" fillId="0" borderId="22" xfId="0" applyFont="1" applyFill="1" applyBorder="1" applyAlignment="1" applyProtection="1">
      <alignment horizontal="left" vertical="center" wrapText="1"/>
    </xf>
    <xf numFmtId="0" fontId="22" fillId="0" borderId="22" xfId="0" applyFont="1" applyFill="1" applyBorder="1" applyAlignment="1" applyProtection="1">
      <alignment horizontal="center" vertical="center" wrapText="1"/>
    </xf>
    <xf numFmtId="167" fontId="22" fillId="0" borderId="22" xfId="0" applyNumberFormat="1" applyFont="1" applyFill="1" applyBorder="1" applyAlignment="1" applyProtection="1">
      <alignment vertical="center"/>
    </xf>
    <xf numFmtId="0" fontId="11" fillId="0" borderId="19" xfId="0" applyFont="1" applyBorder="1" applyAlignment="1" applyProtection="1">
      <alignment vertical="center"/>
    </xf>
    <xf numFmtId="0" fontId="11" fillId="0" borderId="20" xfId="0" applyFont="1" applyBorder="1" applyAlignment="1" applyProtection="1">
      <alignment vertical="center"/>
    </xf>
    <xf numFmtId="0" fontId="11" fillId="0" borderId="21" xfId="0" applyFont="1" applyBorder="1" applyAlignment="1" applyProtection="1">
      <alignment vertical="center"/>
    </xf>
    <xf numFmtId="0" fontId="0" fillId="0" borderId="0" xfId="0" applyFont="1" applyFill="1" applyAlignment="1" applyProtection="1">
      <alignment vertical="center"/>
    </xf>
    <xf numFmtId="0" fontId="0" fillId="0" borderId="3" xfId="0" applyFont="1" applyFill="1" applyBorder="1" applyAlignment="1" applyProtection="1">
      <alignment vertical="center"/>
    </xf>
    <xf numFmtId="0" fontId="22" fillId="0" borderId="22" xfId="0" applyFont="1" applyFill="1" applyBorder="1" applyAlignment="1" applyProtection="1">
      <alignment horizontal="center" vertical="center"/>
    </xf>
    <xf numFmtId="49" fontId="22" fillId="0" borderId="22" xfId="0" applyNumberFormat="1" applyFont="1" applyFill="1" applyBorder="1" applyAlignment="1" applyProtection="1">
      <alignment horizontal="left" vertical="center" wrapText="1"/>
    </xf>
    <xf numFmtId="4" fontId="22" fillId="0" borderId="22" xfId="0" applyNumberFormat="1" applyFont="1" applyFill="1" applyBorder="1" applyAlignment="1" applyProtection="1">
      <alignment vertical="center"/>
    </xf>
    <xf numFmtId="0" fontId="23" fillId="0" borderId="14" xfId="0" applyFont="1" applyFill="1" applyBorder="1" applyAlignment="1" applyProtection="1">
      <alignment horizontal="left" vertical="center"/>
    </xf>
    <xf numFmtId="0" fontId="23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/>
    </xf>
    <xf numFmtId="166" fontId="23" fillId="0" borderId="0" xfId="0" applyNumberFormat="1" applyFont="1" applyFill="1" applyBorder="1" applyAlignment="1" applyProtection="1">
      <alignment vertical="center"/>
    </xf>
    <xf numFmtId="166" fontId="23" fillId="0" borderId="15" xfId="0" applyNumberFormat="1" applyFont="1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22" fillId="0" borderId="0" xfId="0" applyFont="1" applyFill="1" applyAlignment="1" applyProtection="1">
      <alignment horizontal="left" vertical="center"/>
    </xf>
    <xf numFmtId="0" fontId="0" fillId="0" borderId="0" xfId="0" applyFont="1" applyFill="1" applyAlignment="1" applyProtection="1">
      <alignment horizontal="left" vertical="center"/>
    </xf>
    <xf numFmtId="4" fontId="0" fillId="0" borderId="0" xfId="0" applyNumberFormat="1" applyFont="1" applyFill="1" applyAlignment="1" applyProtection="1">
      <alignment vertical="center"/>
    </xf>
    <xf numFmtId="0" fontId="34" fillId="0" borderId="0" xfId="0" applyFont="1" applyFill="1" applyAlignment="1" applyProtection="1">
      <alignment horizontal="left" vertical="center"/>
    </xf>
    <xf numFmtId="0" fontId="35" fillId="0" borderId="0" xfId="0" applyFont="1" applyFill="1" applyAlignment="1" applyProtection="1">
      <alignment horizontal="left" vertical="center" wrapText="1"/>
    </xf>
    <xf numFmtId="0" fontId="0" fillId="0" borderId="14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0" fillId="0" borderId="15" xfId="0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vertical="center"/>
    </xf>
    <xf numFmtId="0" fontId="9" fillId="0" borderId="3" xfId="0" applyFont="1" applyFill="1" applyBorder="1" applyAlignment="1" applyProtection="1">
      <alignment vertical="center"/>
    </xf>
    <xf numFmtId="0" fontId="9" fillId="0" borderId="0" xfId="0" applyFont="1" applyFill="1" applyAlignment="1" applyProtection="1">
      <alignment horizontal="left" vertical="center"/>
    </xf>
    <xf numFmtId="0" fontId="9" fillId="0" borderId="0" xfId="0" applyFont="1" applyFill="1" applyAlignment="1" applyProtection="1">
      <alignment horizontal="left" vertical="center" wrapText="1"/>
    </xf>
    <xf numFmtId="0" fontId="9" fillId="0" borderId="14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9" fillId="0" borderId="15" xfId="0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10" fillId="0" borderId="3" xfId="0" applyFont="1" applyFill="1" applyBorder="1" applyAlignment="1" applyProtection="1">
      <alignment vertical="center"/>
    </xf>
    <xf numFmtId="0" fontId="10" fillId="0" borderId="0" xfId="0" applyFont="1" applyFill="1" applyAlignment="1" applyProtection="1">
      <alignment horizontal="left" vertical="center"/>
    </xf>
    <xf numFmtId="0" fontId="10" fillId="0" borderId="0" xfId="0" applyFont="1" applyFill="1" applyAlignment="1" applyProtection="1">
      <alignment horizontal="left" vertical="center" wrapText="1"/>
    </xf>
    <xf numFmtId="167" fontId="10" fillId="0" borderId="0" xfId="0" applyNumberFormat="1" applyFont="1" applyFill="1" applyAlignment="1" applyProtection="1">
      <alignment vertical="center"/>
    </xf>
    <xf numFmtId="0" fontId="10" fillId="0" borderId="14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vertical="center"/>
    </xf>
    <xf numFmtId="0" fontId="10" fillId="0" borderId="15" xfId="0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11" fillId="0" borderId="3" xfId="0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horizontal="left" vertical="center"/>
    </xf>
    <xf numFmtId="0" fontId="11" fillId="0" borderId="0" xfId="0" applyFont="1" applyFill="1" applyAlignment="1" applyProtection="1">
      <alignment horizontal="left" vertical="center" wrapText="1"/>
    </xf>
    <xf numFmtId="167" fontId="11" fillId="0" borderId="0" xfId="0" applyNumberFormat="1" applyFont="1" applyFill="1" applyAlignment="1" applyProtection="1">
      <alignment vertical="center"/>
    </xf>
    <xf numFmtId="0" fontId="11" fillId="0" borderId="19" xfId="0" applyFont="1" applyFill="1" applyBorder="1" applyAlignment="1" applyProtection="1">
      <alignment vertical="center"/>
    </xf>
    <xf numFmtId="0" fontId="11" fillId="0" borderId="20" xfId="0" applyFont="1" applyFill="1" applyBorder="1" applyAlignment="1" applyProtection="1">
      <alignment vertical="center"/>
    </xf>
    <xf numFmtId="0" fontId="11" fillId="0" borderId="21" xfId="0" applyFont="1" applyFill="1" applyBorder="1" applyAlignment="1" applyProtection="1">
      <alignment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5" borderId="7" xfId="0" applyFont="1" applyFill="1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0" fillId="5" borderId="0" xfId="0" applyFont="1" applyFill="1" applyAlignment="1" applyProtection="1">
      <alignment vertical="center"/>
      <protection locked="0"/>
    </xf>
    <xf numFmtId="0" fontId="6" fillId="0" borderId="20" xfId="0" applyFont="1" applyBorder="1" applyAlignment="1" applyProtection="1">
      <alignment vertical="center"/>
      <protection locked="0"/>
    </xf>
    <xf numFmtId="0" fontId="7" fillId="0" borderId="20" xfId="0" applyFont="1" applyBorder="1" applyAlignment="1" applyProtection="1">
      <alignment vertical="center"/>
      <protection locked="0"/>
    </xf>
    <xf numFmtId="0" fontId="22" fillId="5" borderId="17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8" xfId="0" applyFont="1" applyFill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Fill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3" fillId="2" borderId="0" xfId="0" applyFont="1" applyFill="1" applyAlignment="1" applyProtection="1">
      <alignment horizontal="center" vertical="center"/>
    </xf>
    <xf numFmtId="0" fontId="0" fillId="0" borderId="0" xfId="0" applyProtection="1"/>
    <xf numFmtId="0" fontId="2" fillId="3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</cellXfs>
  <cellStyles count="2">
    <cellStyle name="Hypertextový odkaz" xfId="1" builtinId="8"/>
    <cellStyle name="Normální" xfId="0" builtinId="0" customBuiltin="1"/>
  </cellStyles>
  <dxfs count="0"/>
  <tableStyles count="0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7"/>
  <sheetViews>
    <sheetView showGridLines="0" tabSelected="1" workbookViewId="0">
      <selection activeCell="AN17" sqref="AN17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8" t="s">
        <v>0</v>
      </c>
      <c r="AZ1" s="8" t="s">
        <v>1</v>
      </c>
      <c r="BA1" s="8" t="s">
        <v>2</v>
      </c>
      <c r="BB1" s="8" t="s">
        <v>1</v>
      </c>
      <c r="BT1" s="8" t="s">
        <v>3</v>
      </c>
      <c r="BU1" s="8" t="s">
        <v>3</v>
      </c>
      <c r="BV1" s="8" t="s">
        <v>4</v>
      </c>
    </row>
    <row r="2" spans="1:74" s="1" customFormat="1" ht="36.950000000000003" customHeight="1">
      <c r="AR2" s="292" t="s">
        <v>5</v>
      </c>
      <c r="AS2" s="293"/>
      <c r="AT2" s="293"/>
      <c r="AU2" s="293"/>
      <c r="AV2" s="293"/>
      <c r="AW2" s="293"/>
      <c r="AX2" s="293"/>
      <c r="AY2" s="293"/>
      <c r="AZ2" s="293"/>
      <c r="BA2" s="293"/>
      <c r="BB2" s="293"/>
      <c r="BC2" s="293"/>
      <c r="BD2" s="293"/>
      <c r="BE2" s="293"/>
      <c r="BS2" s="9" t="s">
        <v>6</v>
      </c>
      <c r="BT2" s="9" t="s">
        <v>7</v>
      </c>
    </row>
    <row r="3" spans="1:74" s="1" customFormat="1" ht="6.95" customHeight="1">
      <c r="B3" s="10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2"/>
      <c r="BS3" s="9" t="s">
        <v>6</v>
      </c>
      <c r="BT3" s="9" t="s">
        <v>8</v>
      </c>
    </row>
    <row r="4" spans="1:74" s="1" customFormat="1" ht="24.95" customHeight="1">
      <c r="B4" s="12"/>
      <c r="D4" s="13" t="s">
        <v>9</v>
      </c>
      <c r="AR4" s="12"/>
      <c r="AS4" s="14" t="s">
        <v>10</v>
      </c>
      <c r="BE4" s="15" t="s">
        <v>11</v>
      </c>
      <c r="BS4" s="9" t="s">
        <v>12</v>
      </c>
    </row>
    <row r="5" spans="1:74" s="1" customFormat="1" ht="12" customHeight="1">
      <c r="B5" s="12"/>
      <c r="D5" s="16" t="s">
        <v>13</v>
      </c>
      <c r="K5" s="323" t="s">
        <v>14</v>
      </c>
      <c r="L5" s="293"/>
      <c r="M5" s="293"/>
      <c r="N5" s="293"/>
      <c r="O5" s="293"/>
      <c r="P5" s="293"/>
      <c r="Q5" s="293"/>
      <c r="R5" s="293"/>
      <c r="S5" s="293"/>
      <c r="T5" s="293"/>
      <c r="U5" s="293"/>
      <c r="V5" s="293"/>
      <c r="W5" s="293"/>
      <c r="X5" s="293"/>
      <c r="Y5" s="293"/>
      <c r="Z5" s="293"/>
      <c r="AA5" s="293"/>
      <c r="AB5" s="293"/>
      <c r="AC5" s="293"/>
      <c r="AD5" s="293"/>
      <c r="AE5" s="293"/>
      <c r="AF5" s="293"/>
      <c r="AG5" s="293"/>
      <c r="AH5" s="293"/>
      <c r="AI5" s="293"/>
      <c r="AJ5" s="293"/>
      <c r="AR5" s="12"/>
      <c r="BE5" s="320" t="s">
        <v>15</v>
      </c>
      <c r="BS5" s="9" t="s">
        <v>6</v>
      </c>
    </row>
    <row r="6" spans="1:74" s="1" customFormat="1" ht="36.950000000000003" customHeight="1">
      <c r="B6" s="12"/>
      <c r="D6" s="18" t="s">
        <v>16</v>
      </c>
      <c r="K6" s="324" t="s">
        <v>17</v>
      </c>
      <c r="L6" s="293"/>
      <c r="M6" s="293"/>
      <c r="N6" s="293"/>
      <c r="O6" s="293"/>
      <c r="P6" s="293"/>
      <c r="Q6" s="293"/>
      <c r="R6" s="293"/>
      <c r="S6" s="293"/>
      <c r="T6" s="293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3"/>
      <c r="AJ6" s="293"/>
      <c r="AR6" s="12"/>
      <c r="BE6" s="321"/>
      <c r="BS6" s="9" t="s">
        <v>6</v>
      </c>
    </row>
    <row r="7" spans="1:74" s="1" customFormat="1" ht="12" customHeight="1">
      <c r="B7" s="12"/>
      <c r="D7" s="19" t="s">
        <v>18</v>
      </c>
      <c r="K7" s="17" t="s">
        <v>1</v>
      </c>
      <c r="AK7" s="19" t="s">
        <v>19</v>
      </c>
      <c r="AN7" s="17" t="s">
        <v>1</v>
      </c>
      <c r="AR7" s="12"/>
      <c r="BE7" s="321"/>
      <c r="BS7" s="9" t="s">
        <v>6</v>
      </c>
    </row>
    <row r="8" spans="1:74" s="1" customFormat="1" ht="12" customHeight="1">
      <c r="B8" s="12"/>
      <c r="D8" s="19" t="s">
        <v>20</v>
      </c>
      <c r="K8" s="17" t="s">
        <v>21</v>
      </c>
      <c r="AK8" s="19" t="s">
        <v>22</v>
      </c>
      <c r="AN8" s="301">
        <v>45774</v>
      </c>
      <c r="AO8" s="301"/>
      <c r="AR8" s="12"/>
      <c r="BE8" s="321"/>
      <c r="BS8" s="9" t="s">
        <v>6</v>
      </c>
    </row>
    <row r="9" spans="1:74" s="1" customFormat="1" ht="14.45" customHeight="1">
      <c r="B9" s="12"/>
      <c r="AR9" s="12"/>
      <c r="BE9" s="321"/>
      <c r="BS9" s="9" t="s">
        <v>6</v>
      </c>
    </row>
    <row r="10" spans="1:74" s="1" customFormat="1" ht="12" customHeight="1">
      <c r="B10" s="12"/>
      <c r="D10" s="19" t="s">
        <v>23</v>
      </c>
      <c r="AK10" s="19" t="s">
        <v>24</v>
      </c>
      <c r="AN10" s="17" t="s">
        <v>25</v>
      </c>
      <c r="AR10" s="12"/>
      <c r="BE10" s="321"/>
      <c r="BS10" s="9" t="s">
        <v>6</v>
      </c>
    </row>
    <row r="11" spans="1:74" s="1" customFormat="1" ht="18.399999999999999" customHeight="1">
      <c r="B11" s="12"/>
      <c r="E11" s="17" t="s">
        <v>26</v>
      </c>
      <c r="AK11" s="19" t="s">
        <v>27</v>
      </c>
      <c r="AN11" s="17" t="s">
        <v>28</v>
      </c>
      <c r="AR11" s="12"/>
      <c r="BE11" s="321"/>
      <c r="BS11" s="9" t="s">
        <v>6</v>
      </c>
    </row>
    <row r="12" spans="1:74" s="1" customFormat="1" ht="6.95" customHeight="1">
      <c r="B12" s="12"/>
      <c r="AR12" s="12"/>
      <c r="BE12" s="321"/>
      <c r="BS12" s="9" t="s">
        <v>6</v>
      </c>
    </row>
    <row r="13" spans="1:74" s="1" customFormat="1" ht="12" customHeight="1">
      <c r="B13" s="12"/>
      <c r="D13" s="19" t="s">
        <v>29</v>
      </c>
      <c r="AK13" s="19" t="s">
        <v>24</v>
      </c>
      <c r="AN13" s="20" t="s">
        <v>30</v>
      </c>
      <c r="AR13" s="12"/>
      <c r="BE13" s="321"/>
      <c r="BS13" s="9" t="s">
        <v>6</v>
      </c>
    </row>
    <row r="14" spans="1:74" ht="12.75">
      <c r="B14" s="12"/>
      <c r="E14" s="325" t="s">
        <v>30</v>
      </c>
      <c r="F14" s="326"/>
      <c r="G14" s="326"/>
      <c r="H14" s="326"/>
      <c r="I14" s="326"/>
      <c r="J14" s="326"/>
      <c r="K14" s="326"/>
      <c r="L14" s="326"/>
      <c r="M14" s="326"/>
      <c r="N14" s="326"/>
      <c r="O14" s="326"/>
      <c r="P14" s="326"/>
      <c r="Q14" s="326"/>
      <c r="R14" s="326"/>
      <c r="S14" s="326"/>
      <c r="T14" s="326"/>
      <c r="U14" s="326"/>
      <c r="V14" s="326"/>
      <c r="W14" s="326"/>
      <c r="X14" s="326"/>
      <c r="Y14" s="326"/>
      <c r="Z14" s="326"/>
      <c r="AA14" s="326"/>
      <c r="AB14" s="326"/>
      <c r="AC14" s="326"/>
      <c r="AD14" s="326"/>
      <c r="AE14" s="326"/>
      <c r="AF14" s="326"/>
      <c r="AG14" s="326"/>
      <c r="AH14" s="326"/>
      <c r="AI14" s="326"/>
      <c r="AJ14" s="326"/>
      <c r="AK14" s="19" t="s">
        <v>27</v>
      </c>
      <c r="AN14" s="20" t="s">
        <v>30</v>
      </c>
      <c r="AR14" s="12"/>
      <c r="BE14" s="321"/>
      <c r="BS14" s="9" t="s">
        <v>6</v>
      </c>
    </row>
    <row r="15" spans="1:74" s="1" customFormat="1" ht="6.95" customHeight="1">
      <c r="B15" s="12"/>
      <c r="AR15" s="12"/>
      <c r="BE15" s="321"/>
      <c r="BS15" s="9" t="s">
        <v>3</v>
      </c>
    </row>
    <row r="16" spans="1:74" s="1" customFormat="1" ht="12" customHeight="1">
      <c r="B16" s="12"/>
      <c r="D16" s="19" t="s">
        <v>31</v>
      </c>
      <c r="AK16" s="19" t="s">
        <v>24</v>
      </c>
      <c r="AN16" s="17" t="s">
        <v>1</v>
      </c>
      <c r="AR16" s="12"/>
      <c r="BE16" s="321"/>
      <c r="BS16" s="9" t="s">
        <v>3</v>
      </c>
    </row>
    <row r="17" spans="1:71" s="1" customFormat="1" ht="18.399999999999999" customHeight="1">
      <c r="B17" s="12"/>
      <c r="E17" s="17" t="s">
        <v>32</v>
      </c>
      <c r="AK17" s="19" t="s">
        <v>27</v>
      </c>
      <c r="AN17" s="17" t="s">
        <v>1</v>
      </c>
      <c r="AR17" s="12"/>
      <c r="BE17" s="321"/>
      <c r="BS17" s="9" t="s">
        <v>33</v>
      </c>
    </row>
    <row r="18" spans="1:71" s="1" customFormat="1" ht="6.95" customHeight="1">
      <c r="B18" s="12"/>
      <c r="AR18" s="12"/>
      <c r="BE18" s="321"/>
      <c r="BS18" s="9" t="s">
        <v>6</v>
      </c>
    </row>
    <row r="19" spans="1:71" s="1" customFormat="1" ht="12" customHeight="1">
      <c r="B19" s="12"/>
      <c r="D19" s="19" t="s">
        <v>34</v>
      </c>
      <c r="AK19" s="19" t="s">
        <v>24</v>
      </c>
      <c r="AN19" s="17" t="s">
        <v>1</v>
      </c>
      <c r="AR19" s="12"/>
      <c r="BE19" s="321"/>
      <c r="BS19" s="9" t="s">
        <v>6</v>
      </c>
    </row>
    <row r="20" spans="1:71" s="1" customFormat="1" ht="18.399999999999999" customHeight="1">
      <c r="B20" s="12"/>
      <c r="E20" s="17" t="s">
        <v>32</v>
      </c>
      <c r="AK20" s="19" t="s">
        <v>27</v>
      </c>
      <c r="AN20" s="17" t="s">
        <v>1</v>
      </c>
      <c r="AR20" s="12"/>
      <c r="BE20" s="321"/>
      <c r="BS20" s="9" t="s">
        <v>33</v>
      </c>
    </row>
    <row r="21" spans="1:71" s="1" customFormat="1" ht="6.95" customHeight="1">
      <c r="B21" s="12"/>
      <c r="AR21" s="12"/>
      <c r="BE21" s="321"/>
    </row>
    <row r="22" spans="1:71" s="1" customFormat="1" ht="12" customHeight="1">
      <c r="B22" s="12"/>
      <c r="D22" s="19" t="s">
        <v>35</v>
      </c>
      <c r="AR22" s="12"/>
      <c r="BE22" s="321"/>
    </row>
    <row r="23" spans="1:71" s="1" customFormat="1" ht="16.5" customHeight="1">
      <c r="B23" s="12"/>
      <c r="E23" s="327" t="s">
        <v>1</v>
      </c>
      <c r="F23" s="327"/>
      <c r="G23" s="327"/>
      <c r="H23" s="327"/>
      <c r="I23" s="327"/>
      <c r="J23" s="327"/>
      <c r="K23" s="327"/>
      <c r="L23" s="327"/>
      <c r="M23" s="327"/>
      <c r="N23" s="327"/>
      <c r="O23" s="327"/>
      <c r="P23" s="327"/>
      <c r="Q23" s="327"/>
      <c r="R23" s="327"/>
      <c r="S23" s="327"/>
      <c r="T23" s="327"/>
      <c r="U23" s="327"/>
      <c r="V23" s="327"/>
      <c r="W23" s="327"/>
      <c r="X23" s="327"/>
      <c r="Y23" s="327"/>
      <c r="Z23" s="327"/>
      <c r="AA23" s="327"/>
      <c r="AB23" s="327"/>
      <c r="AC23" s="327"/>
      <c r="AD23" s="327"/>
      <c r="AE23" s="327"/>
      <c r="AF23" s="327"/>
      <c r="AG23" s="327"/>
      <c r="AH23" s="327"/>
      <c r="AI23" s="327"/>
      <c r="AJ23" s="327"/>
      <c r="AK23" s="327"/>
      <c r="AL23" s="327"/>
      <c r="AM23" s="327"/>
      <c r="AN23" s="327"/>
      <c r="AR23" s="12"/>
      <c r="BE23" s="321"/>
    </row>
    <row r="24" spans="1:71" s="1" customFormat="1" ht="6.95" customHeight="1">
      <c r="B24" s="12"/>
      <c r="AR24" s="12"/>
      <c r="BE24" s="321"/>
    </row>
    <row r="25" spans="1:71" s="1" customFormat="1" ht="6.95" customHeight="1">
      <c r="B25" s="12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R25" s="12"/>
      <c r="BE25" s="321"/>
    </row>
    <row r="26" spans="1:71" s="2" customFormat="1" ht="25.9" customHeight="1">
      <c r="A26" s="22"/>
      <c r="B26" s="23"/>
      <c r="C26" s="22"/>
      <c r="D26" s="24" t="s">
        <v>36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5"/>
      <c r="AJ26" s="25"/>
      <c r="AK26" s="328">
        <f>ROUND(AG94,2)</f>
        <v>0</v>
      </c>
      <c r="AL26" s="329"/>
      <c r="AM26" s="329"/>
      <c r="AN26" s="329"/>
      <c r="AO26" s="329"/>
      <c r="AP26" s="22"/>
      <c r="AQ26" s="22"/>
      <c r="AR26" s="23"/>
      <c r="BE26" s="321"/>
    </row>
    <row r="27" spans="1:71" s="2" customFormat="1" ht="6.95" customHeight="1">
      <c r="A27" s="22"/>
      <c r="B27" s="23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3"/>
      <c r="BE27" s="321"/>
    </row>
    <row r="28" spans="1:71" s="2" customFormat="1" ht="12.75">
      <c r="A28" s="22"/>
      <c r="B28" s="23"/>
      <c r="C28" s="22"/>
      <c r="D28" s="22"/>
      <c r="E28" s="22"/>
      <c r="F28" s="22"/>
      <c r="G28" s="22"/>
      <c r="H28" s="22"/>
      <c r="I28" s="22"/>
      <c r="J28" s="22"/>
      <c r="K28" s="22"/>
      <c r="L28" s="330" t="s">
        <v>37</v>
      </c>
      <c r="M28" s="330"/>
      <c r="N28" s="330"/>
      <c r="O28" s="330"/>
      <c r="P28" s="330"/>
      <c r="Q28" s="22"/>
      <c r="R28" s="22"/>
      <c r="S28" s="22"/>
      <c r="T28" s="22"/>
      <c r="U28" s="22"/>
      <c r="V28" s="22"/>
      <c r="W28" s="330" t="s">
        <v>38</v>
      </c>
      <c r="X28" s="330"/>
      <c r="Y28" s="330"/>
      <c r="Z28" s="330"/>
      <c r="AA28" s="330"/>
      <c r="AB28" s="330"/>
      <c r="AC28" s="330"/>
      <c r="AD28" s="330"/>
      <c r="AE28" s="330"/>
      <c r="AF28" s="22"/>
      <c r="AG28" s="22"/>
      <c r="AH28" s="22"/>
      <c r="AI28" s="22"/>
      <c r="AJ28" s="22"/>
      <c r="AK28" s="330" t="s">
        <v>39</v>
      </c>
      <c r="AL28" s="330"/>
      <c r="AM28" s="330"/>
      <c r="AN28" s="330"/>
      <c r="AO28" s="330"/>
      <c r="AP28" s="22"/>
      <c r="AQ28" s="22"/>
      <c r="AR28" s="23"/>
      <c r="BE28" s="321"/>
    </row>
    <row r="29" spans="1:71" s="3" customFormat="1" ht="14.45" customHeight="1">
      <c r="B29" s="26"/>
      <c r="D29" s="19" t="s">
        <v>40</v>
      </c>
      <c r="F29" s="19" t="s">
        <v>41</v>
      </c>
      <c r="L29" s="310">
        <v>0.21</v>
      </c>
      <c r="M29" s="309"/>
      <c r="N29" s="309"/>
      <c r="O29" s="309"/>
      <c r="P29" s="309"/>
      <c r="W29" s="308">
        <f>ROUND(AZ94, 2)</f>
        <v>0</v>
      </c>
      <c r="X29" s="309"/>
      <c r="Y29" s="309"/>
      <c r="Z29" s="309"/>
      <c r="AA29" s="309"/>
      <c r="AB29" s="309"/>
      <c r="AC29" s="309"/>
      <c r="AD29" s="309"/>
      <c r="AE29" s="309"/>
      <c r="AK29" s="308">
        <f>ROUND(AV94, 2)</f>
        <v>0</v>
      </c>
      <c r="AL29" s="309"/>
      <c r="AM29" s="309"/>
      <c r="AN29" s="309"/>
      <c r="AO29" s="309"/>
      <c r="AR29" s="26"/>
      <c r="BE29" s="322"/>
    </row>
    <row r="30" spans="1:71" s="3" customFormat="1" ht="14.45" customHeight="1">
      <c r="B30" s="26"/>
      <c r="F30" s="19" t="s">
        <v>42</v>
      </c>
      <c r="L30" s="310">
        <v>0.12</v>
      </c>
      <c r="M30" s="309"/>
      <c r="N30" s="309"/>
      <c r="O30" s="309"/>
      <c r="P30" s="309"/>
      <c r="W30" s="308">
        <f>ROUND(BA94, 2)</f>
        <v>0</v>
      </c>
      <c r="X30" s="309"/>
      <c r="Y30" s="309"/>
      <c r="Z30" s="309"/>
      <c r="AA30" s="309"/>
      <c r="AB30" s="309"/>
      <c r="AC30" s="309"/>
      <c r="AD30" s="309"/>
      <c r="AE30" s="309"/>
      <c r="AK30" s="308">
        <f>ROUND(AW94, 2)</f>
        <v>0</v>
      </c>
      <c r="AL30" s="309"/>
      <c r="AM30" s="309"/>
      <c r="AN30" s="309"/>
      <c r="AO30" s="309"/>
      <c r="AR30" s="26"/>
      <c r="BE30" s="322"/>
    </row>
    <row r="31" spans="1:71" s="3" customFormat="1" ht="14.45" hidden="1" customHeight="1">
      <c r="B31" s="26"/>
      <c r="F31" s="19" t="s">
        <v>43</v>
      </c>
      <c r="L31" s="310">
        <v>0.21</v>
      </c>
      <c r="M31" s="309"/>
      <c r="N31" s="309"/>
      <c r="O31" s="309"/>
      <c r="P31" s="309"/>
      <c r="W31" s="308">
        <f>ROUND(BB94, 2)</f>
        <v>0</v>
      </c>
      <c r="X31" s="309"/>
      <c r="Y31" s="309"/>
      <c r="Z31" s="309"/>
      <c r="AA31" s="309"/>
      <c r="AB31" s="309"/>
      <c r="AC31" s="309"/>
      <c r="AD31" s="309"/>
      <c r="AE31" s="309"/>
      <c r="AK31" s="308">
        <v>0</v>
      </c>
      <c r="AL31" s="309"/>
      <c r="AM31" s="309"/>
      <c r="AN31" s="309"/>
      <c r="AO31" s="309"/>
      <c r="AR31" s="26"/>
      <c r="BE31" s="322"/>
    </row>
    <row r="32" spans="1:71" s="3" customFormat="1" ht="14.45" hidden="1" customHeight="1">
      <c r="B32" s="26"/>
      <c r="F32" s="19" t="s">
        <v>44</v>
      </c>
      <c r="L32" s="310">
        <v>0.12</v>
      </c>
      <c r="M32" s="309"/>
      <c r="N32" s="309"/>
      <c r="O32" s="309"/>
      <c r="P32" s="309"/>
      <c r="W32" s="308">
        <f>ROUND(BC94, 2)</f>
        <v>0</v>
      </c>
      <c r="X32" s="309"/>
      <c r="Y32" s="309"/>
      <c r="Z32" s="309"/>
      <c r="AA32" s="309"/>
      <c r="AB32" s="309"/>
      <c r="AC32" s="309"/>
      <c r="AD32" s="309"/>
      <c r="AE32" s="309"/>
      <c r="AK32" s="308">
        <v>0</v>
      </c>
      <c r="AL32" s="309"/>
      <c r="AM32" s="309"/>
      <c r="AN32" s="309"/>
      <c r="AO32" s="309"/>
      <c r="AR32" s="26"/>
      <c r="BE32" s="322"/>
    </row>
    <row r="33" spans="1:57" s="3" customFormat="1" ht="14.45" hidden="1" customHeight="1">
      <c r="B33" s="26"/>
      <c r="F33" s="19" t="s">
        <v>45</v>
      </c>
      <c r="L33" s="310">
        <v>0</v>
      </c>
      <c r="M33" s="309"/>
      <c r="N33" s="309"/>
      <c r="O33" s="309"/>
      <c r="P33" s="309"/>
      <c r="W33" s="308">
        <f>ROUND(BD94, 2)</f>
        <v>0</v>
      </c>
      <c r="X33" s="309"/>
      <c r="Y33" s="309"/>
      <c r="Z33" s="309"/>
      <c r="AA33" s="309"/>
      <c r="AB33" s="309"/>
      <c r="AC33" s="309"/>
      <c r="AD33" s="309"/>
      <c r="AE33" s="309"/>
      <c r="AK33" s="308">
        <v>0</v>
      </c>
      <c r="AL33" s="309"/>
      <c r="AM33" s="309"/>
      <c r="AN33" s="309"/>
      <c r="AO33" s="309"/>
      <c r="AR33" s="26"/>
      <c r="BE33" s="322"/>
    </row>
    <row r="34" spans="1:57" s="2" customFormat="1" ht="6.95" customHeight="1">
      <c r="A34" s="22"/>
      <c r="B34" s="23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3"/>
      <c r="BE34" s="321"/>
    </row>
    <row r="35" spans="1:57" s="2" customFormat="1" ht="25.9" customHeight="1">
      <c r="A35" s="22"/>
      <c r="B35" s="23"/>
      <c r="C35" s="27"/>
      <c r="D35" s="28" t="s">
        <v>46</v>
      </c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29"/>
      <c r="P35" s="29"/>
      <c r="Q35" s="29"/>
      <c r="R35" s="29"/>
      <c r="S35" s="29"/>
      <c r="T35" s="30" t="s">
        <v>47</v>
      </c>
      <c r="U35" s="29"/>
      <c r="V35" s="29"/>
      <c r="W35" s="29"/>
      <c r="X35" s="311" t="s">
        <v>48</v>
      </c>
      <c r="Y35" s="312"/>
      <c r="Z35" s="312"/>
      <c r="AA35" s="312"/>
      <c r="AB35" s="312"/>
      <c r="AC35" s="29"/>
      <c r="AD35" s="29"/>
      <c r="AE35" s="29"/>
      <c r="AF35" s="29"/>
      <c r="AG35" s="29"/>
      <c r="AH35" s="29"/>
      <c r="AI35" s="29"/>
      <c r="AJ35" s="29"/>
      <c r="AK35" s="313">
        <f>SUM(AK26:AK33)</f>
        <v>0</v>
      </c>
      <c r="AL35" s="312"/>
      <c r="AM35" s="312"/>
      <c r="AN35" s="312"/>
      <c r="AO35" s="314"/>
      <c r="AP35" s="27"/>
      <c r="AQ35" s="27"/>
      <c r="AR35" s="23"/>
      <c r="BE35" s="22"/>
    </row>
    <row r="36" spans="1:57" s="2" customFormat="1" ht="6.95" customHeight="1">
      <c r="A36" s="22"/>
      <c r="B36" s="23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3"/>
      <c r="BE36" s="22"/>
    </row>
    <row r="37" spans="1:57" s="2" customFormat="1" ht="14.45" customHeight="1">
      <c r="A37" s="22"/>
      <c r="B37" s="23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3"/>
      <c r="BE37" s="22"/>
    </row>
    <row r="38" spans="1:57" s="1" customFormat="1" ht="14.45" customHeight="1">
      <c r="B38" s="12"/>
      <c r="AR38" s="12"/>
    </row>
    <row r="39" spans="1:57" s="1" customFormat="1" ht="14.45" customHeight="1">
      <c r="B39" s="12"/>
      <c r="AR39" s="12"/>
    </row>
    <row r="40" spans="1:57" s="1" customFormat="1" ht="14.45" customHeight="1">
      <c r="B40" s="12"/>
      <c r="AR40" s="12"/>
    </row>
    <row r="41" spans="1:57" s="1" customFormat="1" ht="14.45" customHeight="1">
      <c r="B41" s="12"/>
      <c r="AR41" s="12"/>
    </row>
    <row r="42" spans="1:57" s="1" customFormat="1" ht="14.45" customHeight="1">
      <c r="B42" s="12"/>
      <c r="AR42" s="12"/>
    </row>
    <row r="43" spans="1:57" s="1" customFormat="1" ht="14.45" customHeight="1">
      <c r="B43" s="12"/>
      <c r="AR43" s="12"/>
    </row>
    <row r="44" spans="1:57" s="1" customFormat="1" ht="14.45" customHeight="1">
      <c r="B44" s="12"/>
      <c r="AR44" s="12"/>
    </row>
    <row r="45" spans="1:57" s="1" customFormat="1" ht="14.45" customHeight="1">
      <c r="B45" s="12"/>
      <c r="AR45" s="12"/>
    </row>
    <row r="46" spans="1:57" s="1" customFormat="1" ht="14.45" customHeight="1">
      <c r="B46" s="12"/>
      <c r="AR46" s="12"/>
    </row>
    <row r="47" spans="1:57" s="1" customFormat="1" ht="14.45" customHeight="1">
      <c r="B47" s="12"/>
      <c r="AR47" s="12"/>
    </row>
    <row r="48" spans="1:57" s="1" customFormat="1" ht="14.45" customHeight="1">
      <c r="B48" s="12"/>
      <c r="AR48" s="12"/>
    </row>
    <row r="49" spans="1:57" s="2" customFormat="1" ht="14.45" customHeight="1">
      <c r="B49" s="31"/>
      <c r="D49" s="32" t="s">
        <v>49</v>
      </c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  <c r="AF49" s="33"/>
      <c r="AG49" s="33"/>
      <c r="AH49" s="32" t="s">
        <v>50</v>
      </c>
      <c r="AI49" s="33"/>
      <c r="AJ49" s="33"/>
      <c r="AK49" s="33"/>
      <c r="AL49" s="33"/>
      <c r="AM49" s="33"/>
      <c r="AN49" s="33"/>
      <c r="AO49" s="33"/>
      <c r="AR49" s="31"/>
    </row>
    <row r="50" spans="1:57">
      <c r="B50" s="12"/>
      <c r="AR50" s="12"/>
    </row>
    <row r="51" spans="1:57">
      <c r="B51" s="12"/>
      <c r="AR51" s="12"/>
    </row>
    <row r="52" spans="1:57">
      <c r="B52" s="12"/>
      <c r="AR52" s="12"/>
    </row>
    <row r="53" spans="1:57">
      <c r="B53" s="12"/>
      <c r="AR53" s="12"/>
    </row>
    <row r="54" spans="1:57">
      <c r="B54" s="12"/>
      <c r="AR54" s="12"/>
    </row>
    <row r="55" spans="1:57">
      <c r="B55" s="12"/>
      <c r="AR55" s="12"/>
    </row>
    <row r="56" spans="1:57">
      <c r="B56" s="12"/>
      <c r="AR56" s="12"/>
    </row>
    <row r="57" spans="1:57">
      <c r="B57" s="12"/>
      <c r="AR57" s="12"/>
    </row>
    <row r="58" spans="1:57">
      <c r="B58" s="12"/>
      <c r="AR58" s="12"/>
    </row>
    <row r="59" spans="1:57">
      <c r="B59" s="12"/>
      <c r="AR59" s="12"/>
    </row>
    <row r="60" spans="1:57" s="2" customFormat="1" ht="12.75">
      <c r="A60" s="22"/>
      <c r="B60" s="23"/>
      <c r="C60" s="22"/>
      <c r="D60" s="34" t="s">
        <v>51</v>
      </c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34" t="s">
        <v>52</v>
      </c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34" t="s">
        <v>51</v>
      </c>
      <c r="AI60" s="25"/>
      <c r="AJ60" s="25"/>
      <c r="AK60" s="25"/>
      <c r="AL60" s="25"/>
      <c r="AM60" s="34" t="s">
        <v>52</v>
      </c>
      <c r="AN60" s="25"/>
      <c r="AO60" s="25"/>
      <c r="AP60" s="22"/>
      <c r="AQ60" s="22"/>
      <c r="AR60" s="23"/>
      <c r="BE60" s="22"/>
    </row>
    <row r="61" spans="1:57">
      <c r="B61" s="12"/>
      <c r="AR61" s="12"/>
    </row>
    <row r="62" spans="1:57">
      <c r="B62" s="12"/>
      <c r="AR62" s="12"/>
    </row>
    <row r="63" spans="1:57">
      <c r="B63" s="12"/>
      <c r="AR63" s="12"/>
    </row>
    <row r="64" spans="1:57" s="2" customFormat="1" ht="12.75">
      <c r="A64" s="22"/>
      <c r="B64" s="23"/>
      <c r="C64" s="22"/>
      <c r="D64" s="32" t="s">
        <v>53</v>
      </c>
      <c r="E64" s="35"/>
      <c r="F64" s="35"/>
      <c r="G64" s="35"/>
      <c r="H64" s="35"/>
      <c r="I64" s="35"/>
      <c r="J64" s="35"/>
      <c r="K64" s="35"/>
      <c r="L64" s="35"/>
      <c r="M64" s="35"/>
      <c r="N64" s="35"/>
      <c r="O64" s="35"/>
      <c r="P64" s="35"/>
      <c r="Q64" s="35"/>
      <c r="R64" s="35"/>
      <c r="S64" s="35"/>
      <c r="T64" s="35"/>
      <c r="U64" s="35"/>
      <c r="V64" s="35"/>
      <c r="W64" s="35"/>
      <c r="X64" s="35"/>
      <c r="Y64" s="35"/>
      <c r="Z64" s="35"/>
      <c r="AA64" s="35"/>
      <c r="AB64" s="35"/>
      <c r="AC64" s="35"/>
      <c r="AD64" s="35"/>
      <c r="AE64" s="35"/>
      <c r="AF64" s="35"/>
      <c r="AG64" s="35"/>
      <c r="AH64" s="32" t="s">
        <v>54</v>
      </c>
      <c r="AI64" s="35"/>
      <c r="AJ64" s="35"/>
      <c r="AK64" s="35"/>
      <c r="AL64" s="35"/>
      <c r="AM64" s="35"/>
      <c r="AN64" s="35"/>
      <c r="AO64" s="35"/>
      <c r="AP64" s="22"/>
      <c r="AQ64" s="22"/>
      <c r="AR64" s="23"/>
      <c r="BE64" s="22"/>
    </row>
    <row r="65" spans="1:57">
      <c r="B65" s="12"/>
      <c r="AR65" s="12"/>
    </row>
    <row r="66" spans="1:57">
      <c r="B66" s="12"/>
      <c r="AR66" s="12"/>
    </row>
    <row r="67" spans="1:57">
      <c r="B67" s="12"/>
      <c r="AR67" s="12"/>
    </row>
    <row r="68" spans="1:57">
      <c r="B68" s="12"/>
      <c r="AR68" s="12"/>
    </row>
    <row r="69" spans="1:57">
      <c r="B69" s="12"/>
      <c r="AR69" s="12"/>
    </row>
    <row r="70" spans="1:57">
      <c r="B70" s="12"/>
      <c r="AR70" s="12"/>
    </row>
    <row r="71" spans="1:57">
      <c r="B71" s="12"/>
      <c r="AR71" s="12"/>
    </row>
    <row r="72" spans="1:57">
      <c r="B72" s="12"/>
      <c r="AR72" s="12"/>
    </row>
    <row r="73" spans="1:57">
      <c r="B73" s="12"/>
      <c r="AR73" s="12"/>
    </row>
    <row r="74" spans="1:57">
      <c r="B74" s="12"/>
      <c r="AR74" s="12"/>
    </row>
    <row r="75" spans="1:57" s="2" customFormat="1" ht="12.75">
      <c r="A75" s="22"/>
      <c r="B75" s="23"/>
      <c r="C75" s="22"/>
      <c r="D75" s="34" t="s">
        <v>51</v>
      </c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34" t="s">
        <v>52</v>
      </c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34" t="s">
        <v>51</v>
      </c>
      <c r="AI75" s="25"/>
      <c r="AJ75" s="25"/>
      <c r="AK75" s="25"/>
      <c r="AL75" s="25"/>
      <c r="AM75" s="34" t="s">
        <v>52</v>
      </c>
      <c r="AN75" s="25"/>
      <c r="AO75" s="25"/>
      <c r="AP75" s="22"/>
      <c r="AQ75" s="22"/>
      <c r="AR75" s="23"/>
      <c r="BE75" s="22"/>
    </row>
    <row r="76" spans="1:57" s="2" customFormat="1">
      <c r="A76" s="22"/>
      <c r="B76" s="23"/>
      <c r="C76" s="22"/>
      <c r="D76" s="22"/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3"/>
      <c r="BE76" s="22"/>
    </row>
    <row r="77" spans="1:57" s="2" customFormat="1" ht="6.95" customHeight="1">
      <c r="A77" s="22"/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23"/>
      <c r="BE77" s="22"/>
    </row>
    <row r="81" spans="1:91" s="2" customFormat="1" ht="6.95" customHeight="1">
      <c r="A81" s="22"/>
      <c r="B81" s="38"/>
      <c r="C81" s="39"/>
      <c r="D81" s="39"/>
      <c r="E81" s="39"/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  <c r="AH81" s="39"/>
      <c r="AI81" s="39"/>
      <c r="AJ81" s="39"/>
      <c r="AK81" s="39"/>
      <c r="AL81" s="39"/>
      <c r="AM81" s="39"/>
      <c r="AN81" s="39"/>
      <c r="AO81" s="39"/>
      <c r="AP81" s="39"/>
      <c r="AQ81" s="39"/>
      <c r="AR81" s="23"/>
      <c r="BE81" s="22"/>
    </row>
    <row r="82" spans="1:91" s="2" customFormat="1" ht="24.95" customHeight="1">
      <c r="A82" s="22"/>
      <c r="B82" s="23"/>
      <c r="C82" s="13" t="s">
        <v>55</v>
      </c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3"/>
      <c r="BE82" s="22"/>
    </row>
    <row r="83" spans="1:91" s="2" customFormat="1" ht="6.95" customHeight="1">
      <c r="A83" s="22"/>
      <c r="B83" s="23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3"/>
      <c r="BE83" s="22"/>
    </row>
    <row r="84" spans="1:91" s="4" customFormat="1" ht="12" customHeight="1">
      <c r="B84" s="40"/>
      <c r="C84" s="19" t="s">
        <v>13</v>
      </c>
      <c r="L84" s="4" t="str">
        <f>K5</f>
        <v>A17</v>
      </c>
      <c r="AR84" s="40"/>
    </row>
    <row r="85" spans="1:91" s="5" customFormat="1" ht="36.950000000000003" customHeight="1">
      <c r="B85" s="41"/>
      <c r="C85" s="42" t="s">
        <v>16</v>
      </c>
      <c r="L85" s="299" t="str">
        <f>K6</f>
        <v>Poznáváme pohraniční opevnění</v>
      </c>
      <c r="M85" s="300"/>
      <c r="N85" s="300"/>
      <c r="O85" s="300"/>
      <c r="P85" s="300"/>
      <c r="Q85" s="300"/>
      <c r="R85" s="300"/>
      <c r="S85" s="300"/>
      <c r="T85" s="300"/>
      <c r="U85" s="300"/>
      <c r="V85" s="300"/>
      <c r="W85" s="300"/>
      <c r="X85" s="300"/>
      <c r="Y85" s="300"/>
      <c r="Z85" s="300"/>
      <c r="AA85" s="300"/>
      <c r="AB85" s="300"/>
      <c r="AC85" s="300"/>
      <c r="AD85" s="300"/>
      <c r="AE85" s="300"/>
      <c r="AF85" s="300"/>
      <c r="AG85" s="300"/>
      <c r="AH85" s="300"/>
      <c r="AI85" s="300"/>
      <c r="AJ85" s="300"/>
      <c r="AR85" s="41"/>
    </row>
    <row r="86" spans="1:91" s="2" customFormat="1" ht="6.95" customHeight="1">
      <c r="A86" s="22"/>
      <c r="B86" s="23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3"/>
      <c r="BE86" s="22"/>
    </row>
    <row r="87" spans="1:91" s="2" customFormat="1" ht="12" customHeight="1">
      <c r="A87" s="22"/>
      <c r="B87" s="23"/>
      <c r="C87" s="19" t="s">
        <v>20</v>
      </c>
      <c r="D87" s="22"/>
      <c r="E87" s="22"/>
      <c r="F87" s="22"/>
      <c r="G87" s="22"/>
      <c r="H87" s="22"/>
      <c r="I87" s="22"/>
      <c r="J87" s="22"/>
      <c r="K87" s="22"/>
      <c r="L87" s="43" t="str">
        <f>IF(K8="","",K8)</f>
        <v>Těchonín</v>
      </c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19" t="s">
        <v>22</v>
      </c>
      <c r="AJ87" s="22"/>
      <c r="AK87" s="22"/>
      <c r="AL87" s="22"/>
      <c r="AM87" s="301">
        <v>45774</v>
      </c>
      <c r="AN87" s="301"/>
      <c r="AO87" s="22"/>
      <c r="AP87" s="22"/>
      <c r="AQ87" s="22"/>
      <c r="AR87" s="23"/>
      <c r="BE87" s="22"/>
    </row>
    <row r="88" spans="1:91" s="2" customFormat="1" ht="6.95" customHeight="1">
      <c r="A88" s="22"/>
      <c r="B88" s="23"/>
      <c r="C88" s="22"/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3"/>
      <c r="BE88" s="22"/>
    </row>
    <row r="89" spans="1:91" s="2" customFormat="1" ht="15.2" customHeight="1">
      <c r="A89" s="22"/>
      <c r="B89" s="23"/>
      <c r="C89" s="19" t="s">
        <v>23</v>
      </c>
      <c r="D89" s="22"/>
      <c r="E89" s="22"/>
      <c r="F89" s="22"/>
      <c r="G89" s="22"/>
      <c r="H89" s="22"/>
      <c r="I89" s="22"/>
      <c r="J89" s="22"/>
      <c r="K89" s="22"/>
      <c r="L89" s="4" t="str">
        <f>IF(E11= "","",E11)</f>
        <v xml:space="preserve">Pardubický kraj, Komenského náměstí 125, 530 02 </v>
      </c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19" t="s">
        <v>31</v>
      </c>
      <c r="AJ89" s="22"/>
      <c r="AK89" s="22"/>
      <c r="AL89" s="22"/>
      <c r="AM89" s="302" t="str">
        <f>IF(E17="","",E17)</f>
        <v xml:space="preserve"> </v>
      </c>
      <c r="AN89" s="303"/>
      <c r="AO89" s="303"/>
      <c r="AP89" s="303"/>
      <c r="AQ89" s="22"/>
      <c r="AR89" s="23"/>
      <c r="AS89" s="304" t="s">
        <v>56</v>
      </c>
      <c r="AT89" s="305"/>
      <c r="AU89" s="44"/>
      <c r="AV89" s="44"/>
      <c r="AW89" s="44"/>
      <c r="AX89" s="44"/>
      <c r="AY89" s="44"/>
      <c r="AZ89" s="44"/>
      <c r="BA89" s="44"/>
      <c r="BB89" s="44"/>
      <c r="BC89" s="44"/>
      <c r="BD89" s="45"/>
      <c r="BE89" s="22"/>
    </row>
    <row r="90" spans="1:91" s="2" customFormat="1" ht="15.2" customHeight="1">
      <c r="A90" s="22"/>
      <c r="B90" s="23"/>
      <c r="C90" s="19" t="s">
        <v>29</v>
      </c>
      <c r="D90" s="22"/>
      <c r="E90" s="22"/>
      <c r="F90" s="22"/>
      <c r="G90" s="22"/>
      <c r="H90" s="22"/>
      <c r="I90" s="22"/>
      <c r="J90" s="22"/>
      <c r="K90" s="22"/>
      <c r="L90" s="4" t="str">
        <f>IF(E14= "Vyplň údaj","",E14)</f>
        <v/>
      </c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19" t="s">
        <v>34</v>
      </c>
      <c r="AJ90" s="22"/>
      <c r="AK90" s="22"/>
      <c r="AL90" s="22"/>
      <c r="AM90" s="302" t="str">
        <f>IF(E20="","",E20)</f>
        <v xml:space="preserve"> </v>
      </c>
      <c r="AN90" s="303"/>
      <c r="AO90" s="303"/>
      <c r="AP90" s="303"/>
      <c r="AQ90" s="22"/>
      <c r="AR90" s="23"/>
      <c r="AS90" s="306"/>
      <c r="AT90" s="307"/>
      <c r="AU90" s="46"/>
      <c r="AV90" s="46"/>
      <c r="AW90" s="46"/>
      <c r="AX90" s="46"/>
      <c r="AY90" s="46"/>
      <c r="AZ90" s="46"/>
      <c r="BA90" s="46"/>
      <c r="BB90" s="46"/>
      <c r="BC90" s="46"/>
      <c r="BD90" s="47"/>
      <c r="BE90" s="22"/>
    </row>
    <row r="91" spans="1:91" s="2" customFormat="1" ht="10.9" customHeight="1">
      <c r="A91" s="22"/>
      <c r="B91" s="23"/>
      <c r="C91" s="22"/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3"/>
      <c r="AS91" s="306"/>
      <c r="AT91" s="307"/>
      <c r="AU91" s="46"/>
      <c r="AV91" s="46"/>
      <c r="AW91" s="46"/>
      <c r="AX91" s="46"/>
      <c r="AY91" s="46"/>
      <c r="AZ91" s="46"/>
      <c r="BA91" s="46"/>
      <c r="BB91" s="46"/>
      <c r="BC91" s="46"/>
      <c r="BD91" s="47"/>
      <c r="BE91" s="22"/>
    </row>
    <row r="92" spans="1:91" s="2" customFormat="1" ht="29.25" customHeight="1">
      <c r="A92" s="22"/>
      <c r="B92" s="23"/>
      <c r="C92" s="294" t="s">
        <v>57</v>
      </c>
      <c r="D92" s="295"/>
      <c r="E92" s="295"/>
      <c r="F92" s="295"/>
      <c r="G92" s="295"/>
      <c r="H92" s="48"/>
      <c r="I92" s="296" t="s">
        <v>58</v>
      </c>
      <c r="J92" s="295"/>
      <c r="K92" s="295"/>
      <c r="L92" s="295"/>
      <c r="M92" s="295"/>
      <c r="N92" s="295"/>
      <c r="O92" s="295"/>
      <c r="P92" s="295"/>
      <c r="Q92" s="295"/>
      <c r="R92" s="295"/>
      <c r="S92" s="295"/>
      <c r="T92" s="295"/>
      <c r="U92" s="295"/>
      <c r="V92" s="295"/>
      <c r="W92" s="295"/>
      <c r="X92" s="295"/>
      <c r="Y92" s="295"/>
      <c r="Z92" s="295"/>
      <c r="AA92" s="295"/>
      <c r="AB92" s="295"/>
      <c r="AC92" s="295"/>
      <c r="AD92" s="295"/>
      <c r="AE92" s="295"/>
      <c r="AF92" s="295"/>
      <c r="AG92" s="297" t="s">
        <v>59</v>
      </c>
      <c r="AH92" s="295"/>
      <c r="AI92" s="295"/>
      <c r="AJ92" s="295"/>
      <c r="AK92" s="295"/>
      <c r="AL92" s="295"/>
      <c r="AM92" s="295"/>
      <c r="AN92" s="296" t="s">
        <v>60</v>
      </c>
      <c r="AO92" s="295"/>
      <c r="AP92" s="298"/>
      <c r="AQ92" s="49" t="s">
        <v>61</v>
      </c>
      <c r="AR92" s="23"/>
      <c r="AS92" s="50" t="s">
        <v>62</v>
      </c>
      <c r="AT92" s="51" t="s">
        <v>63</v>
      </c>
      <c r="AU92" s="51" t="s">
        <v>64</v>
      </c>
      <c r="AV92" s="51" t="s">
        <v>65</v>
      </c>
      <c r="AW92" s="51" t="s">
        <v>66</v>
      </c>
      <c r="AX92" s="51" t="s">
        <v>67</v>
      </c>
      <c r="AY92" s="51" t="s">
        <v>68</v>
      </c>
      <c r="AZ92" s="51" t="s">
        <v>69</v>
      </c>
      <c r="BA92" s="51" t="s">
        <v>70</v>
      </c>
      <c r="BB92" s="51" t="s">
        <v>71</v>
      </c>
      <c r="BC92" s="51" t="s">
        <v>72</v>
      </c>
      <c r="BD92" s="52" t="s">
        <v>73</v>
      </c>
      <c r="BE92" s="22"/>
    </row>
    <row r="93" spans="1:91" s="2" customFormat="1" ht="10.9" customHeight="1">
      <c r="A93" s="22"/>
      <c r="B93" s="23"/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3"/>
      <c r="AS93" s="53"/>
      <c r="AT93" s="54"/>
      <c r="AU93" s="54"/>
      <c r="AV93" s="54"/>
      <c r="AW93" s="54"/>
      <c r="AX93" s="54"/>
      <c r="AY93" s="54"/>
      <c r="AZ93" s="54"/>
      <c r="BA93" s="54"/>
      <c r="BB93" s="54"/>
      <c r="BC93" s="54"/>
      <c r="BD93" s="55"/>
      <c r="BE93" s="22"/>
    </row>
    <row r="94" spans="1:91" s="6" customFormat="1" ht="32.450000000000003" customHeight="1">
      <c r="B94" s="56"/>
      <c r="C94" s="57" t="s">
        <v>74</v>
      </c>
      <c r="D94" s="58"/>
      <c r="E94" s="58"/>
      <c r="F94" s="58"/>
      <c r="G94" s="58"/>
      <c r="H94" s="58"/>
      <c r="I94" s="58"/>
      <c r="J94" s="58"/>
      <c r="K94" s="58"/>
      <c r="L94" s="58"/>
      <c r="M94" s="58"/>
      <c r="N94" s="58"/>
      <c r="O94" s="58"/>
      <c r="P94" s="58"/>
      <c r="Q94" s="58"/>
      <c r="R94" s="58"/>
      <c r="S94" s="58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318">
        <f>ROUND(AG95,2)</f>
        <v>0</v>
      </c>
      <c r="AH94" s="318"/>
      <c r="AI94" s="318"/>
      <c r="AJ94" s="318"/>
      <c r="AK94" s="318"/>
      <c r="AL94" s="318"/>
      <c r="AM94" s="318"/>
      <c r="AN94" s="319">
        <f>SUM(AG94,AT94)</f>
        <v>0</v>
      </c>
      <c r="AO94" s="319"/>
      <c r="AP94" s="319"/>
      <c r="AQ94" s="59" t="s">
        <v>1</v>
      </c>
      <c r="AR94" s="56"/>
      <c r="AS94" s="60">
        <f>ROUND(AS95,2)</f>
        <v>0</v>
      </c>
      <c r="AT94" s="61">
        <f>ROUND(SUM(AV94:AW94),2)</f>
        <v>0</v>
      </c>
      <c r="AU94" s="62">
        <f>ROUND(AU95,5)</f>
        <v>0</v>
      </c>
      <c r="AV94" s="61">
        <f>ROUND(AZ94*L29,2)</f>
        <v>0</v>
      </c>
      <c r="AW94" s="61">
        <f>ROUND(BA94*L30,2)</f>
        <v>0</v>
      </c>
      <c r="AX94" s="61">
        <f>ROUND(BB94*L29,2)</f>
        <v>0</v>
      </c>
      <c r="AY94" s="61">
        <f>ROUND(BC94*L30,2)</f>
        <v>0</v>
      </c>
      <c r="AZ94" s="61">
        <f>ROUND(AZ95,2)</f>
        <v>0</v>
      </c>
      <c r="BA94" s="61">
        <f>ROUND(BA95,2)</f>
        <v>0</v>
      </c>
      <c r="BB94" s="61">
        <f>ROUND(BB95,2)</f>
        <v>0</v>
      </c>
      <c r="BC94" s="61">
        <f>ROUND(BC95,2)</f>
        <v>0</v>
      </c>
      <c r="BD94" s="63">
        <f>ROUND(BD95,2)</f>
        <v>0</v>
      </c>
      <c r="BS94" s="64" t="s">
        <v>75</v>
      </c>
      <c r="BT94" s="64" t="s">
        <v>76</v>
      </c>
      <c r="BU94" s="65" t="s">
        <v>77</v>
      </c>
      <c r="BV94" s="64" t="s">
        <v>78</v>
      </c>
      <c r="BW94" s="64" t="s">
        <v>4</v>
      </c>
      <c r="BX94" s="64" t="s">
        <v>79</v>
      </c>
      <c r="CL94" s="64" t="s">
        <v>1</v>
      </c>
    </row>
    <row r="95" spans="1:91" s="7" customFormat="1" ht="16.5" customHeight="1">
      <c r="A95" s="66" t="s">
        <v>80</v>
      </c>
      <c r="B95" s="67"/>
      <c r="C95" s="68"/>
      <c r="D95" s="317" t="s">
        <v>81</v>
      </c>
      <c r="E95" s="317"/>
      <c r="F95" s="317"/>
      <c r="G95" s="317"/>
      <c r="H95" s="317"/>
      <c r="I95" s="69"/>
      <c r="J95" s="317" t="s">
        <v>82</v>
      </c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5">
        <f>'3 - Vnitřní vybavení'!J30</f>
        <v>0</v>
      </c>
      <c r="AH95" s="316"/>
      <c r="AI95" s="316"/>
      <c r="AJ95" s="316"/>
      <c r="AK95" s="316"/>
      <c r="AL95" s="316"/>
      <c r="AM95" s="316"/>
      <c r="AN95" s="315">
        <f>SUM(AG95,AT95)</f>
        <v>0</v>
      </c>
      <c r="AO95" s="316"/>
      <c r="AP95" s="316"/>
      <c r="AQ95" s="70" t="s">
        <v>83</v>
      </c>
      <c r="AR95" s="67"/>
      <c r="AS95" s="71">
        <v>0</v>
      </c>
      <c r="AT95" s="72">
        <f>ROUND(SUM(AV95:AW95),2)</f>
        <v>0</v>
      </c>
      <c r="AU95" s="73">
        <f>'3 - Vnitřní vybavení'!P119</f>
        <v>0</v>
      </c>
      <c r="AV95" s="72">
        <f>'3 - Vnitřní vybavení'!J33</f>
        <v>0</v>
      </c>
      <c r="AW95" s="72">
        <f>'3 - Vnitřní vybavení'!J34</f>
        <v>0</v>
      </c>
      <c r="AX95" s="72">
        <f>'3 - Vnitřní vybavení'!J35</f>
        <v>0</v>
      </c>
      <c r="AY95" s="72">
        <f>'3 - Vnitřní vybavení'!J36</f>
        <v>0</v>
      </c>
      <c r="AZ95" s="72">
        <f>'3 - Vnitřní vybavení'!F33</f>
        <v>0</v>
      </c>
      <c r="BA95" s="72">
        <f>'3 - Vnitřní vybavení'!F34</f>
        <v>0</v>
      </c>
      <c r="BB95" s="72">
        <f>'3 - Vnitřní vybavení'!F35</f>
        <v>0</v>
      </c>
      <c r="BC95" s="72">
        <f>'3 - Vnitřní vybavení'!F36</f>
        <v>0</v>
      </c>
      <c r="BD95" s="74">
        <f>'3 - Vnitřní vybavení'!F37</f>
        <v>0</v>
      </c>
      <c r="BT95" s="75" t="s">
        <v>84</v>
      </c>
      <c r="BV95" s="75" t="s">
        <v>78</v>
      </c>
      <c r="BW95" s="75" t="s">
        <v>85</v>
      </c>
      <c r="BX95" s="75" t="s">
        <v>4</v>
      </c>
      <c r="CL95" s="75" t="s">
        <v>1</v>
      </c>
      <c r="CM95" s="75" t="s">
        <v>86</v>
      </c>
    </row>
    <row r="96" spans="1:91" s="2" customFormat="1" ht="30" customHeight="1">
      <c r="A96" s="22"/>
      <c r="B96" s="23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3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</row>
    <row r="97" spans="1:57" s="2" customFormat="1" ht="6.95" customHeight="1">
      <c r="A97" s="22"/>
      <c r="B97" s="36"/>
      <c r="C97" s="37"/>
      <c r="D97" s="37"/>
      <c r="E97" s="37"/>
      <c r="F97" s="37"/>
      <c r="G97" s="37"/>
      <c r="H97" s="37"/>
      <c r="I97" s="37"/>
      <c r="J97" s="37"/>
      <c r="K97" s="37"/>
      <c r="L97" s="37"/>
      <c r="M97" s="37"/>
      <c r="N97" s="37"/>
      <c r="O97" s="37"/>
      <c r="P97" s="37"/>
      <c r="Q97" s="37"/>
      <c r="R97" s="37"/>
      <c r="S97" s="37"/>
      <c r="T97" s="37"/>
      <c r="U97" s="37"/>
      <c r="V97" s="37"/>
      <c r="W97" s="37"/>
      <c r="X97" s="37"/>
      <c r="Y97" s="37"/>
      <c r="Z97" s="37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23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</row>
  </sheetData>
  <mergeCells count="43">
    <mergeCell ref="AK30:AO30"/>
    <mergeCell ref="L30:P30"/>
    <mergeCell ref="W31:AE31"/>
    <mergeCell ref="AN8:AO8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N95:AP95"/>
    <mergeCell ref="AG95:AM95"/>
    <mergeCell ref="D95:H95"/>
    <mergeCell ref="J95:AF95"/>
    <mergeCell ref="AG94:AM94"/>
    <mergeCell ref="AN94:AP94"/>
    <mergeCell ref="AR2:BE2"/>
    <mergeCell ref="C92:G92"/>
    <mergeCell ref="I92:AF92"/>
    <mergeCell ref="AG92:AM92"/>
    <mergeCell ref="AN92:AP92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</mergeCells>
  <hyperlinks>
    <hyperlink ref="A95" location="'3 - Vnitřní vybavení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227"/>
  <sheetViews>
    <sheetView showGridLines="0" topLeftCell="A208" workbookViewId="0">
      <selection activeCell="I129" sqref="I129"/>
    </sheetView>
  </sheetViews>
  <sheetFormatPr defaultRowHeight="11.25"/>
  <cols>
    <col min="1" max="1" width="8.33203125" style="88" customWidth="1"/>
    <col min="2" max="2" width="1.1640625" style="88" customWidth="1"/>
    <col min="3" max="3" width="4.1640625" style="88" customWidth="1"/>
    <col min="4" max="4" width="4.33203125" style="88" customWidth="1"/>
    <col min="5" max="5" width="17.1640625" style="88" customWidth="1"/>
    <col min="6" max="6" width="50.83203125" style="88" customWidth="1"/>
    <col min="7" max="7" width="7.5" style="88" customWidth="1"/>
    <col min="8" max="8" width="14" style="88" customWidth="1"/>
    <col min="9" max="9" width="15.83203125" style="275" customWidth="1"/>
    <col min="10" max="11" width="22.33203125" style="88" customWidth="1"/>
    <col min="12" max="12" width="9.33203125" style="88" customWidth="1"/>
    <col min="13" max="13" width="10.83203125" style="88" hidden="1" customWidth="1"/>
    <col min="14" max="14" width="9.33203125" style="88" hidden="1"/>
    <col min="15" max="20" width="14.1640625" style="88" hidden="1" customWidth="1"/>
    <col min="21" max="21" width="16.33203125" style="88" hidden="1" customWidth="1"/>
    <col min="22" max="22" width="12.33203125" style="88" customWidth="1"/>
    <col min="23" max="23" width="16.33203125" style="88" customWidth="1"/>
    <col min="24" max="24" width="12.33203125" style="88" customWidth="1"/>
    <col min="25" max="25" width="15" style="88" customWidth="1"/>
    <col min="26" max="26" width="11" style="88" customWidth="1"/>
    <col min="27" max="27" width="15" style="88" customWidth="1"/>
    <col min="28" max="28" width="16.33203125" style="88" customWidth="1"/>
    <col min="29" max="29" width="11" style="88" customWidth="1"/>
    <col min="30" max="30" width="15" style="88" customWidth="1"/>
    <col min="31" max="31" width="16.33203125" style="88" customWidth="1"/>
    <col min="32" max="43" width="9.33203125" style="88"/>
    <col min="44" max="66" width="0" style="88" hidden="1" customWidth="1"/>
    <col min="67" max="16384" width="9.33203125" style="88"/>
  </cols>
  <sheetData>
    <row r="2" spans="1:46" ht="36.950000000000003" customHeight="1">
      <c r="L2" s="335" t="s">
        <v>5</v>
      </c>
      <c r="M2" s="336"/>
      <c r="N2" s="336"/>
      <c r="O2" s="336"/>
      <c r="P2" s="336"/>
      <c r="Q2" s="336"/>
      <c r="R2" s="336"/>
      <c r="S2" s="336"/>
      <c r="T2" s="336"/>
      <c r="U2" s="336"/>
      <c r="V2" s="336"/>
      <c r="AT2" s="89" t="s">
        <v>85</v>
      </c>
    </row>
    <row r="3" spans="1:46" ht="6.95" customHeight="1">
      <c r="B3" s="90"/>
      <c r="C3" s="91"/>
      <c r="D3" s="91"/>
      <c r="E3" s="91"/>
      <c r="F3" s="91"/>
      <c r="G3" s="91"/>
      <c r="H3" s="91"/>
      <c r="I3" s="276"/>
      <c r="J3" s="91"/>
      <c r="K3" s="91"/>
      <c r="L3" s="92"/>
      <c r="AT3" s="89" t="s">
        <v>86</v>
      </c>
    </row>
    <row r="4" spans="1:46" ht="24.95" customHeight="1">
      <c r="B4" s="92"/>
      <c r="D4" s="93" t="s">
        <v>87</v>
      </c>
      <c r="L4" s="92"/>
      <c r="M4" s="94" t="s">
        <v>10</v>
      </c>
      <c r="AT4" s="89" t="s">
        <v>3</v>
      </c>
    </row>
    <row r="5" spans="1:46" ht="6.95" customHeight="1">
      <c r="B5" s="92"/>
      <c r="L5" s="92"/>
    </row>
    <row r="6" spans="1:46" ht="12" customHeight="1">
      <c r="B6" s="92"/>
      <c r="D6" s="95" t="s">
        <v>16</v>
      </c>
      <c r="L6" s="92"/>
    </row>
    <row r="7" spans="1:46" ht="16.5" customHeight="1">
      <c r="B7" s="92"/>
      <c r="E7" s="333" t="str">
        <f>'Rekapitulace stavby'!K6</f>
        <v>Poznáváme pohraniční opevnění</v>
      </c>
      <c r="F7" s="334"/>
      <c r="G7" s="334"/>
      <c r="H7" s="334"/>
      <c r="L7" s="92"/>
    </row>
    <row r="8" spans="1:46" s="99" customFormat="1" ht="12" customHeight="1">
      <c r="A8" s="96"/>
      <c r="B8" s="97"/>
      <c r="C8" s="96"/>
      <c r="D8" s="95" t="s">
        <v>88</v>
      </c>
      <c r="E8" s="96"/>
      <c r="F8" s="96"/>
      <c r="G8" s="96"/>
      <c r="H8" s="96"/>
      <c r="I8" s="78"/>
      <c r="J8" s="96"/>
      <c r="K8" s="96"/>
      <c r="L8" s="98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</row>
    <row r="9" spans="1:46" s="99" customFormat="1" ht="16.5" customHeight="1">
      <c r="A9" s="96"/>
      <c r="B9" s="97"/>
      <c r="C9" s="96"/>
      <c r="D9" s="96"/>
      <c r="E9" s="331" t="s">
        <v>89</v>
      </c>
      <c r="F9" s="332"/>
      <c r="G9" s="332"/>
      <c r="H9" s="332"/>
      <c r="I9" s="78"/>
      <c r="J9" s="96"/>
      <c r="K9" s="96"/>
      <c r="L9" s="98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</row>
    <row r="10" spans="1:46" s="99" customFormat="1">
      <c r="A10" s="96"/>
      <c r="B10" s="97"/>
      <c r="C10" s="96"/>
      <c r="D10" s="96"/>
      <c r="E10" s="96"/>
      <c r="F10" s="96"/>
      <c r="G10" s="96"/>
      <c r="H10" s="96"/>
      <c r="I10" s="78"/>
      <c r="J10" s="96"/>
      <c r="K10" s="96"/>
      <c r="L10" s="98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</row>
    <row r="11" spans="1:46" s="99" customFormat="1" ht="12" customHeight="1">
      <c r="A11" s="96"/>
      <c r="B11" s="97"/>
      <c r="C11" s="96"/>
      <c r="D11" s="95" t="s">
        <v>18</v>
      </c>
      <c r="E11" s="96"/>
      <c r="F11" s="100" t="s">
        <v>1</v>
      </c>
      <c r="G11" s="96"/>
      <c r="H11" s="96"/>
      <c r="I11" s="277" t="s">
        <v>19</v>
      </c>
      <c r="J11" s="100" t="s">
        <v>1</v>
      </c>
      <c r="K11" s="96"/>
      <c r="L11" s="98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</row>
    <row r="12" spans="1:46" s="99" customFormat="1" ht="12" customHeight="1">
      <c r="A12" s="96"/>
      <c r="B12" s="97"/>
      <c r="C12" s="96"/>
      <c r="D12" s="95" t="s">
        <v>20</v>
      </c>
      <c r="E12" s="96"/>
      <c r="F12" s="100" t="s">
        <v>21</v>
      </c>
      <c r="G12" s="96"/>
      <c r="H12" s="96"/>
      <c r="I12" s="277" t="s">
        <v>22</v>
      </c>
      <c r="J12" s="101">
        <v>45774</v>
      </c>
      <c r="K12" s="96"/>
      <c r="L12" s="98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</row>
    <row r="13" spans="1:46" s="99" customFormat="1" ht="10.9" customHeight="1">
      <c r="A13" s="96"/>
      <c r="B13" s="97"/>
      <c r="C13" s="96"/>
      <c r="D13" s="96"/>
      <c r="E13" s="96"/>
      <c r="F13" s="96"/>
      <c r="G13" s="96"/>
      <c r="H13" s="96"/>
      <c r="I13" s="78"/>
      <c r="J13" s="96"/>
      <c r="K13" s="96"/>
      <c r="L13" s="98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</row>
    <row r="14" spans="1:46" s="99" customFormat="1" ht="12" customHeight="1">
      <c r="A14" s="96"/>
      <c r="B14" s="97"/>
      <c r="C14" s="96"/>
      <c r="D14" s="95" t="s">
        <v>23</v>
      </c>
      <c r="E14" s="96"/>
      <c r="F14" s="96"/>
      <c r="G14" s="96"/>
      <c r="H14" s="96"/>
      <c r="I14" s="277" t="s">
        <v>24</v>
      </c>
      <c r="J14" s="100" t="s">
        <v>25</v>
      </c>
      <c r="K14" s="96"/>
      <c r="L14" s="98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</row>
    <row r="15" spans="1:46" s="99" customFormat="1" ht="18" customHeight="1">
      <c r="A15" s="96"/>
      <c r="B15" s="97"/>
      <c r="C15" s="96"/>
      <c r="D15" s="96"/>
      <c r="E15" s="100" t="s">
        <v>26</v>
      </c>
      <c r="F15" s="96"/>
      <c r="G15" s="96"/>
      <c r="H15" s="96"/>
      <c r="I15" s="277" t="s">
        <v>27</v>
      </c>
      <c r="J15" s="100" t="s">
        <v>28</v>
      </c>
      <c r="K15" s="96"/>
      <c r="L15" s="98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</row>
    <row r="16" spans="1:46" s="99" customFormat="1" ht="6.95" customHeight="1">
      <c r="A16" s="96"/>
      <c r="B16" s="97"/>
      <c r="C16" s="96"/>
      <c r="D16" s="96"/>
      <c r="E16" s="96"/>
      <c r="F16" s="96"/>
      <c r="G16" s="96"/>
      <c r="H16" s="96"/>
      <c r="I16" s="78"/>
      <c r="J16" s="96"/>
      <c r="K16" s="96"/>
      <c r="L16" s="98"/>
      <c r="S16" s="96"/>
      <c r="T16" s="96"/>
      <c r="U16" s="96"/>
      <c r="V16" s="96"/>
      <c r="W16" s="96"/>
      <c r="X16" s="96"/>
      <c r="Y16" s="96"/>
      <c r="Z16" s="96"/>
      <c r="AA16" s="96"/>
      <c r="AB16" s="96"/>
      <c r="AC16" s="96"/>
      <c r="AD16" s="96"/>
      <c r="AE16" s="96"/>
    </row>
    <row r="17" spans="1:31" s="99" customFormat="1" ht="12" customHeight="1">
      <c r="A17" s="96"/>
      <c r="B17" s="97"/>
      <c r="C17" s="96"/>
      <c r="D17" s="95" t="s">
        <v>29</v>
      </c>
      <c r="E17" s="96"/>
      <c r="F17" s="96"/>
      <c r="G17" s="96"/>
      <c r="H17" s="96"/>
      <c r="I17" s="277" t="s">
        <v>24</v>
      </c>
      <c r="J17" s="87"/>
      <c r="K17" s="96"/>
      <c r="L17" s="98"/>
      <c r="S17" s="96"/>
      <c r="T17" s="96"/>
      <c r="U17" s="96"/>
      <c r="V17" s="96"/>
      <c r="W17" s="96"/>
      <c r="X17" s="96"/>
      <c r="Y17" s="96"/>
      <c r="Z17" s="96"/>
      <c r="AA17" s="96"/>
      <c r="AB17" s="96"/>
      <c r="AC17" s="96"/>
      <c r="AD17" s="96"/>
      <c r="AE17" s="96"/>
    </row>
    <row r="18" spans="1:31" s="99" customFormat="1" ht="18" customHeight="1">
      <c r="A18" s="96"/>
      <c r="B18" s="97"/>
      <c r="C18" s="96"/>
      <c r="D18" s="96"/>
      <c r="E18" s="337"/>
      <c r="F18" s="338"/>
      <c r="G18" s="338"/>
      <c r="H18" s="338"/>
      <c r="I18" s="277" t="s">
        <v>27</v>
      </c>
      <c r="J18" s="87"/>
      <c r="K18" s="96"/>
      <c r="L18" s="98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</row>
    <row r="19" spans="1:31" s="99" customFormat="1" ht="6.95" customHeight="1">
      <c r="A19" s="96"/>
      <c r="B19" s="97"/>
      <c r="C19" s="96"/>
      <c r="D19" s="96"/>
      <c r="E19" s="96"/>
      <c r="F19" s="96"/>
      <c r="G19" s="96"/>
      <c r="H19" s="96"/>
      <c r="I19" s="78"/>
      <c r="J19" s="96"/>
      <c r="K19" s="96"/>
      <c r="L19" s="98"/>
      <c r="S19" s="96"/>
      <c r="T19" s="96"/>
      <c r="U19" s="96"/>
      <c r="V19" s="96"/>
      <c r="W19" s="96"/>
      <c r="X19" s="96"/>
      <c r="Y19" s="96"/>
      <c r="Z19" s="96"/>
      <c r="AA19" s="96"/>
      <c r="AB19" s="96"/>
      <c r="AC19" s="96"/>
      <c r="AD19" s="96"/>
      <c r="AE19" s="96"/>
    </row>
    <row r="20" spans="1:31" s="99" customFormat="1" ht="12" customHeight="1">
      <c r="A20" s="96"/>
      <c r="B20" s="97"/>
      <c r="C20" s="96"/>
      <c r="D20" s="95" t="s">
        <v>31</v>
      </c>
      <c r="E20" s="96"/>
      <c r="F20" s="96"/>
      <c r="G20" s="96"/>
      <c r="H20" s="96"/>
      <c r="I20" s="277" t="s">
        <v>24</v>
      </c>
      <c r="J20" s="100" t="str">
        <f>IF('Rekapitulace stavby'!AN16="","",'Rekapitulace stavby'!AN16)</f>
        <v/>
      </c>
      <c r="K20" s="96"/>
      <c r="L20" s="98"/>
      <c r="S20" s="96"/>
      <c r="T20" s="96"/>
      <c r="U20" s="96"/>
      <c r="V20" s="96"/>
      <c r="W20" s="96"/>
      <c r="X20" s="96"/>
      <c r="Y20" s="96"/>
      <c r="Z20" s="96"/>
      <c r="AA20" s="96"/>
      <c r="AB20" s="96"/>
      <c r="AC20" s="96"/>
      <c r="AD20" s="96"/>
      <c r="AE20" s="96"/>
    </row>
    <row r="21" spans="1:31" s="99" customFormat="1" ht="18" customHeight="1">
      <c r="A21" s="96"/>
      <c r="B21" s="97"/>
      <c r="C21" s="96"/>
      <c r="D21" s="96"/>
      <c r="E21" s="100" t="str">
        <f>IF('Rekapitulace stavby'!E17="","",'Rekapitulace stavby'!E17)</f>
        <v xml:space="preserve"> </v>
      </c>
      <c r="F21" s="96"/>
      <c r="G21" s="96"/>
      <c r="H21" s="96"/>
      <c r="I21" s="277" t="s">
        <v>27</v>
      </c>
      <c r="J21" s="100" t="str">
        <f>IF('Rekapitulace stavby'!AN17="","",'Rekapitulace stavby'!AN17)</f>
        <v/>
      </c>
      <c r="K21" s="96"/>
      <c r="L21" s="98"/>
      <c r="S21" s="96"/>
      <c r="T21" s="96"/>
      <c r="U21" s="96"/>
      <c r="V21" s="96"/>
      <c r="W21" s="96"/>
      <c r="X21" s="96"/>
      <c r="Y21" s="96"/>
      <c r="Z21" s="96"/>
      <c r="AA21" s="96"/>
      <c r="AB21" s="96"/>
      <c r="AC21" s="96"/>
      <c r="AD21" s="96"/>
      <c r="AE21" s="96"/>
    </row>
    <row r="22" spans="1:31" s="99" customFormat="1" ht="6.95" customHeight="1">
      <c r="A22" s="96"/>
      <c r="B22" s="97"/>
      <c r="C22" s="96"/>
      <c r="D22" s="96"/>
      <c r="E22" s="96"/>
      <c r="F22" s="96"/>
      <c r="G22" s="96"/>
      <c r="H22" s="96"/>
      <c r="I22" s="78"/>
      <c r="J22" s="96"/>
      <c r="K22" s="96"/>
      <c r="L22" s="98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</row>
    <row r="23" spans="1:31" s="99" customFormat="1" ht="12" customHeight="1">
      <c r="A23" s="96"/>
      <c r="B23" s="97"/>
      <c r="C23" s="96"/>
      <c r="D23" s="95" t="s">
        <v>34</v>
      </c>
      <c r="E23" s="96"/>
      <c r="F23" s="96"/>
      <c r="G23" s="96"/>
      <c r="H23" s="96"/>
      <c r="I23" s="277" t="s">
        <v>24</v>
      </c>
      <c r="J23" s="100" t="str">
        <f>IF('Rekapitulace stavby'!AN19="","",'Rekapitulace stavby'!AN19)</f>
        <v/>
      </c>
      <c r="K23" s="96"/>
      <c r="L23" s="98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</row>
    <row r="24" spans="1:31" s="99" customFormat="1" ht="18" customHeight="1">
      <c r="A24" s="96"/>
      <c r="B24" s="97"/>
      <c r="C24" s="96"/>
      <c r="D24" s="96"/>
      <c r="E24" s="100" t="str">
        <f>IF('Rekapitulace stavby'!E20="","",'Rekapitulace stavby'!E20)</f>
        <v xml:space="preserve"> </v>
      </c>
      <c r="F24" s="96"/>
      <c r="G24" s="96"/>
      <c r="H24" s="96"/>
      <c r="I24" s="277" t="s">
        <v>27</v>
      </c>
      <c r="J24" s="100" t="str">
        <f>IF('Rekapitulace stavby'!AN20="","",'Rekapitulace stavby'!AN20)</f>
        <v/>
      </c>
      <c r="K24" s="96"/>
      <c r="L24" s="98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</row>
    <row r="25" spans="1:31" s="99" customFormat="1" ht="6.95" customHeight="1">
      <c r="A25" s="96"/>
      <c r="B25" s="97"/>
      <c r="C25" s="96"/>
      <c r="D25" s="96"/>
      <c r="E25" s="96"/>
      <c r="F25" s="96"/>
      <c r="G25" s="96"/>
      <c r="H25" s="96"/>
      <c r="I25" s="78"/>
      <c r="J25" s="96"/>
      <c r="K25" s="96"/>
      <c r="L25" s="98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</row>
    <row r="26" spans="1:31" s="99" customFormat="1" ht="12" customHeight="1">
      <c r="A26" s="96"/>
      <c r="B26" s="97"/>
      <c r="C26" s="96"/>
      <c r="D26" s="95" t="s">
        <v>35</v>
      </c>
      <c r="E26" s="96"/>
      <c r="F26" s="96"/>
      <c r="G26" s="96"/>
      <c r="H26" s="96"/>
      <c r="I26" s="78"/>
      <c r="J26" s="96"/>
      <c r="K26" s="96"/>
      <c r="L26" s="98"/>
      <c r="S26" s="96"/>
      <c r="T26" s="96"/>
      <c r="U26" s="96"/>
      <c r="V26" s="96"/>
      <c r="W26" s="96"/>
      <c r="X26" s="96"/>
      <c r="Y26" s="96"/>
      <c r="Z26" s="96"/>
      <c r="AA26" s="96"/>
      <c r="AB26" s="96"/>
      <c r="AC26" s="96"/>
      <c r="AD26" s="96"/>
      <c r="AE26" s="96"/>
    </row>
    <row r="27" spans="1:31" s="105" customFormat="1" ht="16.5" customHeight="1">
      <c r="A27" s="102"/>
      <c r="B27" s="103"/>
      <c r="C27" s="102"/>
      <c r="D27" s="102"/>
      <c r="E27" s="339" t="s">
        <v>1</v>
      </c>
      <c r="F27" s="339"/>
      <c r="G27" s="339"/>
      <c r="H27" s="339"/>
      <c r="I27" s="278"/>
      <c r="J27" s="102"/>
      <c r="K27" s="102"/>
      <c r="L27" s="104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</row>
    <row r="28" spans="1:31" s="99" customFormat="1" ht="6.95" customHeight="1">
      <c r="A28" s="96"/>
      <c r="B28" s="97"/>
      <c r="C28" s="96"/>
      <c r="D28" s="96"/>
      <c r="E28" s="96"/>
      <c r="F28" s="96"/>
      <c r="G28" s="96"/>
      <c r="H28" s="96"/>
      <c r="I28" s="78"/>
      <c r="J28" s="96"/>
      <c r="K28" s="96"/>
      <c r="L28" s="98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</row>
    <row r="29" spans="1:31" s="99" customFormat="1" ht="6.95" customHeight="1">
      <c r="A29" s="96"/>
      <c r="B29" s="97"/>
      <c r="C29" s="96"/>
      <c r="D29" s="106"/>
      <c r="E29" s="106"/>
      <c r="F29" s="106"/>
      <c r="G29" s="106"/>
      <c r="H29" s="106"/>
      <c r="I29" s="279"/>
      <c r="J29" s="106"/>
      <c r="K29" s="106"/>
      <c r="L29" s="98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</row>
    <row r="30" spans="1:31" s="99" customFormat="1" ht="25.35" customHeight="1">
      <c r="A30" s="96"/>
      <c r="B30" s="97"/>
      <c r="C30" s="96"/>
      <c r="D30" s="107" t="s">
        <v>36</v>
      </c>
      <c r="E30" s="96"/>
      <c r="F30" s="96"/>
      <c r="G30" s="96"/>
      <c r="H30" s="96"/>
      <c r="I30" s="78"/>
      <c r="J30" s="108">
        <f>ROUND(J119, 2)</f>
        <v>0</v>
      </c>
      <c r="K30" s="96"/>
      <c r="L30" s="98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</row>
    <row r="31" spans="1:31" s="99" customFormat="1" ht="6.95" customHeight="1">
      <c r="A31" s="96"/>
      <c r="B31" s="97"/>
      <c r="C31" s="96"/>
      <c r="D31" s="106"/>
      <c r="E31" s="106"/>
      <c r="F31" s="106"/>
      <c r="G31" s="106"/>
      <c r="H31" s="106"/>
      <c r="I31" s="279"/>
      <c r="J31" s="106"/>
      <c r="K31" s="106"/>
      <c r="L31" s="98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</row>
    <row r="32" spans="1:31" s="99" customFormat="1" ht="14.45" customHeight="1">
      <c r="A32" s="96"/>
      <c r="B32" s="97"/>
      <c r="C32" s="96"/>
      <c r="D32" s="96"/>
      <c r="E32" s="96"/>
      <c r="F32" s="109" t="s">
        <v>38</v>
      </c>
      <c r="G32" s="96"/>
      <c r="H32" s="96"/>
      <c r="I32" s="280" t="s">
        <v>37</v>
      </c>
      <c r="J32" s="109" t="s">
        <v>39</v>
      </c>
      <c r="K32" s="96"/>
      <c r="L32" s="98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</row>
    <row r="33" spans="1:31" s="99" customFormat="1" ht="14.45" customHeight="1">
      <c r="A33" s="96"/>
      <c r="B33" s="97"/>
      <c r="C33" s="96"/>
      <c r="D33" s="110" t="s">
        <v>40</v>
      </c>
      <c r="E33" s="95" t="s">
        <v>41</v>
      </c>
      <c r="F33" s="111">
        <f>ROUND((SUM(BE119:BE214)),  2)</f>
        <v>0</v>
      </c>
      <c r="G33" s="96"/>
      <c r="H33" s="96"/>
      <c r="I33" s="281">
        <v>0.21</v>
      </c>
      <c r="J33" s="111">
        <f>ROUND(((SUM(BE119:BE214))*I33),  2)</f>
        <v>0</v>
      </c>
      <c r="K33" s="96"/>
      <c r="L33" s="98"/>
      <c r="S33" s="96"/>
      <c r="T33" s="96"/>
      <c r="U33" s="96"/>
      <c r="V33" s="96"/>
      <c r="W33" s="96"/>
      <c r="X33" s="96"/>
      <c r="Y33" s="96"/>
      <c r="Z33" s="96"/>
      <c r="AA33" s="96"/>
      <c r="AB33" s="96"/>
      <c r="AC33" s="96"/>
      <c r="AD33" s="96"/>
      <c r="AE33" s="96"/>
    </row>
    <row r="34" spans="1:31" s="99" customFormat="1" ht="14.45" customHeight="1">
      <c r="A34" s="96"/>
      <c r="B34" s="97"/>
      <c r="C34" s="96"/>
      <c r="D34" s="96"/>
      <c r="E34" s="95" t="s">
        <v>42</v>
      </c>
      <c r="F34" s="111">
        <f>ROUND((SUM(BF119:BF214)),  2)</f>
        <v>0</v>
      </c>
      <c r="G34" s="96"/>
      <c r="H34" s="96"/>
      <c r="I34" s="281">
        <v>0.12</v>
      </c>
      <c r="J34" s="111">
        <f>ROUND(((SUM(BF119:BF214))*I34),  2)</f>
        <v>0</v>
      </c>
      <c r="K34" s="96"/>
      <c r="L34" s="98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</row>
    <row r="35" spans="1:31" s="99" customFormat="1" ht="14.45" hidden="1" customHeight="1">
      <c r="A35" s="96"/>
      <c r="B35" s="97"/>
      <c r="C35" s="96"/>
      <c r="D35" s="96"/>
      <c r="E35" s="95" t="s">
        <v>43</v>
      </c>
      <c r="F35" s="111">
        <f>ROUND((SUM(BG119:BG214)),  2)</f>
        <v>0</v>
      </c>
      <c r="G35" s="96"/>
      <c r="H35" s="96"/>
      <c r="I35" s="281">
        <v>0.21</v>
      </c>
      <c r="J35" s="111">
        <f>0</f>
        <v>0</v>
      </c>
      <c r="K35" s="96"/>
      <c r="L35" s="98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</row>
    <row r="36" spans="1:31" s="99" customFormat="1" ht="14.45" hidden="1" customHeight="1">
      <c r="A36" s="96"/>
      <c r="B36" s="97"/>
      <c r="C36" s="96"/>
      <c r="D36" s="96"/>
      <c r="E36" s="95" t="s">
        <v>44</v>
      </c>
      <c r="F36" s="111">
        <f>ROUND((SUM(BH119:BH214)),  2)</f>
        <v>0</v>
      </c>
      <c r="G36" s="96"/>
      <c r="H36" s="96"/>
      <c r="I36" s="281">
        <v>0.12</v>
      </c>
      <c r="J36" s="111">
        <f>0</f>
        <v>0</v>
      </c>
      <c r="K36" s="96"/>
      <c r="L36" s="98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</row>
    <row r="37" spans="1:31" s="99" customFormat="1" ht="14.45" hidden="1" customHeight="1">
      <c r="A37" s="96"/>
      <c r="B37" s="97"/>
      <c r="C37" s="96"/>
      <c r="D37" s="96"/>
      <c r="E37" s="95" t="s">
        <v>45</v>
      </c>
      <c r="F37" s="111">
        <f>ROUND((SUM(BI119:BI214)),  2)</f>
        <v>0</v>
      </c>
      <c r="G37" s="96"/>
      <c r="H37" s="96"/>
      <c r="I37" s="281">
        <v>0</v>
      </c>
      <c r="J37" s="111">
        <f>0</f>
        <v>0</v>
      </c>
      <c r="K37" s="96"/>
      <c r="L37" s="98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</row>
    <row r="38" spans="1:31" s="99" customFormat="1" ht="6.95" customHeight="1">
      <c r="A38" s="96"/>
      <c r="B38" s="97"/>
      <c r="C38" s="96"/>
      <c r="D38" s="96"/>
      <c r="E38" s="96"/>
      <c r="F38" s="96"/>
      <c r="G38" s="96"/>
      <c r="H38" s="96"/>
      <c r="I38" s="78"/>
      <c r="J38" s="96"/>
      <c r="K38" s="96"/>
      <c r="L38" s="98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</row>
    <row r="39" spans="1:31" s="99" customFormat="1" ht="25.35" customHeight="1">
      <c r="A39" s="96"/>
      <c r="B39" s="97"/>
      <c r="C39" s="112"/>
      <c r="D39" s="113" t="s">
        <v>46</v>
      </c>
      <c r="E39" s="114"/>
      <c r="F39" s="114"/>
      <c r="G39" s="115" t="s">
        <v>47</v>
      </c>
      <c r="H39" s="116" t="s">
        <v>48</v>
      </c>
      <c r="I39" s="282"/>
      <c r="J39" s="117">
        <f>SUM(J30:J37)</f>
        <v>0</v>
      </c>
      <c r="K39" s="118"/>
      <c r="L39" s="98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</row>
    <row r="40" spans="1:31" s="99" customFormat="1" ht="14.45" customHeight="1">
      <c r="A40" s="96"/>
      <c r="B40" s="97"/>
      <c r="C40" s="96"/>
      <c r="D40" s="96"/>
      <c r="E40" s="96"/>
      <c r="F40" s="96"/>
      <c r="G40" s="96"/>
      <c r="H40" s="96"/>
      <c r="I40" s="78"/>
      <c r="J40" s="96"/>
      <c r="K40" s="96"/>
      <c r="L40" s="98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</row>
    <row r="41" spans="1:31" ht="14.45" customHeight="1">
      <c r="B41" s="92"/>
      <c r="L41" s="92"/>
    </row>
    <row r="42" spans="1:31" ht="14.45" customHeight="1">
      <c r="B42" s="92"/>
      <c r="L42" s="92"/>
    </row>
    <row r="43" spans="1:31" ht="14.45" customHeight="1">
      <c r="B43" s="92"/>
      <c r="L43" s="92"/>
    </row>
    <row r="44" spans="1:31" ht="14.45" customHeight="1">
      <c r="B44" s="92"/>
      <c r="L44" s="92"/>
    </row>
    <row r="45" spans="1:31" ht="14.45" customHeight="1">
      <c r="B45" s="92"/>
      <c r="L45" s="92"/>
    </row>
    <row r="46" spans="1:31" ht="14.45" customHeight="1">
      <c r="B46" s="92"/>
      <c r="L46" s="92"/>
    </row>
    <row r="47" spans="1:31" ht="14.45" customHeight="1">
      <c r="B47" s="92"/>
      <c r="L47" s="92"/>
    </row>
    <row r="48" spans="1:31" ht="14.45" customHeight="1">
      <c r="B48" s="92"/>
      <c r="L48" s="92"/>
    </row>
    <row r="49" spans="1:31" ht="14.45" customHeight="1">
      <c r="B49" s="92"/>
      <c r="L49" s="92"/>
    </row>
    <row r="50" spans="1:31" s="99" customFormat="1" ht="14.45" customHeight="1">
      <c r="B50" s="98"/>
      <c r="D50" s="119" t="s">
        <v>49</v>
      </c>
      <c r="E50" s="120"/>
      <c r="F50" s="120"/>
      <c r="G50" s="119" t="s">
        <v>50</v>
      </c>
      <c r="H50" s="120"/>
      <c r="I50" s="283"/>
      <c r="J50" s="120"/>
      <c r="K50" s="120"/>
      <c r="L50" s="98"/>
    </row>
    <row r="51" spans="1:31">
      <c r="B51" s="92"/>
      <c r="L51" s="92"/>
    </row>
    <row r="52" spans="1:31">
      <c r="B52" s="92"/>
      <c r="L52" s="92"/>
    </row>
    <row r="53" spans="1:31">
      <c r="B53" s="92"/>
      <c r="L53" s="92"/>
    </row>
    <row r="54" spans="1:31">
      <c r="B54" s="92"/>
      <c r="L54" s="92"/>
    </row>
    <row r="55" spans="1:31">
      <c r="B55" s="92"/>
      <c r="L55" s="92"/>
    </row>
    <row r="56" spans="1:31">
      <c r="B56" s="92"/>
      <c r="L56" s="92"/>
    </row>
    <row r="57" spans="1:31">
      <c r="B57" s="92"/>
      <c r="L57" s="92"/>
    </row>
    <row r="58" spans="1:31">
      <c r="B58" s="92"/>
      <c r="L58" s="92"/>
    </row>
    <row r="59" spans="1:31">
      <c r="B59" s="92"/>
      <c r="L59" s="92"/>
    </row>
    <row r="60" spans="1:31">
      <c r="B60" s="92"/>
      <c r="L60" s="92"/>
    </row>
    <row r="61" spans="1:31" s="99" customFormat="1" ht="12.75">
      <c r="A61" s="96"/>
      <c r="B61" s="97"/>
      <c r="C61" s="96"/>
      <c r="D61" s="121" t="s">
        <v>51</v>
      </c>
      <c r="E61" s="122"/>
      <c r="F61" s="123" t="s">
        <v>52</v>
      </c>
      <c r="G61" s="121" t="s">
        <v>51</v>
      </c>
      <c r="H61" s="122"/>
      <c r="I61" s="284"/>
      <c r="J61" s="124" t="s">
        <v>52</v>
      </c>
      <c r="K61" s="122"/>
      <c r="L61" s="98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</row>
    <row r="62" spans="1:31">
      <c r="B62" s="92"/>
      <c r="L62" s="92"/>
    </row>
    <row r="63" spans="1:31">
      <c r="B63" s="92"/>
      <c r="L63" s="92"/>
    </row>
    <row r="64" spans="1:31">
      <c r="B64" s="92"/>
      <c r="L64" s="92"/>
    </row>
    <row r="65" spans="1:31" s="99" customFormat="1" ht="12.75">
      <c r="A65" s="96"/>
      <c r="B65" s="97"/>
      <c r="C65" s="96"/>
      <c r="D65" s="119" t="s">
        <v>53</v>
      </c>
      <c r="E65" s="125"/>
      <c r="F65" s="125"/>
      <c r="G65" s="119" t="s">
        <v>54</v>
      </c>
      <c r="H65" s="125"/>
      <c r="I65" s="285"/>
      <c r="J65" s="125"/>
      <c r="K65" s="125"/>
      <c r="L65" s="98"/>
      <c r="S65" s="96"/>
      <c r="T65" s="96"/>
      <c r="U65" s="96"/>
      <c r="V65" s="96"/>
      <c r="W65" s="96"/>
      <c r="X65" s="96"/>
      <c r="Y65" s="96"/>
      <c r="Z65" s="96"/>
      <c r="AA65" s="96"/>
      <c r="AB65" s="96"/>
      <c r="AC65" s="96"/>
      <c r="AD65" s="96"/>
      <c r="AE65" s="96"/>
    </row>
    <row r="66" spans="1:31">
      <c r="B66" s="92"/>
      <c r="L66" s="92"/>
    </row>
    <row r="67" spans="1:31">
      <c r="B67" s="92"/>
      <c r="L67" s="92"/>
    </row>
    <row r="68" spans="1:31">
      <c r="B68" s="92"/>
      <c r="L68" s="92"/>
    </row>
    <row r="69" spans="1:31">
      <c r="B69" s="92"/>
      <c r="L69" s="92"/>
    </row>
    <row r="70" spans="1:31">
      <c r="B70" s="92"/>
      <c r="L70" s="92"/>
    </row>
    <row r="71" spans="1:31">
      <c r="B71" s="92"/>
      <c r="L71" s="92"/>
    </row>
    <row r="72" spans="1:31">
      <c r="B72" s="92"/>
      <c r="L72" s="92"/>
    </row>
    <row r="73" spans="1:31">
      <c r="B73" s="92"/>
      <c r="L73" s="92"/>
    </row>
    <row r="74" spans="1:31">
      <c r="B74" s="92"/>
      <c r="L74" s="92"/>
    </row>
    <row r="75" spans="1:31">
      <c r="B75" s="92"/>
      <c r="L75" s="92"/>
    </row>
    <row r="76" spans="1:31" s="99" customFormat="1" ht="12.75">
      <c r="A76" s="96"/>
      <c r="B76" s="97"/>
      <c r="C76" s="96"/>
      <c r="D76" s="121" t="s">
        <v>51</v>
      </c>
      <c r="E76" s="122"/>
      <c r="F76" s="123" t="s">
        <v>52</v>
      </c>
      <c r="G76" s="121" t="s">
        <v>51</v>
      </c>
      <c r="H76" s="122"/>
      <c r="I76" s="284"/>
      <c r="J76" s="124" t="s">
        <v>52</v>
      </c>
      <c r="K76" s="122"/>
      <c r="L76" s="98"/>
      <c r="S76" s="96"/>
      <c r="T76" s="96"/>
      <c r="U76" s="96"/>
      <c r="V76" s="96"/>
      <c r="W76" s="96"/>
      <c r="X76" s="96"/>
      <c r="Y76" s="96"/>
      <c r="Z76" s="96"/>
      <c r="AA76" s="96"/>
      <c r="AB76" s="96"/>
      <c r="AC76" s="96"/>
      <c r="AD76" s="96"/>
      <c r="AE76" s="96"/>
    </row>
    <row r="77" spans="1:31" s="99" customFormat="1" ht="14.45" customHeight="1">
      <c r="A77" s="96"/>
      <c r="B77" s="126"/>
      <c r="C77" s="127"/>
      <c r="D77" s="127"/>
      <c r="E77" s="127"/>
      <c r="F77" s="127"/>
      <c r="G77" s="127"/>
      <c r="H77" s="127"/>
      <c r="I77" s="286"/>
      <c r="J77" s="127"/>
      <c r="K77" s="127"/>
      <c r="L77" s="98"/>
      <c r="S77" s="96"/>
      <c r="T77" s="96"/>
      <c r="U77" s="96"/>
      <c r="V77" s="96"/>
      <c r="W77" s="96"/>
      <c r="X77" s="96"/>
      <c r="Y77" s="96"/>
      <c r="Z77" s="96"/>
      <c r="AA77" s="96"/>
      <c r="AB77" s="96"/>
      <c r="AC77" s="96"/>
      <c r="AD77" s="96"/>
      <c r="AE77" s="96"/>
    </row>
    <row r="81" spans="1:47" s="99" customFormat="1" ht="6.95" customHeight="1">
      <c r="A81" s="96"/>
      <c r="B81" s="128"/>
      <c r="C81" s="129"/>
      <c r="D81" s="129"/>
      <c r="E81" s="129"/>
      <c r="F81" s="129"/>
      <c r="G81" s="129"/>
      <c r="H81" s="129"/>
      <c r="I81" s="287"/>
      <c r="J81" s="129"/>
      <c r="K81" s="129"/>
      <c r="L81" s="98"/>
      <c r="S81" s="96"/>
      <c r="T81" s="96"/>
      <c r="U81" s="96"/>
      <c r="V81" s="96"/>
      <c r="W81" s="96"/>
      <c r="X81" s="96"/>
      <c r="Y81" s="96"/>
      <c r="Z81" s="96"/>
      <c r="AA81" s="96"/>
      <c r="AB81" s="96"/>
      <c r="AC81" s="96"/>
      <c r="AD81" s="96"/>
      <c r="AE81" s="96"/>
    </row>
    <row r="82" spans="1:47" s="99" customFormat="1" ht="24.95" customHeight="1">
      <c r="A82" s="96"/>
      <c r="B82" s="97"/>
      <c r="C82" s="93" t="s">
        <v>90</v>
      </c>
      <c r="D82" s="96"/>
      <c r="E82" s="96"/>
      <c r="F82" s="96"/>
      <c r="G82" s="96"/>
      <c r="H82" s="96"/>
      <c r="I82" s="78"/>
      <c r="J82" s="96"/>
      <c r="K82" s="96"/>
      <c r="L82" s="98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96"/>
      <c r="AD82" s="96"/>
      <c r="AE82" s="96"/>
    </row>
    <row r="83" spans="1:47" s="99" customFormat="1" ht="6.95" customHeight="1">
      <c r="A83" s="96"/>
      <c r="B83" s="97"/>
      <c r="C83" s="96"/>
      <c r="D83" s="96"/>
      <c r="E83" s="96"/>
      <c r="F83" s="96"/>
      <c r="G83" s="96"/>
      <c r="H83" s="96"/>
      <c r="I83" s="78"/>
      <c r="J83" s="96"/>
      <c r="K83" s="96"/>
      <c r="L83" s="98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6"/>
      <c r="AD83" s="96"/>
      <c r="AE83" s="96"/>
    </row>
    <row r="84" spans="1:47" s="99" customFormat="1" ht="12" customHeight="1">
      <c r="A84" s="96"/>
      <c r="B84" s="97"/>
      <c r="C84" s="95" t="s">
        <v>16</v>
      </c>
      <c r="D84" s="96"/>
      <c r="E84" s="96"/>
      <c r="F84" s="96"/>
      <c r="G84" s="96"/>
      <c r="H84" s="96"/>
      <c r="I84" s="78"/>
      <c r="J84" s="96"/>
      <c r="K84" s="96"/>
      <c r="L84" s="98"/>
      <c r="S84" s="96"/>
      <c r="T84" s="96"/>
      <c r="U84" s="96"/>
      <c r="V84" s="96"/>
      <c r="W84" s="96"/>
      <c r="X84" s="96"/>
      <c r="Y84" s="96"/>
      <c r="Z84" s="96"/>
      <c r="AA84" s="96"/>
      <c r="AB84" s="96"/>
      <c r="AC84" s="96"/>
      <c r="AD84" s="96"/>
      <c r="AE84" s="96"/>
    </row>
    <row r="85" spans="1:47" s="99" customFormat="1" ht="16.5" customHeight="1">
      <c r="A85" s="96"/>
      <c r="B85" s="97"/>
      <c r="C85" s="96"/>
      <c r="D85" s="96"/>
      <c r="E85" s="333" t="str">
        <f>E7</f>
        <v>Poznáváme pohraniční opevnění</v>
      </c>
      <c r="F85" s="334"/>
      <c r="G85" s="334"/>
      <c r="H85" s="334"/>
      <c r="I85" s="78"/>
      <c r="J85" s="96"/>
      <c r="K85" s="96"/>
      <c r="L85" s="98"/>
      <c r="S85" s="96"/>
      <c r="T85" s="96"/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</row>
    <row r="86" spans="1:47" s="99" customFormat="1" ht="12" customHeight="1">
      <c r="A86" s="96"/>
      <c r="B86" s="97"/>
      <c r="C86" s="95" t="s">
        <v>88</v>
      </c>
      <c r="D86" s="96"/>
      <c r="E86" s="96"/>
      <c r="F86" s="96"/>
      <c r="G86" s="96"/>
      <c r="H86" s="96"/>
      <c r="I86" s="78"/>
      <c r="J86" s="96"/>
      <c r="K86" s="96"/>
      <c r="L86" s="98"/>
      <c r="S86" s="96"/>
      <c r="T86" s="96"/>
      <c r="U86" s="96"/>
      <c r="V86" s="96"/>
      <c r="W86" s="96"/>
      <c r="X86" s="96"/>
      <c r="Y86" s="96"/>
      <c r="Z86" s="96"/>
      <c r="AA86" s="96"/>
      <c r="AB86" s="96"/>
      <c r="AC86" s="96"/>
      <c r="AD86" s="96"/>
      <c r="AE86" s="96"/>
    </row>
    <row r="87" spans="1:47" s="99" customFormat="1" ht="16.5" customHeight="1">
      <c r="A87" s="96"/>
      <c r="B87" s="97"/>
      <c r="C87" s="96"/>
      <c r="D87" s="96"/>
      <c r="E87" s="331" t="str">
        <f>E9</f>
        <v>3 - Vnitřní vybavení</v>
      </c>
      <c r="F87" s="332"/>
      <c r="G87" s="332"/>
      <c r="H87" s="332"/>
      <c r="I87" s="78"/>
      <c r="J87" s="96"/>
      <c r="K87" s="96"/>
      <c r="L87" s="98"/>
      <c r="S87" s="96"/>
      <c r="T87" s="96"/>
      <c r="U87" s="96"/>
      <c r="V87" s="96"/>
      <c r="W87" s="96"/>
      <c r="X87" s="96"/>
      <c r="Y87" s="96"/>
      <c r="Z87" s="96"/>
      <c r="AA87" s="96"/>
      <c r="AB87" s="96"/>
      <c r="AC87" s="96"/>
      <c r="AD87" s="96"/>
      <c r="AE87" s="96"/>
    </row>
    <row r="88" spans="1:47" s="99" customFormat="1" ht="6.95" customHeight="1">
      <c r="A88" s="96"/>
      <c r="B88" s="97"/>
      <c r="C88" s="96"/>
      <c r="D88" s="96"/>
      <c r="E88" s="96"/>
      <c r="F88" s="96"/>
      <c r="G88" s="96"/>
      <c r="H88" s="96"/>
      <c r="I88" s="78"/>
      <c r="J88" s="96"/>
      <c r="K88" s="96"/>
      <c r="L88" s="98"/>
      <c r="S88" s="96"/>
      <c r="T88" s="96"/>
      <c r="U88" s="96"/>
      <c r="V88" s="96"/>
      <c r="W88" s="96"/>
      <c r="X88" s="96"/>
      <c r="Y88" s="96"/>
      <c r="Z88" s="96"/>
      <c r="AA88" s="96"/>
      <c r="AB88" s="96"/>
      <c r="AC88" s="96"/>
      <c r="AD88" s="96"/>
      <c r="AE88" s="96"/>
    </row>
    <row r="89" spans="1:47" s="99" customFormat="1" ht="12" customHeight="1">
      <c r="A89" s="96"/>
      <c r="B89" s="97"/>
      <c r="C89" s="95" t="s">
        <v>20</v>
      </c>
      <c r="D89" s="96"/>
      <c r="E89" s="96"/>
      <c r="F89" s="100" t="str">
        <f>F12</f>
        <v>Těchonín</v>
      </c>
      <c r="G89" s="96"/>
      <c r="H89" s="96"/>
      <c r="I89" s="277" t="s">
        <v>22</v>
      </c>
      <c r="J89" s="101">
        <v>45774</v>
      </c>
      <c r="K89" s="96"/>
      <c r="L89" s="98"/>
      <c r="S89" s="96"/>
      <c r="T89" s="96"/>
      <c r="U89" s="96"/>
      <c r="V89" s="96"/>
      <c r="W89" s="96"/>
      <c r="X89" s="96"/>
      <c r="Y89" s="96"/>
      <c r="Z89" s="96"/>
      <c r="AA89" s="96"/>
      <c r="AB89" s="96"/>
      <c r="AC89" s="96"/>
      <c r="AD89" s="96"/>
      <c r="AE89" s="96"/>
    </row>
    <row r="90" spans="1:47" s="99" customFormat="1" ht="6.95" customHeight="1">
      <c r="A90" s="96"/>
      <c r="B90" s="97"/>
      <c r="C90" s="96"/>
      <c r="D90" s="96"/>
      <c r="E90" s="96"/>
      <c r="F90" s="96"/>
      <c r="G90" s="96"/>
      <c r="H90" s="96"/>
      <c r="I90" s="78"/>
      <c r="J90" s="96"/>
      <c r="K90" s="96"/>
      <c r="L90" s="98"/>
      <c r="S90" s="96"/>
      <c r="T90" s="96"/>
      <c r="U90" s="96"/>
      <c r="V90" s="96"/>
      <c r="W90" s="96"/>
      <c r="X90" s="96"/>
      <c r="Y90" s="96"/>
      <c r="Z90" s="96"/>
      <c r="AA90" s="96"/>
      <c r="AB90" s="96"/>
      <c r="AC90" s="96"/>
      <c r="AD90" s="96"/>
      <c r="AE90" s="96"/>
    </row>
    <row r="91" spans="1:47" s="99" customFormat="1" ht="15.2" customHeight="1">
      <c r="A91" s="96"/>
      <c r="B91" s="97"/>
      <c r="C91" s="95" t="s">
        <v>23</v>
      </c>
      <c r="D91" s="96"/>
      <c r="E91" s="96"/>
      <c r="F91" s="100" t="str">
        <f>E15</f>
        <v xml:space="preserve">Pardubický kraj, Komenského náměstí 125, 530 02 </v>
      </c>
      <c r="G91" s="96"/>
      <c r="H91" s="96"/>
      <c r="I91" s="277" t="s">
        <v>31</v>
      </c>
      <c r="J91" s="130" t="str">
        <f>E21</f>
        <v xml:space="preserve"> </v>
      </c>
      <c r="K91" s="96"/>
      <c r="L91" s="98"/>
      <c r="S91" s="96"/>
      <c r="T91" s="96"/>
      <c r="U91" s="96"/>
      <c r="V91" s="96"/>
      <c r="W91" s="96"/>
      <c r="X91" s="96"/>
      <c r="Y91" s="96"/>
      <c r="Z91" s="96"/>
      <c r="AA91" s="96"/>
      <c r="AB91" s="96"/>
      <c r="AC91" s="96"/>
      <c r="AD91" s="96"/>
      <c r="AE91" s="96"/>
    </row>
    <row r="92" spans="1:47" s="99" customFormat="1" ht="15.2" customHeight="1">
      <c r="A92" s="96"/>
      <c r="B92" s="97"/>
      <c r="C92" s="95" t="s">
        <v>29</v>
      </c>
      <c r="D92" s="96"/>
      <c r="E92" s="96"/>
      <c r="F92" s="100" t="str">
        <f>IF(E18="","",E18)</f>
        <v/>
      </c>
      <c r="G92" s="96"/>
      <c r="H92" s="96"/>
      <c r="I92" s="277" t="s">
        <v>34</v>
      </c>
      <c r="J92" s="130" t="str">
        <f>E24</f>
        <v xml:space="preserve"> </v>
      </c>
      <c r="K92" s="96"/>
      <c r="L92" s="98"/>
      <c r="S92" s="96"/>
      <c r="T92" s="96"/>
      <c r="U92" s="96"/>
      <c r="V92" s="96"/>
      <c r="W92" s="96"/>
      <c r="X92" s="96"/>
      <c r="Y92" s="96"/>
      <c r="Z92" s="96"/>
      <c r="AA92" s="96"/>
      <c r="AB92" s="96"/>
      <c r="AC92" s="96"/>
      <c r="AD92" s="96"/>
      <c r="AE92" s="96"/>
    </row>
    <row r="93" spans="1:47" s="99" customFormat="1" ht="10.35" customHeight="1">
      <c r="A93" s="96"/>
      <c r="B93" s="97"/>
      <c r="C93" s="96"/>
      <c r="D93" s="96"/>
      <c r="E93" s="96"/>
      <c r="F93" s="96"/>
      <c r="G93" s="96"/>
      <c r="H93" s="96"/>
      <c r="I93" s="78"/>
      <c r="J93" s="96"/>
      <c r="K93" s="96"/>
      <c r="L93" s="98"/>
      <c r="S93" s="96"/>
      <c r="T93" s="96"/>
      <c r="U93" s="96"/>
      <c r="V93" s="96"/>
      <c r="W93" s="96"/>
      <c r="X93" s="96"/>
      <c r="Y93" s="96"/>
      <c r="Z93" s="96"/>
      <c r="AA93" s="96"/>
      <c r="AB93" s="96"/>
      <c r="AC93" s="96"/>
      <c r="AD93" s="96"/>
      <c r="AE93" s="96"/>
    </row>
    <row r="94" spans="1:47" s="99" customFormat="1" ht="29.25" customHeight="1">
      <c r="A94" s="96"/>
      <c r="B94" s="97"/>
      <c r="C94" s="131" t="s">
        <v>91</v>
      </c>
      <c r="D94" s="112"/>
      <c r="E94" s="112"/>
      <c r="F94" s="112"/>
      <c r="G94" s="112"/>
      <c r="H94" s="112"/>
      <c r="I94" s="288"/>
      <c r="J94" s="132" t="s">
        <v>92</v>
      </c>
      <c r="K94" s="112"/>
      <c r="L94" s="98"/>
      <c r="S94" s="96"/>
      <c r="T94" s="96"/>
      <c r="U94" s="96"/>
      <c r="V94" s="96"/>
      <c r="W94" s="96"/>
      <c r="X94" s="96"/>
      <c r="Y94" s="96"/>
      <c r="Z94" s="96"/>
      <c r="AA94" s="96"/>
      <c r="AB94" s="96"/>
      <c r="AC94" s="96"/>
      <c r="AD94" s="96"/>
      <c r="AE94" s="96"/>
    </row>
    <row r="95" spans="1:47" s="99" customFormat="1" ht="10.35" customHeight="1">
      <c r="A95" s="96"/>
      <c r="B95" s="97"/>
      <c r="C95" s="96"/>
      <c r="D95" s="96"/>
      <c r="E95" s="96"/>
      <c r="F95" s="96"/>
      <c r="G95" s="96"/>
      <c r="H95" s="96"/>
      <c r="I95" s="78"/>
      <c r="J95" s="96"/>
      <c r="K95" s="96"/>
      <c r="L95" s="98"/>
      <c r="S95" s="96"/>
      <c r="T95" s="96"/>
      <c r="U95" s="96"/>
      <c r="V95" s="96"/>
      <c r="W95" s="96"/>
      <c r="X95" s="96"/>
      <c r="Y95" s="96"/>
      <c r="Z95" s="96"/>
      <c r="AA95" s="96"/>
      <c r="AB95" s="96"/>
      <c r="AC95" s="96"/>
      <c r="AD95" s="96"/>
      <c r="AE95" s="96"/>
    </row>
    <row r="96" spans="1:47" s="99" customFormat="1" ht="22.9" customHeight="1">
      <c r="A96" s="96"/>
      <c r="B96" s="97"/>
      <c r="C96" s="133" t="s">
        <v>93</v>
      </c>
      <c r="D96" s="96"/>
      <c r="E96" s="96"/>
      <c r="F96" s="96"/>
      <c r="G96" s="96"/>
      <c r="H96" s="96"/>
      <c r="I96" s="78"/>
      <c r="J96" s="108">
        <f>J119</f>
        <v>0</v>
      </c>
      <c r="K96" s="96"/>
      <c r="L96" s="98"/>
      <c r="S96" s="96"/>
      <c r="T96" s="96"/>
      <c r="U96" s="96"/>
      <c r="V96" s="96"/>
      <c r="W96" s="96"/>
      <c r="X96" s="96"/>
      <c r="Y96" s="96"/>
      <c r="Z96" s="96"/>
      <c r="AA96" s="96"/>
      <c r="AB96" s="96"/>
      <c r="AC96" s="96"/>
      <c r="AD96" s="96"/>
      <c r="AE96" s="96"/>
      <c r="AU96" s="89" t="s">
        <v>94</v>
      </c>
    </row>
    <row r="97" spans="1:31" s="134" customFormat="1" ht="24.95" customHeight="1">
      <c r="B97" s="135"/>
      <c r="D97" s="136" t="s">
        <v>95</v>
      </c>
      <c r="E97" s="137"/>
      <c r="F97" s="137"/>
      <c r="G97" s="137"/>
      <c r="H97" s="137"/>
      <c r="I97" s="289"/>
      <c r="J97" s="138">
        <f>J120</f>
        <v>0</v>
      </c>
      <c r="L97" s="135"/>
    </row>
    <row r="98" spans="1:31" s="139" customFormat="1" ht="19.899999999999999" customHeight="1">
      <c r="B98" s="140"/>
      <c r="D98" s="141" t="s">
        <v>96</v>
      </c>
      <c r="E98" s="142"/>
      <c r="F98" s="142"/>
      <c r="G98" s="142"/>
      <c r="H98" s="142"/>
      <c r="I98" s="290"/>
      <c r="J98" s="143">
        <f>J122</f>
        <v>0</v>
      </c>
      <c r="L98" s="140"/>
    </row>
    <row r="99" spans="1:31" s="139" customFormat="1" ht="19.899999999999999" customHeight="1">
      <c r="B99" s="140"/>
      <c r="D99" s="141" t="s">
        <v>97</v>
      </c>
      <c r="E99" s="142"/>
      <c r="F99" s="142"/>
      <c r="G99" s="142"/>
      <c r="H99" s="142"/>
      <c r="I99" s="290"/>
      <c r="J99" s="143">
        <f>J196</f>
        <v>0</v>
      </c>
      <c r="L99" s="140"/>
    </row>
    <row r="100" spans="1:31" s="99" customFormat="1" ht="21.75" customHeight="1">
      <c r="A100" s="96"/>
      <c r="B100" s="97"/>
      <c r="C100" s="96"/>
      <c r="D100" s="96"/>
      <c r="E100" s="96"/>
      <c r="F100" s="96"/>
      <c r="G100" s="96"/>
      <c r="H100" s="96"/>
      <c r="I100" s="78"/>
      <c r="J100" s="96"/>
      <c r="K100" s="96"/>
      <c r="L100" s="98"/>
      <c r="S100" s="96"/>
      <c r="T100" s="96"/>
      <c r="U100" s="96"/>
      <c r="V100" s="96"/>
      <c r="W100" s="96"/>
      <c r="X100" s="96"/>
      <c r="Y100" s="96"/>
      <c r="Z100" s="96"/>
      <c r="AA100" s="96"/>
      <c r="AB100" s="96"/>
      <c r="AC100" s="96"/>
      <c r="AD100" s="96"/>
      <c r="AE100" s="96"/>
    </row>
    <row r="101" spans="1:31" s="99" customFormat="1" ht="6.95" customHeight="1">
      <c r="A101" s="96"/>
      <c r="B101" s="126"/>
      <c r="C101" s="127"/>
      <c r="D101" s="127"/>
      <c r="E101" s="127"/>
      <c r="F101" s="127"/>
      <c r="G101" s="127"/>
      <c r="H101" s="127"/>
      <c r="I101" s="286"/>
      <c r="J101" s="127"/>
      <c r="K101" s="127"/>
      <c r="L101" s="98"/>
      <c r="S101" s="96"/>
      <c r="T101" s="96"/>
      <c r="U101" s="96"/>
      <c r="V101" s="96"/>
      <c r="W101" s="96"/>
      <c r="X101" s="96"/>
      <c r="Y101" s="96"/>
      <c r="Z101" s="96"/>
      <c r="AA101" s="96"/>
      <c r="AB101" s="96"/>
      <c r="AC101" s="96"/>
      <c r="AD101" s="96"/>
      <c r="AE101" s="96"/>
    </row>
    <row r="105" spans="1:31" s="99" customFormat="1" ht="6.95" customHeight="1">
      <c r="A105" s="96"/>
      <c r="B105" s="128"/>
      <c r="C105" s="129"/>
      <c r="D105" s="129"/>
      <c r="E105" s="129"/>
      <c r="F105" s="129"/>
      <c r="G105" s="129"/>
      <c r="H105" s="129"/>
      <c r="I105" s="287"/>
      <c r="J105" s="129"/>
      <c r="K105" s="129"/>
      <c r="L105" s="98"/>
      <c r="S105" s="96"/>
      <c r="T105" s="96"/>
      <c r="U105" s="96"/>
      <c r="V105" s="96"/>
      <c r="W105" s="96"/>
      <c r="X105" s="96"/>
      <c r="Y105" s="96"/>
      <c r="Z105" s="96"/>
      <c r="AA105" s="96"/>
      <c r="AB105" s="96"/>
      <c r="AC105" s="96"/>
      <c r="AD105" s="96"/>
      <c r="AE105" s="96"/>
    </row>
    <row r="106" spans="1:31" s="99" customFormat="1" ht="24.95" customHeight="1">
      <c r="A106" s="96"/>
      <c r="B106" s="97"/>
      <c r="C106" s="93" t="s">
        <v>98</v>
      </c>
      <c r="D106" s="96"/>
      <c r="E106" s="96"/>
      <c r="F106" s="96"/>
      <c r="G106" s="96"/>
      <c r="H106" s="96"/>
      <c r="I106" s="78"/>
      <c r="J106" s="96"/>
      <c r="K106" s="96"/>
      <c r="L106" s="98"/>
      <c r="S106" s="96"/>
      <c r="T106" s="96"/>
      <c r="U106" s="96"/>
      <c r="V106" s="96"/>
      <c r="W106" s="96"/>
      <c r="X106" s="96"/>
      <c r="Y106" s="96"/>
      <c r="Z106" s="96"/>
      <c r="AA106" s="96"/>
      <c r="AB106" s="96"/>
      <c r="AC106" s="96"/>
      <c r="AD106" s="96"/>
      <c r="AE106" s="96"/>
    </row>
    <row r="107" spans="1:31" s="99" customFormat="1" ht="6.95" customHeight="1">
      <c r="A107" s="96"/>
      <c r="B107" s="97"/>
      <c r="C107" s="96"/>
      <c r="D107" s="96"/>
      <c r="E107" s="96"/>
      <c r="F107" s="96"/>
      <c r="G107" s="96"/>
      <c r="H107" s="96"/>
      <c r="I107" s="78"/>
      <c r="J107" s="96"/>
      <c r="K107" s="96"/>
      <c r="L107" s="98"/>
      <c r="S107" s="96"/>
      <c r="T107" s="96"/>
      <c r="U107" s="96"/>
      <c r="V107" s="96"/>
      <c r="W107" s="96"/>
      <c r="X107" s="96"/>
      <c r="Y107" s="96"/>
      <c r="Z107" s="96"/>
      <c r="AA107" s="96"/>
      <c r="AB107" s="96"/>
      <c r="AC107" s="96"/>
      <c r="AD107" s="96"/>
      <c r="AE107" s="96"/>
    </row>
    <row r="108" spans="1:31" s="99" customFormat="1" ht="12" customHeight="1">
      <c r="A108" s="96"/>
      <c r="B108" s="97"/>
      <c r="C108" s="95" t="s">
        <v>16</v>
      </c>
      <c r="D108" s="96"/>
      <c r="E108" s="96"/>
      <c r="F108" s="96"/>
      <c r="G108" s="96"/>
      <c r="H108" s="96"/>
      <c r="I108" s="78"/>
      <c r="J108" s="96"/>
      <c r="K108" s="96"/>
      <c r="L108" s="98"/>
      <c r="S108" s="96"/>
      <c r="T108" s="96"/>
      <c r="U108" s="96"/>
      <c r="V108" s="96"/>
      <c r="W108" s="96"/>
      <c r="X108" s="96"/>
      <c r="Y108" s="96"/>
      <c r="Z108" s="96"/>
      <c r="AA108" s="96"/>
      <c r="AB108" s="96"/>
      <c r="AC108" s="96"/>
      <c r="AD108" s="96"/>
      <c r="AE108" s="96"/>
    </row>
    <row r="109" spans="1:31" s="99" customFormat="1" ht="16.5" customHeight="1">
      <c r="A109" s="96"/>
      <c r="B109" s="97"/>
      <c r="C109" s="96"/>
      <c r="D109" s="96"/>
      <c r="E109" s="333" t="str">
        <f>E7</f>
        <v>Poznáváme pohraniční opevnění</v>
      </c>
      <c r="F109" s="334"/>
      <c r="G109" s="334"/>
      <c r="H109" s="334"/>
      <c r="I109" s="78"/>
      <c r="J109" s="96"/>
      <c r="K109" s="96"/>
      <c r="L109" s="98"/>
      <c r="S109" s="96"/>
      <c r="T109" s="96"/>
      <c r="U109" s="96"/>
      <c r="V109" s="96"/>
      <c r="W109" s="96"/>
      <c r="X109" s="96"/>
      <c r="Y109" s="96"/>
      <c r="Z109" s="96"/>
      <c r="AA109" s="96"/>
      <c r="AB109" s="96"/>
      <c r="AC109" s="96"/>
      <c r="AD109" s="96"/>
      <c r="AE109" s="96"/>
    </row>
    <row r="110" spans="1:31" s="99" customFormat="1" ht="12" customHeight="1">
      <c r="A110" s="96"/>
      <c r="B110" s="97"/>
      <c r="C110" s="95" t="s">
        <v>88</v>
      </c>
      <c r="D110" s="96"/>
      <c r="E110" s="96"/>
      <c r="F110" s="96"/>
      <c r="G110" s="96"/>
      <c r="H110" s="96"/>
      <c r="I110" s="78"/>
      <c r="J110" s="96"/>
      <c r="K110" s="96"/>
      <c r="L110" s="98"/>
      <c r="S110" s="96"/>
      <c r="T110" s="96"/>
      <c r="U110" s="96"/>
      <c r="V110" s="96"/>
      <c r="W110" s="96"/>
      <c r="X110" s="96"/>
      <c r="Y110" s="96"/>
      <c r="Z110" s="96"/>
      <c r="AA110" s="96"/>
      <c r="AB110" s="96"/>
      <c r="AC110" s="96"/>
      <c r="AD110" s="96"/>
      <c r="AE110" s="96"/>
    </row>
    <row r="111" spans="1:31" s="99" customFormat="1" ht="16.5" customHeight="1">
      <c r="A111" s="96"/>
      <c r="B111" s="97"/>
      <c r="C111" s="96"/>
      <c r="D111" s="96"/>
      <c r="E111" s="331" t="str">
        <f>E9</f>
        <v>3 - Vnitřní vybavení</v>
      </c>
      <c r="F111" s="332"/>
      <c r="G111" s="332"/>
      <c r="H111" s="332"/>
      <c r="I111" s="78"/>
      <c r="J111" s="96"/>
      <c r="K111" s="96"/>
      <c r="L111" s="98"/>
      <c r="S111" s="96"/>
      <c r="T111" s="96"/>
      <c r="U111" s="96"/>
      <c r="V111" s="96"/>
      <c r="W111" s="96"/>
      <c r="X111" s="96"/>
      <c r="Y111" s="96"/>
      <c r="Z111" s="96"/>
      <c r="AA111" s="96"/>
      <c r="AB111" s="96"/>
      <c r="AC111" s="96"/>
      <c r="AD111" s="96"/>
      <c r="AE111" s="96"/>
    </row>
    <row r="112" spans="1:31" s="99" customFormat="1" ht="6.95" customHeight="1">
      <c r="A112" s="96"/>
      <c r="B112" s="97"/>
      <c r="C112" s="96"/>
      <c r="D112" s="96"/>
      <c r="E112" s="96"/>
      <c r="F112" s="96"/>
      <c r="G112" s="96"/>
      <c r="H112" s="96"/>
      <c r="I112" s="78"/>
      <c r="J112" s="96"/>
      <c r="K112" s="96"/>
      <c r="L112" s="98"/>
      <c r="S112" s="96"/>
      <c r="T112" s="96"/>
      <c r="U112" s="96"/>
      <c r="V112" s="96"/>
      <c r="W112" s="96"/>
      <c r="X112" s="96"/>
      <c r="Y112" s="96"/>
      <c r="Z112" s="96"/>
      <c r="AA112" s="96"/>
      <c r="AB112" s="96"/>
      <c r="AC112" s="96"/>
      <c r="AD112" s="96"/>
      <c r="AE112" s="96"/>
    </row>
    <row r="113" spans="1:65" s="99" customFormat="1" ht="12" customHeight="1">
      <c r="A113" s="96"/>
      <c r="B113" s="97"/>
      <c r="C113" s="95" t="s">
        <v>20</v>
      </c>
      <c r="D113" s="96"/>
      <c r="E113" s="96"/>
      <c r="F113" s="100" t="str">
        <f>F12</f>
        <v>Těchonín</v>
      </c>
      <c r="G113" s="96"/>
      <c r="H113" s="96"/>
      <c r="I113" s="277" t="s">
        <v>22</v>
      </c>
      <c r="J113" s="101">
        <v>45774</v>
      </c>
      <c r="K113" s="96"/>
      <c r="L113" s="98"/>
      <c r="S113" s="96"/>
      <c r="T113" s="96"/>
      <c r="U113" s="96"/>
      <c r="V113" s="96"/>
      <c r="W113" s="96"/>
      <c r="X113" s="96"/>
      <c r="Y113" s="96"/>
      <c r="Z113" s="96"/>
      <c r="AA113" s="96"/>
      <c r="AB113" s="96"/>
      <c r="AC113" s="96"/>
      <c r="AD113" s="96"/>
      <c r="AE113" s="96"/>
    </row>
    <row r="114" spans="1:65" s="99" customFormat="1" ht="6.95" customHeight="1">
      <c r="A114" s="96"/>
      <c r="B114" s="97"/>
      <c r="C114" s="96"/>
      <c r="D114" s="96"/>
      <c r="E114" s="96"/>
      <c r="F114" s="96"/>
      <c r="G114" s="96"/>
      <c r="H114" s="96"/>
      <c r="I114" s="78"/>
      <c r="J114" s="96"/>
      <c r="K114" s="96"/>
      <c r="L114" s="98"/>
      <c r="S114" s="96"/>
      <c r="T114" s="96"/>
      <c r="U114" s="96"/>
      <c r="V114" s="96"/>
      <c r="W114" s="96"/>
      <c r="X114" s="96"/>
      <c r="Y114" s="96"/>
      <c r="Z114" s="96"/>
      <c r="AA114" s="96"/>
      <c r="AB114" s="96"/>
      <c r="AC114" s="96"/>
      <c r="AD114" s="96"/>
      <c r="AE114" s="96"/>
    </row>
    <row r="115" spans="1:65" s="99" customFormat="1" ht="15.2" customHeight="1">
      <c r="A115" s="96"/>
      <c r="B115" s="97"/>
      <c r="C115" s="95" t="s">
        <v>23</v>
      </c>
      <c r="D115" s="96"/>
      <c r="E115" s="96"/>
      <c r="F115" s="100" t="str">
        <f>E15</f>
        <v xml:space="preserve">Pardubický kraj, Komenského náměstí 125, 530 02 </v>
      </c>
      <c r="G115" s="96"/>
      <c r="H115" s="96"/>
      <c r="I115" s="277" t="s">
        <v>31</v>
      </c>
      <c r="J115" s="130" t="str">
        <f>E21</f>
        <v xml:space="preserve"> </v>
      </c>
      <c r="K115" s="96"/>
      <c r="L115" s="98"/>
      <c r="S115" s="96"/>
      <c r="T115" s="96"/>
      <c r="U115" s="96"/>
      <c r="V115" s="96"/>
      <c r="W115" s="96"/>
      <c r="X115" s="96"/>
      <c r="Y115" s="96"/>
      <c r="Z115" s="96"/>
      <c r="AA115" s="96"/>
      <c r="AB115" s="96"/>
      <c r="AC115" s="96"/>
      <c r="AD115" s="96"/>
      <c r="AE115" s="96"/>
    </row>
    <row r="116" spans="1:65" s="99" customFormat="1" ht="15.2" customHeight="1">
      <c r="A116" s="96"/>
      <c r="B116" s="97"/>
      <c r="C116" s="95" t="s">
        <v>29</v>
      </c>
      <c r="D116" s="96"/>
      <c r="E116" s="96"/>
      <c r="F116" s="100" t="str">
        <f>IF(E18="","",E18)</f>
        <v/>
      </c>
      <c r="G116" s="96"/>
      <c r="H116" s="96"/>
      <c r="I116" s="277" t="s">
        <v>34</v>
      </c>
      <c r="J116" s="130" t="str">
        <f>E24</f>
        <v xml:space="preserve"> </v>
      </c>
      <c r="K116" s="96"/>
      <c r="L116" s="98"/>
      <c r="S116" s="96"/>
      <c r="T116" s="96"/>
      <c r="U116" s="96"/>
      <c r="V116" s="96"/>
      <c r="W116" s="96"/>
      <c r="X116" s="96"/>
      <c r="Y116" s="96"/>
      <c r="Z116" s="96"/>
      <c r="AA116" s="96"/>
      <c r="AB116" s="96"/>
      <c r="AC116" s="96"/>
      <c r="AD116" s="96"/>
      <c r="AE116" s="96"/>
    </row>
    <row r="117" spans="1:65" s="99" customFormat="1" ht="10.35" customHeight="1">
      <c r="A117" s="96"/>
      <c r="B117" s="97"/>
      <c r="C117" s="96"/>
      <c r="D117" s="96"/>
      <c r="E117" s="96"/>
      <c r="F117" s="96"/>
      <c r="G117" s="96"/>
      <c r="H117" s="96"/>
      <c r="I117" s="78"/>
      <c r="J117" s="96"/>
      <c r="K117" s="96"/>
      <c r="L117" s="98"/>
      <c r="S117" s="96"/>
      <c r="T117" s="96"/>
      <c r="U117" s="96"/>
      <c r="V117" s="96"/>
      <c r="W117" s="96"/>
      <c r="X117" s="96"/>
      <c r="Y117" s="96"/>
      <c r="Z117" s="96"/>
      <c r="AA117" s="96"/>
      <c r="AB117" s="96"/>
      <c r="AC117" s="96"/>
      <c r="AD117" s="96"/>
      <c r="AE117" s="96"/>
    </row>
    <row r="118" spans="1:65" s="153" customFormat="1" ht="29.25" customHeight="1">
      <c r="A118" s="144"/>
      <c r="B118" s="145"/>
      <c r="C118" s="146" t="s">
        <v>99</v>
      </c>
      <c r="D118" s="147" t="s">
        <v>61</v>
      </c>
      <c r="E118" s="147" t="s">
        <v>57</v>
      </c>
      <c r="F118" s="147" t="s">
        <v>58</v>
      </c>
      <c r="G118" s="147" t="s">
        <v>100</v>
      </c>
      <c r="H118" s="147" t="s">
        <v>101</v>
      </c>
      <c r="I118" s="291" t="s">
        <v>102</v>
      </c>
      <c r="J118" s="147" t="s">
        <v>92</v>
      </c>
      <c r="K118" s="148" t="s">
        <v>103</v>
      </c>
      <c r="L118" s="149"/>
      <c r="M118" s="150" t="s">
        <v>1</v>
      </c>
      <c r="N118" s="151" t="s">
        <v>40</v>
      </c>
      <c r="O118" s="151" t="s">
        <v>104</v>
      </c>
      <c r="P118" s="151" t="s">
        <v>105</v>
      </c>
      <c r="Q118" s="151" t="s">
        <v>106</v>
      </c>
      <c r="R118" s="151" t="s">
        <v>107</v>
      </c>
      <c r="S118" s="151" t="s">
        <v>108</v>
      </c>
      <c r="T118" s="152" t="s">
        <v>109</v>
      </c>
      <c r="U118" s="144"/>
      <c r="V118" s="144"/>
      <c r="W118" s="144"/>
      <c r="X118" s="144"/>
      <c r="Y118" s="144"/>
      <c r="Z118" s="144"/>
      <c r="AA118" s="144"/>
      <c r="AB118" s="144"/>
      <c r="AC118" s="144"/>
      <c r="AD118" s="144"/>
      <c r="AE118" s="144"/>
    </row>
    <row r="119" spans="1:65" s="99" customFormat="1" ht="22.9" customHeight="1">
      <c r="A119" s="96"/>
      <c r="B119" s="97"/>
      <c r="C119" s="154" t="s">
        <v>110</v>
      </c>
      <c r="D119" s="96"/>
      <c r="E119" s="96"/>
      <c r="F119" s="96"/>
      <c r="G119" s="96"/>
      <c r="H119" s="96"/>
      <c r="I119" s="78"/>
      <c r="J119" s="155">
        <f>BK119</f>
        <v>0</v>
      </c>
      <c r="K119" s="96"/>
      <c r="L119" s="97"/>
      <c r="M119" s="156"/>
      <c r="N119" s="157"/>
      <c r="O119" s="106"/>
      <c r="P119" s="158">
        <f>P120</f>
        <v>0</v>
      </c>
      <c r="Q119" s="106"/>
      <c r="R119" s="158">
        <f>R120</f>
        <v>0</v>
      </c>
      <c r="S119" s="106"/>
      <c r="T119" s="159">
        <f>T120</f>
        <v>0</v>
      </c>
      <c r="U119" s="96"/>
      <c r="V119" s="96"/>
      <c r="W119" s="96"/>
      <c r="X119" s="96"/>
      <c r="Y119" s="96"/>
      <c r="Z119" s="96"/>
      <c r="AA119" s="96"/>
      <c r="AB119" s="96"/>
      <c r="AC119" s="96"/>
      <c r="AD119" s="96"/>
      <c r="AE119" s="96"/>
      <c r="AT119" s="89" t="s">
        <v>75</v>
      </c>
      <c r="AU119" s="89" t="s">
        <v>94</v>
      </c>
      <c r="BK119" s="160">
        <f>BK120</f>
        <v>0</v>
      </c>
    </row>
    <row r="120" spans="1:65" s="161" customFormat="1" ht="25.9" customHeight="1">
      <c r="B120" s="162"/>
      <c r="D120" s="163" t="s">
        <v>75</v>
      </c>
      <c r="E120" s="164" t="s">
        <v>111</v>
      </c>
      <c r="F120" s="164" t="s">
        <v>112</v>
      </c>
      <c r="I120" s="76"/>
      <c r="J120" s="165">
        <f>BK120</f>
        <v>0</v>
      </c>
      <c r="L120" s="162"/>
      <c r="M120" s="166"/>
      <c r="N120" s="167"/>
      <c r="O120" s="167"/>
      <c r="P120" s="168">
        <f>P121+P122+P196</f>
        <v>0</v>
      </c>
      <c r="Q120" s="167"/>
      <c r="R120" s="168">
        <f>R121+R122+R196</f>
        <v>0</v>
      </c>
      <c r="S120" s="167"/>
      <c r="T120" s="169">
        <f>T121+T122+T196</f>
        <v>0</v>
      </c>
      <c r="AR120" s="163" t="s">
        <v>86</v>
      </c>
      <c r="AT120" s="170" t="s">
        <v>75</v>
      </c>
      <c r="AU120" s="170" t="s">
        <v>76</v>
      </c>
      <c r="AY120" s="163" t="s">
        <v>113</v>
      </c>
      <c r="BK120" s="171">
        <f>BK121+BK122+BK196</f>
        <v>0</v>
      </c>
    </row>
    <row r="121" spans="1:65" s="172" customFormat="1" ht="22.9" customHeight="1">
      <c r="B121" s="173"/>
      <c r="D121" s="174"/>
      <c r="E121" s="175"/>
      <c r="F121" s="175"/>
      <c r="I121" s="82"/>
      <c r="J121" s="176"/>
      <c r="L121" s="173"/>
      <c r="M121" s="177"/>
      <c r="N121" s="178"/>
      <c r="O121" s="178"/>
      <c r="P121" s="179"/>
      <c r="Q121" s="178"/>
      <c r="R121" s="179"/>
      <c r="S121" s="178"/>
      <c r="T121" s="180"/>
      <c r="AR121" s="174"/>
      <c r="AT121" s="181"/>
      <c r="AU121" s="181"/>
      <c r="AY121" s="174"/>
      <c r="BK121" s="182"/>
    </row>
    <row r="122" spans="1:65" s="161" customFormat="1" ht="22.9" customHeight="1">
      <c r="B122" s="162"/>
      <c r="D122" s="163" t="s">
        <v>75</v>
      </c>
      <c r="E122" s="183" t="s">
        <v>114</v>
      </c>
      <c r="F122" s="183" t="s">
        <v>115</v>
      </c>
      <c r="I122" s="76"/>
      <c r="J122" s="184">
        <f>BK122</f>
        <v>0</v>
      </c>
      <c r="L122" s="162"/>
      <c r="M122" s="166"/>
      <c r="N122" s="167"/>
      <c r="O122" s="167"/>
      <c r="P122" s="168">
        <f>SUM(P123:P195)</f>
        <v>0</v>
      </c>
      <c r="Q122" s="167"/>
      <c r="R122" s="168">
        <f>SUM(R123:R195)</f>
        <v>0</v>
      </c>
      <c r="S122" s="167"/>
      <c r="T122" s="169">
        <f>SUM(T123:T195)</f>
        <v>0</v>
      </c>
      <c r="AR122" s="163" t="s">
        <v>86</v>
      </c>
      <c r="AT122" s="170" t="s">
        <v>75</v>
      </c>
      <c r="AU122" s="170" t="s">
        <v>84</v>
      </c>
      <c r="AY122" s="163" t="s">
        <v>113</v>
      </c>
      <c r="BK122" s="171">
        <f>SUM(BK123:BK221)</f>
        <v>0</v>
      </c>
    </row>
    <row r="123" spans="1:65" s="99" customFormat="1" ht="37.9" customHeight="1">
      <c r="A123" s="96"/>
      <c r="B123" s="97"/>
      <c r="C123" s="185">
        <v>1</v>
      </c>
      <c r="D123" s="185" t="s">
        <v>116</v>
      </c>
      <c r="E123" s="186" t="s">
        <v>117</v>
      </c>
      <c r="F123" s="187" t="s">
        <v>199</v>
      </c>
      <c r="G123" s="188" t="s">
        <v>118</v>
      </c>
      <c r="H123" s="189">
        <v>1</v>
      </c>
      <c r="I123" s="77"/>
      <c r="J123" s="190">
        <f>ROUND(I123*H123,2)</f>
        <v>0</v>
      </c>
      <c r="K123" s="187" t="s">
        <v>119</v>
      </c>
      <c r="L123" s="97"/>
      <c r="M123" s="191" t="s">
        <v>1</v>
      </c>
      <c r="N123" s="192" t="s">
        <v>41</v>
      </c>
      <c r="O123" s="193"/>
      <c r="P123" s="194">
        <f>O123*H123</f>
        <v>0</v>
      </c>
      <c r="Q123" s="194">
        <v>0</v>
      </c>
      <c r="R123" s="194">
        <f>Q123*H123</f>
        <v>0</v>
      </c>
      <c r="S123" s="194">
        <v>0</v>
      </c>
      <c r="T123" s="195">
        <f>S123*H123</f>
        <v>0</v>
      </c>
      <c r="U123" s="96"/>
      <c r="V123" s="96"/>
      <c r="W123" s="96"/>
      <c r="X123" s="96"/>
      <c r="Y123" s="96"/>
      <c r="Z123" s="96"/>
      <c r="AA123" s="96"/>
      <c r="AB123" s="96"/>
      <c r="AC123" s="96"/>
      <c r="AD123" s="96"/>
      <c r="AE123" s="96"/>
      <c r="AR123" s="196" t="s">
        <v>120</v>
      </c>
      <c r="AT123" s="196" t="s">
        <v>116</v>
      </c>
      <c r="AU123" s="196" t="s">
        <v>86</v>
      </c>
      <c r="AY123" s="89" t="s">
        <v>113</v>
      </c>
      <c r="BE123" s="197">
        <f>IF(N123="základní",J123,0)</f>
        <v>0</v>
      </c>
      <c r="BF123" s="197">
        <f>IF(N123="snížená",J123,0)</f>
        <v>0</v>
      </c>
      <c r="BG123" s="197">
        <f>IF(N123="zákl. přenesená",J123,0)</f>
        <v>0</v>
      </c>
      <c r="BH123" s="197">
        <f>IF(N123="sníž. přenesená",J123,0)</f>
        <v>0</v>
      </c>
      <c r="BI123" s="197">
        <f>IF(N123="nulová",J123,0)</f>
        <v>0</v>
      </c>
      <c r="BJ123" s="89" t="s">
        <v>84</v>
      </c>
      <c r="BK123" s="197">
        <f>ROUND(I123*H123,2)</f>
        <v>0</v>
      </c>
      <c r="BL123" s="89" t="s">
        <v>120</v>
      </c>
      <c r="BM123" s="196" t="s">
        <v>121</v>
      </c>
    </row>
    <row r="124" spans="1:65" s="99" customFormat="1">
      <c r="A124" s="96"/>
      <c r="B124" s="97"/>
      <c r="C124" s="96"/>
      <c r="D124" s="198" t="s">
        <v>122</v>
      </c>
      <c r="E124" s="96"/>
      <c r="F124" s="199" t="s">
        <v>123</v>
      </c>
      <c r="G124" s="96"/>
      <c r="H124" s="96"/>
      <c r="I124" s="78"/>
      <c r="J124" s="96"/>
      <c r="K124" s="96"/>
      <c r="L124" s="97"/>
      <c r="M124" s="200"/>
      <c r="N124" s="201"/>
      <c r="O124" s="193"/>
      <c r="P124" s="193"/>
      <c r="Q124" s="193"/>
      <c r="R124" s="193"/>
      <c r="S124" s="193"/>
      <c r="T124" s="202"/>
      <c r="U124" s="96"/>
      <c r="V124" s="96"/>
      <c r="W124" s="96"/>
      <c r="X124" s="96"/>
      <c r="Y124" s="96"/>
      <c r="Z124" s="96"/>
      <c r="AA124" s="96"/>
      <c r="AB124" s="96"/>
      <c r="AC124" s="96"/>
      <c r="AD124" s="96"/>
      <c r="AE124" s="96"/>
      <c r="AT124" s="89" t="s">
        <v>122</v>
      </c>
      <c r="AU124" s="89" t="s">
        <v>86</v>
      </c>
    </row>
    <row r="125" spans="1:65" s="203" customFormat="1" ht="45">
      <c r="B125" s="204"/>
      <c r="D125" s="198" t="s">
        <v>124</v>
      </c>
      <c r="E125" s="205" t="s">
        <v>1</v>
      </c>
      <c r="F125" s="206" t="s">
        <v>198</v>
      </c>
      <c r="H125" s="205" t="s">
        <v>1</v>
      </c>
      <c r="I125" s="79"/>
      <c r="L125" s="204"/>
      <c r="M125" s="207"/>
      <c r="N125" s="208"/>
      <c r="O125" s="208"/>
      <c r="P125" s="208"/>
      <c r="Q125" s="208"/>
      <c r="R125" s="208"/>
      <c r="S125" s="208"/>
      <c r="T125" s="209"/>
      <c r="AT125" s="205" t="s">
        <v>124</v>
      </c>
      <c r="AU125" s="205" t="s">
        <v>86</v>
      </c>
      <c r="AV125" s="203" t="s">
        <v>84</v>
      </c>
      <c r="AW125" s="203" t="s">
        <v>33</v>
      </c>
      <c r="AX125" s="203" t="s">
        <v>76</v>
      </c>
      <c r="AY125" s="205" t="s">
        <v>113</v>
      </c>
    </row>
    <row r="126" spans="1:65" s="203" customFormat="1" ht="22.5">
      <c r="B126" s="204"/>
      <c r="D126" s="198" t="s">
        <v>124</v>
      </c>
      <c r="E126" s="205" t="s">
        <v>1</v>
      </c>
      <c r="F126" s="206" t="s">
        <v>125</v>
      </c>
      <c r="H126" s="205" t="s">
        <v>1</v>
      </c>
      <c r="I126" s="79"/>
      <c r="L126" s="204"/>
      <c r="M126" s="207"/>
      <c r="N126" s="208"/>
      <c r="O126" s="208"/>
      <c r="P126" s="208"/>
      <c r="Q126" s="208"/>
      <c r="R126" s="208"/>
      <c r="S126" s="208"/>
      <c r="T126" s="209"/>
      <c r="AT126" s="205" t="s">
        <v>124</v>
      </c>
      <c r="AU126" s="205" t="s">
        <v>86</v>
      </c>
      <c r="AV126" s="203" t="s">
        <v>84</v>
      </c>
      <c r="AW126" s="203" t="s">
        <v>33</v>
      </c>
      <c r="AX126" s="203" t="s">
        <v>76</v>
      </c>
      <c r="AY126" s="205" t="s">
        <v>113</v>
      </c>
    </row>
    <row r="127" spans="1:65" s="210" customFormat="1">
      <c r="B127" s="211"/>
      <c r="D127" s="198" t="s">
        <v>124</v>
      </c>
      <c r="E127" s="212" t="s">
        <v>1</v>
      </c>
      <c r="F127" s="213" t="s">
        <v>84</v>
      </c>
      <c r="H127" s="214">
        <v>1</v>
      </c>
      <c r="I127" s="80"/>
      <c r="L127" s="211"/>
      <c r="M127" s="215"/>
      <c r="N127" s="216"/>
      <c r="O127" s="216"/>
      <c r="P127" s="216"/>
      <c r="Q127" s="216"/>
      <c r="R127" s="216"/>
      <c r="S127" s="216"/>
      <c r="T127" s="217"/>
      <c r="AT127" s="212" t="s">
        <v>124</v>
      </c>
      <c r="AU127" s="212" t="s">
        <v>86</v>
      </c>
      <c r="AV127" s="210" t="s">
        <v>86</v>
      </c>
      <c r="AW127" s="210" t="s">
        <v>33</v>
      </c>
      <c r="AX127" s="210" t="s">
        <v>76</v>
      </c>
      <c r="AY127" s="212" t="s">
        <v>113</v>
      </c>
    </row>
    <row r="128" spans="1:65" s="218" customFormat="1">
      <c r="B128" s="219"/>
      <c r="D128" s="198" t="s">
        <v>124</v>
      </c>
      <c r="E128" s="220" t="s">
        <v>1</v>
      </c>
      <c r="F128" s="221" t="s">
        <v>126</v>
      </c>
      <c r="H128" s="222">
        <v>1</v>
      </c>
      <c r="I128" s="81"/>
      <c r="L128" s="219"/>
      <c r="M128" s="223"/>
      <c r="N128" s="224"/>
      <c r="O128" s="224"/>
      <c r="P128" s="224"/>
      <c r="Q128" s="224"/>
      <c r="R128" s="224"/>
      <c r="S128" s="224"/>
      <c r="T128" s="225"/>
      <c r="AT128" s="220" t="s">
        <v>124</v>
      </c>
      <c r="AU128" s="220" t="s">
        <v>86</v>
      </c>
      <c r="AV128" s="218" t="s">
        <v>127</v>
      </c>
      <c r="AW128" s="218" t="s">
        <v>33</v>
      </c>
      <c r="AX128" s="218" t="s">
        <v>84</v>
      </c>
      <c r="AY128" s="220" t="s">
        <v>113</v>
      </c>
    </row>
    <row r="129" spans="1:65" s="99" customFormat="1" ht="37.9" customHeight="1">
      <c r="A129" s="96"/>
      <c r="B129" s="97"/>
      <c r="C129" s="185">
        <v>2</v>
      </c>
      <c r="D129" s="185" t="s">
        <v>116</v>
      </c>
      <c r="E129" s="186" t="s">
        <v>128</v>
      </c>
      <c r="F129" s="187" t="s">
        <v>200</v>
      </c>
      <c r="G129" s="188" t="s">
        <v>118</v>
      </c>
      <c r="H129" s="189">
        <v>2</v>
      </c>
      <c r="I129" s="77"/>
      <c r="J129" s="190">
        <f>ROUND(I129*H129,2)</f>
        <v>0</v>
      </c>
      <c r="K129" s="187" t="s">
        <v>119</v>
      </c>
      <c r="L129" s="97"/>
      <c r="M129" s="191" t="s">
        <v>1</v>
      </c>
      <c r="N129" s="192" t="s">
        <v>41</v>
      </c>
      <c r="O129" s="193"/>
      <c r="P129" s="194">
        <f>O129*H129</f>
        <v>0</v>
      </c>
      <c r="Q129" s="194">
        <v>0</v>
      </c>
      <c r="R129" s="194">
        <f>Q129*H129</f>
        <v>0</v>
      </c>
      <c r="S129" s="194">
        <v>0</v>
      </c>
      <c r="T129" s="195">
        <f>S129*H129</f>
        <v>0</v>
      </c>
      <c r="U129" s="96"/>
      <c r="V129" s="96"/>
      <c r="W129" s="96"/>
      <c r="X129" s="96"/>
      <c r="Y129" s="96"/>
      <c r="Z129" s="96"/>
      <c r="AA129" s="96"/>
      <c r="AB129" s="96"/>
      <c r="AC129" s="96"/>
      <c r="AD129" s="96"/>
      <c r="AE129" s="96"/>
      <c r="AR129" s="196" t="s">
        <v>120</v>
      </c>
      <c r="AT129" s="196" t="s">
        <v>116</v>
      </c>
      <c r="AU129" s="196" t="s">
        <v>86</v>
      </c>
      <c r="AY129" s="89" t="s">
        <v>113</v>
      </c>
      <c r="BE129" s="197">
        <f>IF(N129="základní",J129,0)</f>
        <v>0</v>
      </c>
      <c r="BF129" s="197">
        <f>IF(N129="snížená",J129,0)</f>
        <v>0</v>
      </c>
      <c r="BG129" s="197">
        <f>IF(N129="zákl. přenesená",J129,0)</f>
        <v>0</v>
      </c>
      <c r="BH129" s="197">
        <f>IF(N129="sníž. přenesená",J129,0)</f>
        <v>0</v>
      </c>
      <c r="BI129" s="197">
        <f>IF(N129="nulová",J129,0)</f>
        <v>0</v>
      </c>
      <c r="BJ129" s="89" t="s">
        <v>84</v>
      </c>
      <c r="BK129" s="197">
        <f>ROUND(I129*H129,2)</f>
        <v>0</v>
      </c>
      <c r="BL129" s="89" t="s">
        <v>120</v>
      </c>
      <c r="BM129" s="196" t="s">
        <v>129</v>
      </c>
    </row>
    <row r="130" spans="1:65" s="99" customFormat="1">
      <c r="A130" s="96"/>
      <c r="B130" s="97"/>
      <c r="C130" s="96"/>
      <c r="D130" s="198" t="s">
        <v>122</v>
      </c>
      <c r="E130" s="96"/>
      <c r="F130" s="199" t="s">
        <v>123</v>
      </c>
      <c r="G130" s="96"/>
      <c r="H130" s="96"/>
      <c r="I130" s="78"/>
      <c r="J130" s="96"/>
      <c r="K130" s="96"/>
      <c r="L130" s="97"/>
      <c r="M130" s="200"/>
      <c r="N130" s="201"/>
      <c r="O130" s="193"/>
      <c r="P130" s="193"/>
      <c r="Q130" s="193"/>
      <c r="R130" s="193"/>
      <c r="S130" s="193"/>
      <c r="T130" s="202"/>
      <c r="U130" s="96"/>
      <c r="V130" s="96"/>
      <c r="W130" s="96"/>
      <c r="X130" s="96"/>
      <c r="Y130" s="96"/>
      <c r="Z130" s="96"/>
      <c r="AA130" s="96"/>
      <c r="AB130" s="96"/>
      <c r="AC130" s="96"/>
      <c r="AD130" s="96"/>
      <c r="AE130" s="96"/>
      <c r="AT130" s="89" t="s">
        <v>122</v>
      </c>
      <c r="AU130" s="89" t="s">
        <v>86</v>
      </c>
    </row>
    <row r="131" spans="1:65" s="203" customFormat="1" ht="45">
      <c r="B131" s="204"/>
      <c r="D131" s="198" t="s">
        <v>124</v>
      </c>
      <c r="E131" s="205" t="s">
        <v>1</v>
      </c>
      <c r="F131" s="206" t="s">
        <v>202</v>
      </c>
      <c r="H131" s="205" t="s">
        <v>1</v>
      </c>
      <c r="I131" s="79"/>
      <c r="L131" s="204"/>
      <c r="M131" s="207"/>
      <c r="N131" s="208"/>
      <c r="O131" s="208"/>
      <c r="P131" s="208"/>
      <c r="Q131" s="208"/>
      <c r="R131" s="208"/>
      <c r="S131" s="208"/>
      <c r="T131" s="209"/>
      <c r="AT131" s="205" t="s">
        <v>124</v>
      </c>
      <c r="AU131" s="205" t="s">
        <v>86</v>
      </c>
      <c r="AV131" s="203" t="s">
        <v>84</v>
      </c>
      <c r="AW131" s="203" t="s">
        <v>33</v>
      </c>
      <c r="AX131" s="203" t="s">
        <v>76</v>
      </c>
      <c r="AY131" s="205" t="s">
        <v>113</v>
      </c>
    </row>
    <row r="132" spans="1:65" s="203" customFormat="1" ht="22.5">
      <c r="B132" s="204"/>
      <c r="D132" s="198" t="s">
        <v>124</v>
      </c>
      <c r="E132" s="205" t="s">
        <v>1</v>
      </c>
      <c r="F132" s="206" t="s">
        <v>130</v>
      </c>
      <c r="H132" s="205" t="s">
        <v>1</v>
      </c>
      <c r="I132" s="79"/>
      <c r="L132" s="204"/>
      <c r="M132" s="207"/>
      <c r="N132" s="208"/>
      <c r="O132" s="208"/>
      <c r="P132" s="208"/>
      <c r="Q132" s="208"/>
      <c r="R132" s="208"/>
      <c r="S132" s="208"/>
      <c r="T132" s="209"/>
      <c r="AT132" s="205" t="s">
        <v>124</v>
      </c>
      <c r="AU132" s="205" t="s">
        <v>86</v>
      </c>
      <c r="AV132" s="203" t="s">
        <v>84</v>
      </c>
      <c r="AW132" s="203" t="s">
        <v>33</v>
      </c>
      <c r="AX132" s="203" t="s">
        <v>76</v>
      </c>
      <c r="AY132" s="205" t="s">
        <v>113</v>
      </c>
    </row>
    <row r="133" spans="1:65" s="210" customFormat="1">
      <c r="B133" s="211"/>
      <c r="D133" s="198" t="s">
        <v>124</v>
      </c>
      <c r="E133" s="212" t="s">
        <v>1</v>
      </c>
      <c r="F133" s="213">
        <v>2</v>
      </c>
      <c r="H133" s="214">
        <v>2</v>
      </c>
      <c r="I133" s="80"/>
      <c r="L133" s="211"/>
      <c r="M133" s="215"/>
      <c r="N133" s="216"/>
      <c r="O133" s="216"/>
      <c r="P133" s="216"/>
      <c r="Q133" s="216"/>
      <c r="R133" s="216"/>
      <c r="S133" s="216"/>
      <c r="T133" s="217"/>
      <c r="AT133" s="212" t="s">
        <v>124</v>
      </c>
      <c r="AU133" s="212" t="s">
        <v>86</v>
      </c>
      <c r="AV133" s="210" t="s">
        <v>86</v>
      </c>
      <c r="AW133" s="210" t="s">
        <v>33</v>
      </c>
      <c r="AX133" s="210" t="s">
        <v>76</v>
      </c>
      <c r="AY133" s="212" t="s">
        <v>113</v>
      </c>
    </row>
    <row r="134" spans="1:65" s="218" customFormat="1">
      <c r="B134" s="219"/>
      <c r="D134" s="198" t="s">
        <v>124</v>
      </c>
      <c r="E134" s="220" t="s">
        <v>1</v>
      </c>
      <c r="F134" s="221" t="s">
        <v>126</v>
      </c>
      <c r="H134" s="222">
        <v>2</v>
      </c>
      <c r="I134" s="81"/>
      <c r="L134" s="219"/>
      <c r="M134" s="223"/>
      <c r="N134" s="224"/>
      <c r="O134" s="224"/>
      <c r="P134" s="224"/>
      <c r="Q134" s="224"/>
      <c r="R134" s="224"/>
      <c r="S134" s="224"/>
      <c r="T134" s="225"/>
      <c r="AT134" s="220" t="s">
        <v>124</v>
      </c>
      <c r="AU134" s="220" t="s">
        <v>86</v>
      </c>
      <c r="AV134" s="218" t="s">
        <v>127</v>
      </c>
      <c r="AW134" s="218" t="s">
        <v>33</v>
      </c>
      <c r="AX134" s="218" t="s">
        <v>84</v>
      </c>
      <c r="AY134" s="220" t="s">
        <v>113</v>
      </c>
    </row>
    <row r="135" spans="1:65" s="99" customFormat="1" ht="37.9" customHeight="1">
      <c r="A135" s="96"/>
      <c r="B135" s="97"/>
      <c r="C135" s="185">
        <v>3</v>
      </c>
      <c r="D135" s="185" t="s">
        <v>116</v>
      </c>
      <c r="E135" s="186" t="s">
        <v>131</v>
      </c>
      <c r="F135" s="226" t="s">
        <v>197</v>
      </c>
      <c r="G135" s="188" t="s">
        <v>118</v>
      </c>
      <c r="H135" s="189">
        <v>4</v>
      </c>
      <c r="I135" s="77"/>
      <c r="J135" s="190">
        <f>ROUND(I135*H135,2)</f>
        <v>0</v>
      </c>
      <c r="K135" s="187" t="s">
        <v>119</v>
      </c>
      <c r="L135" s="97"/>
      <c r="M135" s="191" t="s">
        <v>1</v>
      </c>
      <c r="N135" s="192" t="s">
        <v>41</v>
      </c>
      <c r="O135" s="193"/>
      <c r="P135" s="194">
        <f>O135*H135</f>
        <v>0</v>
      </c>
      <c r="Q135" s="194">
        <v>0</v>
      </c>
      <c r="R135" s="194">
        <f>Q135*H135</f>
        <v>0</v>
      </c>
      <c r="S135" s="194">
        <v>0</v>
      </c>
      <c r="T135" s="195">
        <f>S135*H135</f>
        <v>0</v>
      </c>
      <c r="U135" s="96"/>
      <c r="V135" s="96"/>
      <c r="W135" s="96"/>
      <c r="X135" s="96"/>
      <c r="Y135" s="96"/>
      <c r="Z135" s="96"/>
      <c r="AA135" s="96"/>
      <c r="AB135" s="96"/>
      <c r="AC135" s="96"/>
      <c r="AD135" s="96"/>
      <c r="AE135" s="96"/>
      <c r="AR135" s="196" t="s">
        <v>120</v>
      </c>
      <c r="AT135" s="196" t="s">
        <v>116</v>
      </c>
      <c r="AU135" s="196" t="s">
        <v>86</v>
      </c>
      <c r="AY135" s="89" t="s">
        <v>113</v>
      </c>
      <c r="BE135" s="197">
        <f>IF(N135="základní",J135,0)</f>
        <v>0</v>
      </c>
      <c r="BF135" s="197">
        <f>IF(N135="snížená",J135,0)</f>
        <v>0</v>
      </c>
      <c r="BG135" s="197">
        <f>IF(N135="zákl. přenesená",J135,0)</f>
        <v>0</v>
      </c>
      <c r="BH135" s="197">
        <f>IF(N135="sníž. přenesená",J135,0)</f>
        <v>0</v>
      </c>
      <c r="BI135" s="197">
        <f>IF(N135="nulová",J135,0)</f>
        <v>0</v>
      </c>
      <c r="BJ135" s="89" t="s">
        <v>84</v>
      </c>
      <c r="BK135" s="197">
        <f>ROUND(I135*H135,2)</f>
        <v>0</v>
      </c>
      <c r="BL135" s="89" t="s">
        <v>120</v>
      </c>
      <c r="BM135" s="196" t="s">
        <v>132</v>
      </c>
    </row>
    <row r="136" spans="1:65" s="99" customFormat="1">
      <c r="A136" s="96"/>
      <c r="B136" s="97"/>
      <c r="C136" s="96"/>
      <c r="D136" s="198" t="s">
        <v>122</v>
      </c>
      <c r="E136" s="96"/>
      <c r="F136" s="199" t="s">
        <v>123</v>
      </c>
      <c r="G136" s="96"/>
      <c r="H136" s="96"/>
      <c r="I136" s="78"/>
      <c r="J136" s="96"/>
      <c r="K136" s="96"/>
      <c r="L136" s="97"/>
      <c r="M136" s="200"/>
      <c r="N136" s="201"/>
      <c r="O136" s="193"/>
      <c r="P136" s="193"/>
      <c r="Q136" s="193"/>
      <c r="R136" s="193"/>
      <c r="S136" s="193"/>
      <c r="T136" s="202"/>
      <c r="U136" s="96"/>
      <c r="V136" s="96"/>
      <c r="W136" s="96"/>
      <c r="X136" s="96"/>
      <c r="Y136" s="96"/>
      <c r="Z136" s="96"/>
      <c r="AA136" s="96"/>
      <c r="AB136" s="96"/>
      <c r="AC136" s="96"/>
      <c r="AD136" s="96"/>
      <c r="AE136" s="96"/>
      <c r="AT136" s="89" t="s">
        <v>122</v>
      </c>
      <c r="AU136" s="89" t="s">
        <v>86</v>
      </c>
    </row>
    <row r="137" spans="1:65" s="203" customFormat="1" ht="33.75">
      <c r="B137" s="204"/>
      <c r="D137" s="198" t="s">
        <v>124</v>
      </c>
      <c r="E137" s="205" t="s">
        <v>1</v>
      </c>
      <c r="F137" s="206" t="s">
        <v>133</v>
      </c>
      <c r="H137" s="205" t="s">
        <v>1</v>
      </c>
      <c r="I137" s="79"/>
      <c r="L137" s="204"/>
      <c r="M137" s="207"/>
      <c r="N137" s="208"/>
      <c r="O137" s="208"/>
      <c r="P137" s="208"/>
      <c r="Q137" s="208"/>
      <c r="R137" s="208"/>
      <c r="S137" s="208"/>
      <c r="T137" s="209"/>
      <c r="AT137" s="205" t="s">
        <v>124</v>
      </c>
      <c r="AU137" s="205" t="s">
        <v>86</v>
      </c>
      <c r="AV137" s="203" t="s">
        <v>84</v>
      </c>
      <c r="AW137" s="203" t="s">
        <v>33</v>
      </c>
      <c r="AX137" s="203" t="s">
        <v>76</v>
      </c>
      <c r="AY137" s="205" t="s">
        <v>113</v>
      </c>
    </row>
    <row r="138" spans="1:65" s="203" customFormat="1" ht="22.5">
      <c r="B138" s="204"/>
      <c r="D138" s="198" t="s">
        <v>124</v>
      </c>
      <c r="E138" s="205" t="s">
        <v>1</v>
      </c>
      <c r="F138" s="206" t="s">
        <v>134</v>
      </c>
      <c r="H138" s="205" t="s">
        <v>1</v>
      </c>
      <c r="I138" s="79"/>
      <c r="L138" s="204"/>
      <c r="M138" s="207"/>
      <c r="N138" s="208"/>
      <c r="O138" s="208"/>
      <c r="P138" s="208"/>
      <c r="Q138" s="208"/>
      <c r="R138" s="208"/>
      <c r="S138" s="208"/>
      <c r="T138" s="209"/>
      <c r="AT138" s="205" t="s">
        <v>124</v>
      </c>
      <c r="AU138" s="205" t="s">
        <v>86</v>
      </c>
      <c r="AV138" s="203" t="s">
        <v>84</v>
      </c>
      <c r="AW138" s="203" t="s">
        <v>33</v>
      </c>
      <c r="AX138" s="203" t="s">
        <v>76</v>
      </c>
      <c r="AY138" s="205" t="s">
        <v>113</v>
      </c>
    </row>
    <row r="139" spans="1:65" s="210" customFormat="1">
      <c r="B139" s="211"/>
      <c r="D139" s="198" t="s">
        <v>124</v>
      </c>
      <c r="E139" s="212" t="s">
        <v>1</v>
      </c>
      <c r="F139" s="213" t="s">
        <v>86</v>
      </c>
      <c r="H139" s="214">
        <v>2</v>
      </c>
      <c r="I139" s="80"/>
      <c r="L139" s="211"/>
      <c r="M139" s="215"/>
      <c r="N139" s="216"/>
      <c r="O139" s="216"/>
      <c r="P139" s="216"/>
      <c r="Q139" s="216"/>
      <c r="R139" s="216"/>
      <c r="S139" s="216"/>
      <c r="T139" s="217"/>
      <c r="AT139" s="212" t="s">
        <v>124</v>
      </c>
      <c r="AU139" s="212" t="s">
        <v>86</v>
      </c>
      <c r="AV139" s="210" t="s">
        <v>86</v>
      </c>
      <c r="AW139" s="210" t="s">
        <v>33</v>
      </c>
      <c r="AX139" s="210" t="s">
        <v>76</v>
      </c>
      <c r="AY139" s="212" t="s">
        <v>113</v>
      </c>
    </row>
    <row r="140" spans="1:65" s="203" customFormat="1" ht="33.75">
      <c r="B140" s="204"/>
      <c r="D140" s="198" t="s">
        <v>124</v>
      </c>
      <c r="E140" s="205" t="s">
        <v>1</v>
      </c>
      <c r="F140" s="206" t="s">
        <v>133</v>
      </c>
      <c r="H140" s="205" t="s">
        <v>1</v>
      </c>
      <c r="I140" s="79"/>
      <c r="L140" s="204"/>
      <c r="M140" s="207"/>
      <c r="N140" s="208"/>
      <c r="O140" s="208"/>
      <c r="P140" s="208"/>
      <c r="Q140" s="208"/>
      <c r="R140" s="208"/>
      <c r="S140" s="208"/>
      <c r="T140" s="209"/>
      <c r="AT140" s="205" t="s">
        <v>124</v>
      </c>
      <c r="AU140" s="205" t="s">
        <v>86</v>
      </c>
      <c r="AV140" s="203" t="s">
        <v>84</v>
      </c>
      <c r="AW140" s="203" t="s">
        <v>33</v>
      </c>
      <c r="AX140" s="203" t="s">
        <v>76</v>
      </c>
      <c r="AY140" s="205" t="s">
        <v>113</v>
      </c>
    </row>
    <row r="141" spans="1:65" s="203" customFormat="1" ht="22.5">
      <c r="B141" s="204"/>
      <c r="D141" s="198" t="s">
        <v>124</v>
      </c>
      <c r="E141" s="205" t="s">
        <v>1</v>
      </c>
      <c r="F141" s="206" t="s">
        <v>135</v>
      </c>
      <c r="H141" s="205" t="s">
        <v>1</v>
      </c>
      <c r="I141" s="79"/>
      <c r="L141" s="204"/>
      <c r="M141" s="207"/>
      <c r="N141" s="208"/>
      <c r="O141" s="208"/>
      <c r="P141" s="208"/>
      <c r="Q141" s="208"/>
      <c r="R141" s="208"/>
      <c r="S141" s="208"/>
      <c r="T141" s="209"/>
      <c r="AT141" s="205" t="s">
        <v>124</v>
      </c>
      <c r="AU141" s="205" t="s">
        <v>86</v>
      </c>
      <c r="AV141" s="203" t="s">
        <v>84</v>
      </c>
      <c r="AW141" s="203" t="s">
        <v>33</v>
      </c>
      <c r="AX141" s="203" t="s">
        <v>76</v>
      </c>
      <c r="AY141" s="205" t="s">
        <v>113</v>
      </c>
    </row>
    <row r="142" spans="1:65" s="210" customFormat="1">
      <c r="B142" s="211"/>
      <c r="D142" s="198" t="s">
        <v>124</v>
      </c>
      <c r="E142" s="212" t="s">
        <v>1</v>
      </c>
      <c r="F142" s="213">
        <v>2</v>
      </c>
      <c r="H142" s="214">
        <v>2</v>
      </c>
      <c r="I142" s="80"/>
      <c r="L142" s="211"/>
      <c r="M142" s="215"/>
      <c r="N142" s="216"/>
      <c r="O142" s="216"/>
      <c r="P142" s="216"/>
      <c r="Q142" s="216"/>
      <c r="R142" s="216"/>
      <c r="S142" s="216"/>
      <c r="T142" s="217"/>
      <c r="AT142" s="212" t="s">
        <v>124</v>
      </c>
      <c r="AU142" s="212" t="s">
        <v>86</v>
      </c>
      <c r="AV142" s="210" t="s">
        <v>86</v>
      </c>
      <c r="AW142" s="210" t="s">
        <v>33</v>
      </c>
      <c r="AX142" s="210" t="s">
        <v>76</v>
      </c>
      <c r="AY142" s="212" t="s">
        <v>113</v>
      </c>
    </row>
    <row r="143" spans="1:65" s="218" customFormat="1">
      <c r="B143" s="219"/>
      <c r="D143" s="198" t="s">
        <v>124</v>
      </c>
      <c r="E143" s="220" t="s">
        <v>1</v>
      </c>
      <c r="F143" s="221" t="s">
        <v>126</v>
      </c>
      <c r="H143" s="222">
        <v>4</v>
      </c>
      <c r="I143" s="81"/>
      <c r="L143" s="219"/>
      <c r="M143" s="223"/>
      <c r="N143" s="224"/>
      <c r="O143" s="224"/>
      <c r="P143" s="224"/>
      <c r="Q143" s="224"/>
      <c r="R143" s="224"/>
      <c r="S143" s="224"/>
      <c r="T143" s="225"/>
      <c r="AT143" s="220" t="s">
        <v>124</v>
      </c>
      <c r="AU143" s="220" t="s">
        <v>86</v>
      </c>
      <c r="AV143" s="218" t="s">
        <v>127</v>
      </c>
      <c r="AW143" s="218" t="s">
        <v>33</v>
      </c>
      <c r="AX143" s="218" t="s">
        <v>84</v>
      </c>
      <c r="AY143" s="220" t="s">
        <v>113</v>
      </c>
    </row>
    <row r="144" spans="1:65" s="99" customFormat="1" ht="37.9" customHeight="1">
      <c r="A144" s="96"/>
      <c r="B144" s="97"/>
      <c r="C144" s="185">
        <v>4</v>
      </c>
      <c r="D144" s="185" t="s">
        <v>116</v>
      </c>
      <c r="E144" s="186" t="s">
        <v>136</v>
      </c>
      <c r="F144" s="227" t="s">
        <v>180</v>
      </c>
      <c r="G144" s="228" t="s">
        <v>118</v>
      </c>
      <c r="H144" s="229">
        <v>2</v>
      </c>
      <c r="I144" s="77"/>
      <c r="J144" s="190">
        <f>ROUND(I144*H144,2)</f>
        <v>0</v>
      </c>
      <c r="K144" s="187" t="s">
        <v>119</v>
      </c>
      <c r="L144" s="97"/>
      <c r="M144" s="191" t="s">
        <v>1</v>
      </c>
      <c r="N144" s="192" t="s">
        <v>41</v>
      </c>
      <c r="O144" s="193"/>
      <c r="P144" s="194">
        <f>O144*H144</f>
        <v>0</v>
      </c>
      <c r="Q144" s="194">
        <v>0</v>
      </c>
      <c r="R144" s="194">
        <f>Q144*H144</f>
        <v>0</v>
      </c>
      <c r="S144" s="194">
        <v>0</v>
      </c>
      <c r="T144" s="195">
        <f>S144*H144</f>
        <v>0</v>
      </c>
      <c r="U144" s="96"/>
      <c r="V144" s="96"/>
      <c r="W144" s="96"/>
      <c r="X144" s="96"/>
      <c r="Y144" s="96"/>
      <c r="Z144" s="96"/>
      <c r="AA144" s="96"/>
      <c r="AB144" s="96"/>
      <c r="AC144" s="96"/>
      <c r="AD144" s="96"/>
      <c r="AE144" s="96"/>
      <c r="AR144" s="196" t="s">
        <v>120</v>
      </c>
      <c r="AT144" s="196" t="s">
        <v>116</v>
      </c>
      <c r="AU144" s="196" t="s">
        <v>86</v>
      </c>
      <c r="AY144" s="89" t="s">
        <v>113</v>
      </c>
      <c r="BE144" s="197">
        <f>IF(N144="základní",J144,0)</f>
        <v>0</v>
      </c>
      <c r="BF144" s="197">
        <f>IF(N144="snížená",J144,0)</f>
        <v>0</v>
      </c>
      <c r="BG144" s="197">
        <f>IF(N144="zákl. přenesená",J144,0)</f>
        <v>0</v>
      </c>
      <c r="BH144" s="197">
        <f>IF(N144="sníž. přenesená",J144,0)</f>
        <v>0</v>
      </c>
      <c r="BI144" s="197">
        <f>IF(N144="nulová",J144,0)</f>
        <v>0</v>
      </c>
      <c r="BJ144" s="89" t="s">
        <v>84</v>
      </c>
      <c r="BK144" s="197">
        <f>ROUND(I144*H144,2)</f>
        <v>0</v>
      </c>
      <c r="BL144" s="89" t="s">
        <v>120</v>
      </c>
      <c r="BM144" s="196" t="s">
        <v>137</v>
      </c>
    </row>
    <row r="145" spans="1:65" s="99" customFormat="1">
      <c r="A145" s="96"/>
      <c r="B145" s="97"/>
      <c r="C145" s="96"/>
      <c r="D145" s="198" t="s">
        <v>122</v>
      </c>
      <c r="E145" s="96"/>
      <c r="F145" s="199" t="s">
        <v>123</v>
      </c>
      <c r="G145" s="96"/>
      <c r="H145" s="96"/>
      <c r="I145" s="78"/>
      <c r="J145" s="96"/>
      <c r="K145" s="96"/>
      <c r="L145" s="97"/>
      <c r="M145" s="200"/>
      <c r="N145" s="201"/>
      <c r="O145" s="193"/>
      <c r="P145" s="193"/>
      <c r="Q145" s="193"/>
      <c r="R145" s="193"/>
      <c r="S145" s="193"/>
      <c r="T145" s="202"/>
      <c r="U145" s="96"/>
      <c r="V145" s="96"/>
      <c r="W145" s="96"/>
      <c r="X145" s="96"/>
      <c r="Y145" s="96"/>
      <c r="Z145" s="96"/>
      <c r="AA145" s="96"/>
      <c r="AB145" s="96"/>
      <c r="AC145" s="96"/>
      <c r="AD145" s="96"/>
      <c r="AE145" s="96"/>
      <c r="AT145" s="89" t="s">
        <v>122</v>
      </c>
      <c r="AU145" s="89" t="s">
        <v>86</v>
      </c>
    </row>
    <row r="146" spans="1:65" s="203" customFormat="1" ht="33.75">
      <c r="B146" s="204"/>
      <c r="D146" s="198" t="s">
        <v>124</v>
      </c>
      <c r="E146" s="205" t="s">
        <v>1</v>
      </c>
      <c r="F146" s="206" t="s">
        <v>138</v>
      </c>
      <c r="H146" s="205" t="s">
        <v>1</v>
      </c>
      <c r="I146" s="79"/>
      <c r="L146" s="204"/>
      <c r="M146" s="207"/>
      <c r="N146" s="208"/>
      <c r="O146" s="208"/>
      <c r="P146" s="208"/>
      <c r="Q146" s="208"/>
      <c r="R146" s="208"/>
      <c r="S146" s="208"/>
      <c r="T146" s="209"/>
      <c r="AT146" s="205" t="s">
        <v>124</v>
      </c>
      <c r="AU146" s="205" t="s">
        <v>86</v>
      </c>
      <c r="AV146" s="203" t="s">
        <v>84</v>
      </c>
      <c r="AW146" s="203" t="s">
        <v>33</v>
      </c>
      <c r="AX146" s="203" t="s">
        <v>76</v>
      </c>
      <c r="AY146" s="205" t="s">
        <v>113</v>
      </c>
    </row>
    <row r="147" spans="1:65" s="203" customFormat="1" ht="22.5">
      <c r="B147" s="204"/>
      <c r="D147" s="198" t="s">
        <v>124</v>
      </c>
      <c r="E147" s="205" t="s">
        <v>1</v>
      </c>
      <c r="F147" s="206" t="s">
        <v>139</v>
      </c>
      <c r="H147" s="205" t="s">
        <v>1</v>
      </c>
      <c r="I147" s="79"/>
      <c r="L147" s="204"/>
      <c r="M147" s="207"/>
      <c r="N147" s="208"/>
      <c r="O147" s="208"/>
      <c r="P147" s="208"/>
      <c r="Q147" s="208"/>
      <c r="R147" s="208"/>
      <c r="S147" s="208"/>
      <c r="T147" s="209"/>
      <c r="AT147" s="205" t="s">
        <v>124</v>
      </c>
      <c r="AU147" s="205" t="s">
        <v>86</v>
      </c>
      <c r="AV147" s="203" t="s">
        <v>84</v>
      </c>
      <c r="AW147" s="203" t="s">
        <v>33</v>
      </c>
      <c r="AX147" s="203" t="s">
        <v>76</v>
      </c>
      <c r="AY147" s="205" t="s">
        <v>113</v>
      </c>
    </row>
    <row r="148" spans="1:65" s="210" customFormat="1">
      <c r="B148" s="211"/>
      <c r="D148" s="198" t="s">
        <v>124</v>
      </c>
      <c r="E148" s="212" t="s">
        <v>1</v>
      </c>
      <c r="F148" s="213" t="s">
        <v>84</v>
      </c>
      <c r="H148" s="214">
        <v>2</v>
      </c>
      <c r="I148" s="80"/>
      <c r="L148" s="211"/>
      <c r="M148" s="215"/>
      <c r="N148" s="216"/>
      <c r="O148" s="216"/>
      <c r="P148" s="216"/>
      <c r="Q148" s="216"/>
      <c r="R148" s="216"/>
      <c r="S148" s="216"/>
      <c r="T148" s="217"/>
      <c r="AT148" s="212" t="s">
        <v>124</v>
      </c>
      <c r="AU148" s="212" t="s">
        <v>86</v>
      </c>
      <c r="AV148" s="210" t="s">
        <v>86</v>
      </c>
      <c r="AW148" s="210" t="s">
        <v>33</v>
      </c>
      <c r="AX148" s="210" t="s">
        <v>76</v>
      </c>
      <c r="AY148" s="212" t="s">
        <v>113</v>
      </c>
    </row>
    <row r="149" spans="1:65" s="218" customFormat="1">
      <c r="B149" s="219"/>
      <c r="D149" s="198" t="s">
        <v>124</v>
      </c>
      <c r="E149" s="220" t="s">
        <v>1</v>
      </c>
      <c r="F149" s="221" t="s">
        <v>126</v>
      </c>
      <c r="H149" s="222">
        <v>2</v>
      </c>
      <c r="I149" s="81"/>
      <c r="L149" s="219"/>
      <c r="M149" s="223"/>
      <c r="N149" s="224"/>
      <c r="O149" s="224"/>
      <c r="P149" s="224"/>
      <c r="Q149" s="224"/>
      <c r="R149" s="224"/>
      <c r="S149" s="224"/>
      <c r="T149" s="225"/>
      <c r="AT149" s="220" t="s">
        <v>124</v>
      </c>
      <c r="AU149" s="220" t="s">
        <v>86</v>
      </c>
      <c r="AV149" s="218" t="s">
        <v>127</v>
      </c>
      <c r="AW149" s="218" t="s">
        <v>33</v>
      </c>
      <c r="AX149" s="218" t="s">
        <v>84</v>
      </c>
      <c r="AY149" s="220" t="s">
        <v>113</v>
      </c>
    </row>
    <row r="150" spans="1:65" s="99" customFormat="1" ht="37.9" customHeight="1">
      <c r="A150" s="96"/>
      <c r="B150" s="97"/>
      <c r="C150" s="185">
        <v>5</v>
      </c>
      <c r="D150" s="185" t="s">
        <v>116</v>
      </c>
      <c r="E150" s="186" t="s">
        <v>140</v>
      </c>
      <c r="F150" s="226" t="s">
        <v>194</v>
      </c>
      <c r="G150" s="188" t="s">
        <v>118</v>
      </c>
      <c r="H150" s="189">
        <v>4</v>
      </c>
      <c r="I150" s="77"/>
      <c r="J150" s="190">
        <f>ROUND(I150*H150,2)</f>
        <v>0</v>
      </c>
      <c r="K150" s="187" t="s">
        <v>119</v>
      </c>
      <c r="L150" s="97"/>
      <c r="M150" s="191" t="s">
        <v>1</v>
      </c>
      <c r="N150" s="192" t="s">
        <v>41</v>
      </c>
      <c r="O150" s="193"/>
      <c r="P150" s="194">
        <f>O150*H150</f>
        <v>0</v>
      </c>
      <c r="Q150" s="194">
        <v>0</v>
      </c>
      <c r="R150" s="194">
        <f>Q150*H150</f>
        <v>0</v>
      </c>
      <c r="S150" s="194">
        <v>0</v>
      </c>
      <c r="T150" s="195">
        <f>S150*H150</f>
        <v>0</v>
      </c>
      <c r="U150" s="96"/>
      <c r="V150" s="96"/>
      <c r="W150" s="96"/>
      <c r="X150" s="96"/>
      <c r="Y150" s="96"/>
      <c r="Z150" s="96"/>
      <c r="AA150" s="96"/>
      <c r="AB150" s="96"/>
      <c r="AC150" s="96"/>
      <c r="AD150" s="96"/>
      <c r="AE150" s="96"/>
      <c r="AR150" s="196" t="s">
        <v>120</v>
      </c>
      <c r="AT150" s="196" t="s">
        <v>116</v>
      </c>
      <c r="AU150" s="196" t="s">
        <v>86</v>
      </c>
      <c r="AY150" s="89" t="s">
        <v>113</v>
      </c>
      <c r="BE150" s="197">
        <f>IF(N150="základní",J150,0)</f>
        <v>0</v>
      </c>
      <c r="BF150" s="197">
        <f>IF(N150="snížená",J150,0)</f>
        <v>0</v>
      </c>
      <c r="BG150" s="197">
        <f>IF(N150="zákl. přenesená",J150,0)</f>
        <v>0</v>
      </c>
      <c r="BH150" s="197">
        <f>IF(N150="sníž. přenesená",J150,0)</f>
        <v>0</v>
      </c>
      <c r="BI150" s="197">
        <f>IF(N150="nulová",J150,0)</f>
        <v>0</v>
      </c>
      <c r="BJ150" s="89" t="s">
        <v>84</v>
      </c>
      <c r="BK150" s="197">
        <f>ROUND(I150*H150,2)</f>
        <v>0</v>
      </c>
      <c r="BL150" s="89" t="s">
        <v>120</v>
      </c>
      <c r="BM150" s="196" t="s">
        <v>141</v>
      </c>
    </row>
    <row r="151" spans="1:65" s="99" customFormat="1">
      <c r="A151" s="96"/>
      <c r="B151" s="97"/>
      <c r="C151" s="96"/>
      <c r="D151" s="198" t="s">
        <v>122</v>
      </c>
      <c r="E151" s="96"/>
      <c r="F151" s="199" t="s">
        <v>123</v>
      </c>
      <c r="G151" s="96"/>
      <c r="H151" s="96"/>
      <c r="I151" s="78"/>
      <c r="J151" s="96"/>
      <c r="K151" s="96"/>
      <c r="L151" s="97"/>
      <c r="M151" s="200"/>
      <c r="N151" s="201"/>
      <c r="O151" s="193"/>
      <c r="P151" s="193"/>
      <c r="Q151" s="193"/>
      <c r="R151" s="193"/>
      <c r="S151" s="193"/>
      <c r="T151" s="202"/>
      <c r="U151" s="96"/>
      <c r="V151" s="96"/>
      <c r="W151" s="96"/>
      <c r="X151" s="96"/>
      <c r="Y151" s="96"/>
      <c r="Z151" s="96"/>
      <c r="AA151" s="96"/>
      <c r="AB151" s="96"/>
      <c r="AC151" s="96"/>
      <c r="AD151" s="96"/>
      <c r="AE151" s="96"/>
      <c r="AT151" s="89" t="s">
        <v>122</v>
      </c>
      <c r="AU151" s="89" t="s">
        <v>86</v>
      </c>
    </row>
    <row r="152" spans="1:65" s="203" customFormat="1" ht="33.75">
      <c r="B152" s="204"/>
      <c r="D152" s="198" t="s">
        <v>124</v>
      </c>
      <c r="E152" s="205" t="s">
        <v>1</v>
      </c>
      <c r="F152" s="206" t="s">
        <v>142</v>
      </c>
      <c r="H152" s="205" t="s">
        <v>1</v>
      </c>
      <c r="I152" s="79"/>
      <c r="L152" s="204"/>
      <c r="M152" s="207"/>
      <c r="N152" s="208"/>
      <c r="O152" s="208"/>
      <c r="P152" s="208"/>
      <c r="Q152" s="208"/>
      <c r="R152" s="208"/>
      <c r="S152" s="208"/>
      <c r="T152" s="209"/>
      <c r="AT152" s="205" t="s">
        <v>124</v>
      </c>
      <c r="AU152" s="205" t="s">
        <v>86</v>
      </c>
      <c r="AV152" s="203" t="s">
        <v>84</v>
      </c>
      <c r="AW152" s="203" t="s">
        <v>33</v>
      </c>
      <c r="AX152" s="203" t="s">
        <v>76</v>
      </c>
      <c r="AY152" s="205" t="s">
        <v>113</v>
      </c>
    </row>
    <row r="153" spans="1:65" s="203" customFormat="1" ht="22.5">
      <c r="B153" s="204"/>
      <c r="D153" s="198" t="s">
        <v>124</v>
      </c>
      <c r="E153" s="205" t="s">
        <v>1</v>
      </c>
      <c r="F153" s="206" t="s">
        <v>143</v>
      </c>
      <c r="H153" s="205" t="s">
        <v>1</v>
      </c>
      <c r="I153" s="79"/>
      <c r="L153" s="204"/>
      <c r="M153" s="207"/>
      <c r="N153" s="208"/>
      <c r="O153" s="208"/>
      <c r="P153" s="208"/>
      <c r="Q153" s="208"/>
      <c r="R153" s="208"/>
      <c r="S153" s="208"/>
      <c r="T153" s="209"/>
      <c r="AT153" s="205" t="s">
        <v>124</v>
      </c>
      <c r="AU153" s="205" t="s">
        <v>86</v>
      </c>
      <c r="AV153" s="203" t="s">
        <v>84</v>
      </c>
      <c r="AW153" s="203" t="s">
        <v>33</v>
      </c>
      <c r="AX153" s="203" t="s">
        <v>76</v>
      </c>
      <c r="AY153" s="205" t="s">
        <v>113</v>
      </c>
    </row>
    <row r="154" spans="1:65" s="203" customFormat="1" ht="22.5">
      <c r="B154" s="204"/>
      <c r="D154" s="198" t="s">
        <v>124</v>
      </c>
      <c r="E154" s="205" t="s">
        <v>1</v>
      </c>
      <c r="F154" s="206" t="s">
        <v>144</v>
      </c>
      <c r="H154" s="205" t="s">
        <v>1</v>
      </c>
      <c r="I154" s="79"/>
      <c r="L154" s="204"/>
      <c r="M154" s="207"/>
      <c r="N154" s="208"/>
      <c r="O154" s="208"/>
      <c r="P154" s="208"/>
      <c r="Q154" s="208"/>
      <c r="R154" s="208"/>
      <c r="S154" s="208"/>
      <c r="T154" s="209"/>
      <c r="AT154" s="205" t="s">
        <v>124</v>
      </c>
      <c r="AU154" s="205" t="s">
        <v>86</v>
      </c>
      <c r="AV154" s="203" t="s">
        <v>84</v>
      </c>
      <c r="AW154" s="203" t="s">
        <v>33</v>
      </c>
      <c r="AX154" s="203" t="s">
        <v>76</v>
      </c>
      <c r="AY154" s="205" t="s">
        <v>113</v>
      </c>
    </row>
    <row r="155" spans="1:65" s="210" customFormat="1">
      <c r="B155" s="211"/>
      <c r="D155" s="198" t="s">
        <v>124</v>
      </c>
      <c r="E155" s="212" t="s">
        <v>1</v>
      </c>
      <c r="F155" s="213">
        <v>4</v>
      </c>
      <c r="H155" s="214">
        <v>4</v>
      </c>
      <c r="I155" s="80"/>
      <c r="L155" s="211"/>
      <c r="M155" s="215"/>
      <c r="N155" s="216"/>
      <c r="O155" s="216"/>
      <c r="P155" s="216"/>
      <c r="Q155" s="216"/>
      <c r="R155" s="216"/>
      <c r="S155" s="216"/>
      <c r="T155" s="217"/>
      <c r="AT155" s="212" t="s">
        <v>124</v>
      </c>
      <c r="AU155" s="212" t="s">
        <v>86</v>
      </c>
      <c r="AV155" s="210" t="s">
        <v>86</v>
      </c>
      <c r="AW155" s="210" t="s">
        <v>33</v>
      </c>
      <c r="AX155" s="210" t="s">
        <v>76</v>
      </c>
      <c r="AY155" s="212" t="s">
        <v>113</v>
      </c>
    </row>
    <row r="156" spans="1:65" s="218" customFormat="1">
      <c r="B156" s="219"/>
      <c r="D156" s="198" t="s">
        <v>124</v>
      </c>
      <c r="E156" s="220" t="s">
        <v>1</v>
      </c>
      <c r="F156" s="221" t="s">
        <v>126</v>
      </c>
      <c r="H156" s="222">
        <v>4</v>
      </c>
      <c r="I156" s="81"/>
      <c r="L156" s="219"/>
      <c r="M156" s="223"/>
      <c r="N156" s="224"/>
      <c r="O156" s="224"/>
      <c r="P156" s="224"/>
      <c r="Q156" s="224"/>
      <c r="R156" s="224"/>
      <c r="S156" s="224"/>
      <c r="T156" s="225"/>
      <c r="AT156" s="220" t="s">
        <v>124</v>
      </c>
      <c r="AU156" s="220" t="s">
        <v>86</v>
      </c>
      <c r="AV156" s="218" t="s">
        <v>127</v>
      </c>
      <c r="AW156" s="218" t="s">
        <v>33</v>
      </c>
      <c r="AX156" s="218" t="s">
        <v>84</v>
      </c>
      <c r="AY156" s="220" t="s">
        <v>113</v>
      </c>
    </row>
    <row r="157" spans="1:65" s="99" customFormat="1" ht="37.9" customHeight="1">
      <c r="A157" s="96"/>
      <c r="B157" s="97"/>
      <c r="C157" s="185">
        <v>6</v>
      </c>
      <c r="D157" s="185" t="s">
        <v>116</v>
      </c>
      <c r="E157" s="186" t="s">
        <v>145</v>
      </c>
      <c r="F157" s="226" t="s">
        <v>181</v>
      </c>
      <c r="G157" s="188" t="s">
        <v>118</v>
      </c>
      <c r="H157" s="189">
        <v>1</v>
      </c>
      <c r="I157" s="77"/>
      <c r="J157" s="190">
        <f>ROUND(I157*H157,2)</f>
        <v>0</v>
      </c>
      <c r="K157" s="187" t="s">
        <v>119</v>
      </c>
      <c r="L157" s="97"/>
      <c r="M157" s="191" t="s">
        <v>1</v>
      </c>
      <c r="N157" s="192" t="s">
        <v>41</v>
      </c>
      <c r="O157" s="193"/>
      <c r="P157" s="194">
        <f>O157*H157</f>
        <v>0</v>
      </c>
      <c r="Q157" s="194">
        <v>0</v>
      </c>
      <c r="R157" s="194">
        <f>Q157*H157</f>
        <v>0</v>
      </c>
      <c r="S157" s="194">
        <v>0</v>
      </c>
      <c r="T157" s="195">
        <f>S157*H157</f>
        <v>0</v>
      </c>
      <c r="U157" s="96"/>
      <c r="V157" s="96"/>
      <c r="W157" s="96"/>
      <c r="X157" s="96"/>
      <c r="Y157" s="96"/>
      <c r="Z157" s="96"/>
      <c r="AA157" s="96"/>
      <c r="AB157" s="96"/>
      <c r="AC157" s="96"/>
      <c r="AD157" s="96"/>
      <c r="AE157" s="96"/>
      <c r="AR157" s="196" t="s">
        <v>120</v>
      </c>
      <c r="AT157" s="196" t="s">
        <v>116</v>
      </c>
      <c r="AU157" s="196" t="s">
        <v>86</v>
      </c>
      <c r="AY157" s="89" t="s">
        <v>113</v>
      </c>
      <c r="BE157" s="197">
        <f>IF(N157="základní",J157,0)</f>
        <v>0</v>
      </c>
      <c r="BF157" s="197">
        <f>IF(N157="snížená",J157,0)</f>
        <v>0</v>
      </c>
      <c r="BG157" s="197">
        <f>IF(N157="zákl. přenesená",J157,0)</f>
        <v>0</v>
      </c>
      <c r="BH157" s="197">
        <f>IF(N157="sníž. přenesená",J157,0)</f>
        <v>0</v>
      </c>
      <c r="BI157" s="197">
        <f>IF(N157="nulová",J157,0)</f>
        <v>0</v>
      </c>
      <c r="BJ157" s="89" t="s">
        <v>84</v>
      </c>
      <c r="BK157" s="197">
        <f>ROUND(I157*H157,2)</f>
        <v>0</v>
      </c>
      <c r="BL157" s="89" t="s">
        <v>120</v>
      </c>
      <c r="BM157" s="196" t="s">
        <v>146</v>
      </c>
    </row>
    <row r="158" spans="1:65" s="99" customFormat="1">
      <c r="A158" s="96"/>
      <c r="B158" s="97"/>
      <c r="C158" s="96"/>
      <c r="D158" s="198" t="s">
        <v>122</v>
      </c>
      <c r="E158" s="96"/>
      <c r="F158" s="199" t="s">
        <v>123</v>
      </c>
      <c r="G158" s="96"/>
      <c r="H158" s="96"/>
      <c r="I158" s="78"/>
      <c r="J158" s="96"/>
      <c r="K158" s="96"/>
      <c r="L158" s="97"/>
      <c r="M158" s="200"/>
      <c r="N158" s="201"/>
      <c r="O158" s="193"/>
      <c r="P158" s="193"/>
      <c r="Q158" s="193"/>
      <c r="R158" s="193"/>
      <c r="S158" s="193"/>
      <c r="T158" s="202"/>
      <c r="U158" s="96"/>
      <c r="V158" s="96"/>
      <c r="W158" s="96"/>
      <c r="X158" s="96"/>
      <c r="Y158" s="96"/>
      <c r="Z158" s="96"/>
      <c r="AA158" s="96"/>
      <c r="AB158" s="96"/>
      <c r="AC158" s="96"/>
      <c r="AD158" s="96"/>
      <c r="AE158" s="96"/>
      <c r="AT158" s="89" t="s">
        <v>122</v>
      </c>
      <c r="AU158" s="89" t="s">
        <v>86</v>
      </c>
    </row>
    <row r="159" spans="1:65" s="203" customFormat="1" ht="22.5">
      <c r="B159" s="204"/>
      <c r="D159" s="198" t="s">
        <v>124</v>
      </c>
      <c r="E159" s="205" t="s">
        <v>1</v>
      </c>
      <c r="F159" s="206" t="s">
        <v>147</v>
      </c>
      <c r="H159" s="205" t="s">
        <v>1</v>
      </c>
      <c r="I159" s="79"/>
      <c r="L159" s="204"/>
      <c r="M159" s="207"/>
      <c r="N159" s="208"/>
      <c r="O159" s="208"/>
      <c r="P159" s="208"/>
      <c r="Q159" s="208"/>
      <c r="R159" s="208"/>
      <c r="S159" s="208"/>
      <c r="T159" s="209"/>
      <c r="AT159" s="205" t="s">
        <v>124</v>
      </c>
      <c r="AU159" s="205" t="s">
        <v>86</v>
      </c>
      <c r="AV159" s="203" t="s">
        <v>84</v>
      </c>
      <c r="AW159" s="203" t="s">
        <v>33</v>
      </c>
      <c r="AX159" s="203" t="s">
        <v>76</v>
      </c>
      <c r="AY159" s="205" t="s">
        <v>113</v>
      </c>
    </row>
    <row r="160" spans="1:65" s="203" customFormat="1" ht="22.5">
      <c r="B160" s="204"/>
      <c r="D160" s="198" t="s">
        <v>124</v>
      </c>
      <c r="E160" s="205" t="s">
        <v>1</v>
      </c>
      <c r="F160" s="206" t="s">
        <v>148</v>
      </c>
      <c r="H160" s="205" t="s">
        <v>1</v>
      </c>
      <c r="I160" s="79"/>
      <c r="L160" s="204"/>
      <c r="M160" s="207"/>
      <c r="N160" s="208"/>
      <c r="O160" s="208"/>
      <c r="P160" s="208"/>
      <c r="Q160" s="208"/>
      <c r="R160" s="208"/>
      <c r="S160" s="208"/>
      <c r="T160" s="209"/>
      <c r="AT160" s="205" t="s">
        <v>124</v>
      </c>
      <c r="AU160" s="205" t="s">
        <v>86</v>
      </c>
      <c r="AV160" s="203" t="s">
        <v>84</v>
      </c>
      <c r="AW160" s="203" t="s">
        <v>33</v>
      </c>
      <c r="AX160" s="203" t="s">
        <v>76</v>
      </c>
      <c r="AY160" s="205" t="s">
        <v>113</v>
      </c>
    </row>
    <row r="161" spans="1:65" s="203" customFormat="1" ht="22.5">
      <c r="B161" s="204"/>
      <c r="D161" s="198" t="s">
        <v>124</v>
      </c>
      <c r="E161" s="205" t="s">
        <v>1</v>
      </c>
      <c r="F161" s="206" t="s">
        <v>149</v>
      </c>
      <c r="H161" s="205" t="s">
        <v>1</v>
      </c>
      <c r="I161" s="79"/>
      <c r="L161" s="204"/>
      <c r="M161" s="207"/>
      <c r="N161" s="208"/>
      <c r="O161" s="208"/>
      <c r="P161" s="208"/>
      <c r="Q161" s="208"/>
      <c r="R161" s="208"/>
      <c r="S161" s="208"/>
      <c r="T161" s="209"/>
      <c r="AT161" s="205" t="s">
        <v>124</v>
      </c>
      <c r="AU161" s="205" t="s">
        <v>86</v>
      </c>
      <c r="AV161" s="203" t="s">
        <v>84</v>
      </c>
      <c r="AW161" s="203" t="s">
        <v>33</v>
      </c>
      <c r="AX161" s="203" t="s">
        <v>76</v>
      </c>
      <c r="AY161" s="205" t="s">
        <v>113</v>
      </c>
    </row>
    <row r="162" spans="1:65" s="210" customFormat="1">
      <c r="B162" s="211"/>
      <c r="D162" s="198" t="s">
        <v>124</v>
      </c>
      <c r="E162" s="212" t="s">
        <v>1</v>
      </c>
      <c r="F162" s="213" t="s">
        <v>84</v>
      </c>
      <c r="H162" s="214">
        <v>1</v>
      </c>
      <c r="I162" s="80"/>
      <c r="L162" s="211"/>
      <c r="M162" s="215"/>
      <c r="N162" s="216"/>
      <c r="O162" s="216"/>
      <c r="P162" s="216"/>
      <c r="Q162" s="216"/>
      <c r="R162" s="216"/>
      <c r="S162" s="216"/>
      <c r="T162" s="217"/>
      <c r="AT162" s="212" t="s">
        <v>124</v>
      </c>
      <c r="AU162" s="212" t="s">
        <v>86</v>
      </c>
      <c r="AV162" s="210" t="s">
        <v>86</v>
      </c>
      <c r="AW162" s="210" t="s">
        <v>33</v>
      </c>
      <c r="AX162" s="210" t="s">
        <v>76</v>
      </c>
      <c r="AY162" s="212" t="s">
        <v>113</v>
      </c>
    </row>
    <row r="163" spans="1:65" s="218" customFormat="1">
      <c r="B163" s="219"/>
      <c r="D163" s="198" t="s">
        <v>124</v>
      </c>
      <c r="E163" s="220" t="s">
        <v>1</v>
      </c>
      <c r="F163" s="221" t="s">
        <v>126</v>
      </c>
      <c r="H163" s="222">
        <v>1</v>
      </c>
      <c r="I163" s="81"/>
      <c r="L163" s="219"/>
      <c r="M163" s="223"/>
      <c r="N163" s="224"/>
      <c r="O163" s="224"/>
      <c r="P163" s="224"/>
      <c r="Q163" s="224"/>
      <c r="R163" s="224"/>
      <c r="S163" s="224"/>
      <c r="T163" s="225"/>
      <c r="AT163" s="220" t="s">
        <v>124</v>
      </c>
      <c r="AU163" s="220" t="s">
        <v>86</v>
      </c>
      <c r="AV163" s="218" t="s">
        <v>127</v>
      </c>
      <c r="AW163" s="218" t="s">
        <v>33</v>
      </c>
      <c r="AX163" s="218" t="s">
        <v>84</v>
      </c>
      <c r="AY163" s="220" t="s">
        <v>113</v>
      </c>
    </row>
    <row r="164" spans="1:65" s="99" customFormat="1" ht="37.9" customHeight="1">
      <c r="A164" s="96"/>
      <c r="B164" s="97"/>
      <c r="C164" s="185">
        <v>7</v>
      </c>
      <c r="D164" s="185" t="s">
        <v>116</v>
      </c>
      <c r="E164" s="186" t="s">
        <v>150</v>
      </c>
      <c r="F164" s="227" t="s">
        <v>192</v>
      </c>
      <c r="G164" s="188" t="s">
        <v>118</v>
      </c>
      <c r="H164" s="189">
        <v>1</v>
      </c>
      <c r="I164" s="77"/>
      <c r="J164" s="190">
        <f>ROUND(I164*H164,2)</f>
        <v>0</v>
      </c>
      <c r="K164" s="187" t="s">
        <v>119</v>
      </c>
      <c r="L164" s="97"/>
      <c r="M164" s="191" t="s">
        <v>1</v>
      </c>
      <c r="N164" s="192" t="s">
        <v>41</v>
      </c>
      <c r="O164" s="193"/>
      <c r="P164" s="194">
        <f>O164*H164</f>
        <v>0</v>
      </c>
      <c r="Q164" s="194">
        <v>0</v>
      </c>
      <c r="R164" s="194">
        <f>Q164*H164</f>
        <v>0</v>
      </c>
      <c r="S164" s="194">
        <v>0</v>
      </c>
      <c r="T164" s="195">
        <f>S164*H164</f>
        <v>0</v>
      </c>
      <c r="U164" s="96"/>
      <c r="V164" s="96"/>
      <c r="W164" s="96"/>
      <c r="X164" s="96"/>
      <c r="Y164" s="96"/>
      <c r="Z164" s="96"/>
      <c r="AA164" s="96"/>
      <c r="AB164" s="96"/>
      <c r="AC164" s="96"/>
      <c r="AD164" s="96"/>
      <c r="AE164" s="96"/>
      <c r="AR164" s="196" t="s">
        <v>120</v>
      </c>
      <c r="AT164" s="196" t="s">
        <v>116</v>
      </c>
      <c r="AU164" s="196" t="s">
        <v>86</v>
      </c>
      <c r="AY164" s="89" t="s">
        <v>113</v>
      </c>
      <c r="BE164" s="197">
        <f>IF(N164="základní",J164,0)</f>
        <v>0</v>
      </c>
      <c r="BF164" s="197">
        <f>IF(N164="snížená",J164,0)</f>
        <v>0</v>
      </c>
      <c r="BG164" s="197">
        <f>IF(N164="zákl. přenesená",J164,0)</f>
        <v>0</v>
      </c>
      <c r="BH164" s="197">
        <f>IF(N164="sníž. přenesená",J164,0)</f>
        <v>0</v>
      </c>
      <c r="BI164" s="197">
        <f>IF(N164="nulová",J164,0)</f>
        <v>0</v>
      </c>
      <c r="BJ164" s="89" t="s">
        <v>84</v>
      </c>
      <c r="BK164" s="197">
        <f>ROUND(I164*H164,2)</f>
        <v>0</v>
      </c>
      <c r="BL164" s="89" t="s">
        <v>120</v>
      </c>
      <c r="BM164" s="196" t="s">
        <v>151</v>
      </c>
    </row>
    <row r="165" spans="1:65" s="99" customFormat="1">
      <c r="A165" s="96"/>
      <c r="B165" s="97"/>
      <c r="C165" s="96"/>
      <c r="D165" s="198" t="s">
        <v>122</v>
      </c>
      <c r="E165" s="96"/>
      <c r="F165" s="199" t="s">
        <v>123</v>
      </c>
      <c r="G165" s="96"/>
      <c r="H165" s="96"/>
      <c r="I165" s="78"/>
      <c r="J165" s="96"/>
      <c r="K165" s="96"/>
      <c r="L165" s="97"/>
      <c r="M165" s="200"/>
      <c r="N165" s="201"/>
      <c r="O165" s="193"/>
      <c r="P165" s="193"/>
      <c r="Q165" s="193"/>
      <c r="R165" s="193"/>
      <c r="S165" s="193"/>
      <c r="T165" s="202"/>
      <c r="U165" s="96"/>
      <c r="V165" s="96"/>
      <c r="W165" s="96"/>
      <c r="X165" s="96"/>
      <c r="Y165" s="96"/>
      <c r="Z165" s="96"/>
      <c r="AA165" s="96"/>
      <c r="AB165" s="96"/>
      <c r="AC165" s="96"/>
      <c r="AD165" s="96"/>
      <c r="AE165" s="96"/>
      <c r="AT165" s="89" t="s">
        <v>122</v>
      </c>
      <c r="AU165" s="89" t="s">
        <v>86</v>
      </c>
    </row>
    <row r="166" spans="1:65" s="203" customFormat="1" ht="33.75">
      <c r="B166" s="204"/>
      <c r="D166" s="198" t="s">
        <v>124</v>
      </c>
      <c r="E166" s="205" t="s">
        <v>1</v>
      </c>
      <c r="F166" s="206" t="s">
        <v>152</v>
      </c>
      <c r="H166" s="205" t="s">
        <v>1</v>
      </c>
      <c r="I166" s="79"/>
      <c r="L166" s="204"/>
      <c r="M166" s="207"/>
      <c r="N166" s="208"/>
      <c r="O166" s="208"/>
      <c r="P166" s="208"/>
      <c r="Q166" s="208"/>
      <c r="R166" s="208"/>
      <c r="S166" s="208"/>
      <c r="T166" s="209"/>
      <c r="AT166" s="205" t="s">
        <v>124</v>
      </c>
      <c r="AU166" s="205" t="s">
        <v>86</v>
      </c>
      <c r="AV166" s="203" t="s">
        <v>84</v>
      </c>
      <c r="AW166" s="203" t="s">
        <v>33</v>
      </c>
      <c r="AX166" s="203" t="s">
        <v>76</v>
      </c>
      <c r="AY166" s="205" t="s">
        <v>113</v>
      </c>
    </row>
    <row r="167" spans="1:65" s="203" customFormat="1" ht="22.5">
      <c r="B167" s="204"/>
      <c r="D167" s="198" t="s">
        <v>124</v>
      </c>
      <c r="E167" s="205" t="s">
        <v>1</v>
      </c>
      <c r="F167" s="206" t="s">
        <v>153</v>
      </c>
      <c r="H167" s="205" t="s">
        <v>1</v>
      </c>
      <c r="I167" s="79"/>
      <c r="L167" s="204"/>
      <c r="M167" s="207"/>
      <c r="N167" s="208"/>
      <c r="O167" s="208"/>
      <c r="P167" s="208"/>
      <c r="Q167" s="208"/>
      <c r="R167" s="208"/>
      <c r="S167" s="208"/>
      <c r="T167" s="209"/>
      <c r="AT167" s="205" t="s">
        <v>124</v>
      </c>
      <c r="AU167" s="205" t="s">
        <v>86</v>
      </c>
      <c r="AV167" s="203" t="s">
        <v>84</v>
      </c>
      <c r="AW167" s="203" t="s">
        <v>33</v>
      </c>
      <c r="AX167" s="203" t="s">
        <v>76</v>
      </c>
      <c r="AY167" s="205" t="s">
        <v>113</v>
      </c>
    </row>
    <row r="168" spans="1:65" s="203" customFormat="1" ht="22.5">
      <c r="B168" s="204"/>
      <c r="D168" s="198" t="s">
        <v>124</v>
      </c>
      <c r="E168" s="205" t="s">
        <v>1</v>
      </c>
      <c r="F168" s="206" t="s">
        <v>154</v>
      </c>
      <c r="H168" s="205" t="s">
        <v>1</v>
      </c>
      <c r="I168" s="79"/>
      <c r="L168" s="204"/>
      <c r="M168" s="207"/>
      <c r="N168" s="208"/>
      <c r="O168" s="208"/>
      <c r="P168" s="208"/>
      <c r="Q168" s="208"/>
      <c r="R168" s="208"/>
      <c r="S168" s="208"/>
      <c r="T168" s="209"/>
      <c r="AT168" s="205" t="s">
        <v>124</v>
      </c>
      <c r="AU168" s="205" t="s">
        <v>86</v>
      </c>
      <c r="AV168" s="203" t="s">
        <v>84</v>
      </c>
      <c r="AW168" s="203" t="s">
        <v>33</v>
      </c>
      <c r="AX168" s="203" t="s">
        <v>76</v>
      </c>
      <c r="AY168" s="205" t="s">
        <v>113</v>
      </c>
    </row>
    <row r="169" spans="1:65" s="210" customFormat="1">
      <c r="B169" s="211"/>
      <c r="D169" s="198" t="s">
        <v>124</v>
      </c>
      <c r="E169" s="212" t="s">
        <v>1</v>
      </c>
      <c r="F169" s="213" t="s">
        <v>84</v>
      </c>
      <c r="H169" s="214">
        <v>1</v>
      </c>
      <c r="I169" s="80"/>
      <c r="L169" s="211"/>
      <c r="M169" s="215"/>
      <c r="N169" s="216"/>
      <c r="O169" s="216"/>
      <c r="P169" s="216"/>
      <c r="Q169" s="216"/>
      <c r="R169" s="216"/>
      <c r="S169" s="216"/>
      <c r="T169" s="217"/>
      <c r="AT169" s="212" t="s">
        <v>124</v>
      </c>
      <c r="AU169" s="212" t="s">
        <v>86</v>
      </c>
      <c r="AV169" s="210" t="s">
        <v>86</v>
      </c>
      <c r="AW169" s="210" t="s">
        <v>33</v>
      </c>
      <c r="AX169" s="210" t="s">
        <v>76</v>
      </c>
      <c r="AY169" s="212" t="s">
        <v>113</v>
      </c>
    </row>
    <row r="170" spans="1:65" s="218" customFormat="1">
      <c r="B170" s="219"/>
      <c r="D170" s="198" t="s">
        <v>124</v>
      </c>
      <c r="E170" s="220" t="s">
        <v>1</v>
      </c>
      <c r="F170" s="221" t="s">
        <v>126</v>
      </c>
      <c r="H170" s="222">
        <v>1</v>
      </c>
      <c r="I170" s="81"/>
      <c r="L170" s="219"/>
      <c r="M170" s="223"/>
      <c r="N170" s="224"/>
      <c r="O170" s="224"/>
      <c r="P170" s="224"/>
      <c r="Q170" s="224"/>
      <c r="R170" s="224"/>
      <c r="S170" s="224"/>
      <c r="T170" s="225"/>
      <c r="AT170" s="220" t="s">
        <v>124</v>
      </c>
      <c r="AU170" s="220" t="s">
        <v>86</v>
      </c>
      <c r="AV170" s="218" t="s">
        <v>127</v>
      </c>
      <c r="AW170" s="218" t="s">
        <v>33</v>
      </c>
      <c r="AX170" s="218" t="s">
        <v>84</v>
      </c>
      <c r="AY170" s="220" t="s">
        <v>113</v>
      </c>
    </row>
    <row r="171" spans="1:65" s="99" customFormat="1" ht="37.9" customHeight="1">
      <c r="A171" s="96"/>
      <c r="B171" s="97"/>
      <c r="C171" s="185">
        <v>8</v>
      </c>
      <c r="D171" s="185" t="s">
        <v>116</v>
      </c>
      <c r="E171" s="186" t="s">
        <v>155</v>
      </c>
      <c r="F171" s="226" t="s">
        <v>182</v>
      </c>
      <c r="G171" s="188" t="s">
        <v>118</v>
      </c>
      <c r="H171" s="189">
        <v>1</v>
      </c>
      <c r="I171" s="77"/>
      <c r="J171" s="190">
        <f>ROUND(I171*H171,2)</f>
        <v>0</v>
      </c>
      <c r="K171" s="187" t="s">
        <v>119</v>
      </c>
      <c r="L171" s="97"/>
      <c r="M171" s="191" t="s">
        <v>1</v>
      </c>
      <c r="N171" s="192" t="s">
        <v>41</v>
      </c>
      <c r="O171" s="193"/>
      <c r="P171" s="194">
        <f>O171*H171</f>
        <v>0</v>
      </c>
      <c r="Q171" s="194">
        <v>0</v>
      </c>
      <c r="R171" s="194">
        <f>Q171*H171</f>
        <v>0</v>
      </c>
      <c r="S171" s="194">
        <v>0</v>
      </c>
      <c r="T171" s="195">
        <f>S171*H171</f>
        <v>0</v>
      </c>
      <c r="U171" s="96"/>
      <c r="V171" s="96"/>
      <c r="W171" s="96"/>
      <c r="X171" s="96"/>
      <c r="Y171" s="96"/>
      <c r="Z171" s="96"/>
      <c r="AA171" s="96"/>
      <c r="AB171" s="96"/>
      <c r="AC171" s="96"/>
      <c r="AD171" s="96"/>
      <c r="AE171" s="96"/>
      <c r="AR171" s="196" t="s">
        <v>120</v>
      </c>
      <c r="AT171" s="196" t="s">
        <v>116</v>
      </c>
      <c r="AU171" s="196" t="s">
        <v>86</v>
      </c>
      <c r="AY171" s="89" t="s">
        <v>113</v>
      </c>
      <c r="BE171" s="197">
        <f>IF(N171="základní",J171,0)</f>
        <v>0</v>
      </c>
      <c r="BF171" s="197">
        <f>IF(N171="snížená",J171,0)</f>
        <v>0</v>
      </c>
      <c r="BG171" s="197">
        <f>IF(N171="zákl. přenesená",J171,0)</f>
        <v>0</v>
      </c>
      <c r="BH171" s="197">
        <f>IF(N171="sníž. přenesená",J171,0)</f>
        <v>0</v>
      </c>
      <c r="BI171" s="197">
        <f>IF(N171="nulová",J171,0)</f>
        <v>0</v>
      </c>
      <c r="BJ171" s="89" t="s">
        <v>84</v>
      </c>
      <c r="BK171" s="197">
        <f>ROUND(I171*H171,2)</f>
        <v>0</v>
      </c>
      <c r="BL171" s="89" t="s">
        <v>120</v>
      </c>
      <c r="BM171" s="196" t="s">
        <v>156</v>
      </c>
    </row>
    <row r="172" spans="1:65" s="99" customFormat="1">
      <c r="A172" s="96"/>
      <c r="B172" s="97"/>
      <c r="C172" s="96"/>
      <c r="D172" s="198" t="s">
        <v>122</v>
      </c>
      <c r="E172" s="96"/>
      <c r="F172" s="199" t="s">
        <v>123</v>
      </c>
      <c r="G172" s="96"/>
      <c r="H172" s="96"/>
      <c r="I172" s="78"/>
      <c r="J172" s="96"/>
      <c r="K172" s="96"/>
      <c r="L172" s="97"/>
      <c r="M172" s="200"/>
      <c r="N172" s="201"/>
      <c r="O172" s="193"/>
      <c r="P172" s="193"/>
      <c r="Q172" s="193"/>
      <c r="R172" s="193"/>
      <c r="S172" s="193"/>
      <c r="T172" s="202"/>
      <c r="U172" s="96"/>
      <c r="V172" s="96"/>
      <c r="W172" s="96"/>
      <c r="X172" s="96"/>
      <c r="Y172" s="96"/>
      <c r="Z172" s="96"/>
      <c r="AA172" s="96"/>
      <c r="AB172" s="96"/>
      <c r="AC172" s="96"/>
      <c r="AD172" s="96"/>
      <c r="AE172" s="96"/>
      <c r="AT172" s="89" t="s">
        <v>122</v>
      </c>
      <c r="AU172" s="89" t="s">
        <v>86</v>
      </c>
    </row>
    <row r="173" spans="1:65" s="203" customFormat="1" ht="33.75">
      <c r="B173" s="204"/>
      <c r="D173" s="198" t="s">
        <v>124</v>
      </c>
      <c r="E173" s="205" t="s">
        <v>1</v>
      </c>
      <c r="F173" s="206" t="s">
        <v>157</v>
      </c>
      <c r="H173" s="205" t="s">
        <v>1</v>
      </c>
      <c r="I173" s="79"/>
      <c r="L173" s="204"/>
      <c r="M173" s="207"/>
      <c r="N173" s="208"/>
      <c r="O173" s="208"/>
      <c r="P173" s="208"/>
      <c r="Q173" s="208"/>
      <c r="R173" s="208"/>
      <c r="S173" s="208"/>
      <c r="T173" s="209"/>
      <c r="AT173" s="205" t="s">
        <v>124</v>
      </c>
      <c r="AU173" s="205" t="s">
        <v>86</v>
      </c>
      <c r="AV173" s="203" t="s">
        <v>84</v>
      </c>
      <c r="AW173" s="203" t="s">
        <v>33</v>
      </c>
      <c r="AX173" s="203" t="s">
        <v>76</v>
      </c>
      <c r="AY173" s="205" t="s">
        <v>113</v>
      </c>
    </row>
    <row r="174" spans="1:65" s="203" customFormat="1" ht="22.5">
      <c r="B174" s="204"/>
      <c r="D174" s="198" t="s">
        <v>124</v>
      </c>
      <c r="E174" s="205" t="s">
        <v>1</v>
      </c>
      <c r="F174" s="206" t="s">
        <v>158</v>
      </c>
      <c r="H174" s="205" t="s">
        <v>1</v>
      </c>
      <c r="I174" s="79"/>
      <c r="L174" s="204"/>
      <c r="M174" s="207"/>
      <c r="N174" s="208"/>
      <c r="O174" s="208"/>
      <c r="P174" s="208"/>
      <c r="Q174" s="208"/>
      <c r="R174" s="208"/>
      <c r="S174" s="208"/>
      <c r="T174" s="209"/>
      <c r="AT174" s="205" t="s">
        <v>124</v>
      </c>
      <c r="AU174" s="205" t="s">
        <v>86</v>
      </c>
      <c r="AV174" s="203" t="s">
        <v>84</v>
      </c>
      <c r="AW174" s="203" t="s">
        <v>33</v>
      </c>
      <c r="AX174" s="203" t="s">
        <v>76</v>
      </c>
      <c r="AY174" s="205" t="s">
        <v>113</v>
      </c>
    </row>
    <row r="175" spans="1:65" s="210" customFormat="1">
      <c r="B175" s="211"/>
      <c r="D175" s="198" t="s">
        <v>124</v>
      </c>
      <c r="E175" s="212" t="s">
        <v>1</v>
      </c>
      <c r="F175" s="213" t="s">
        <v>84</v>
      </c>
      <c r="H175" s="214">
        <v>1</v>
      </c>
      <c r="I175" s="80"/>
      <c r="L175" s="211"/>
      <c r="M175" s="215"/>
      <c r="N175" s="216"/>
      <c r="O175" s="216"/>
      <c r="P175" s="216"/>
      <c r="Q175" s="216"/>
      <c r="R175" s="216"/>
      <c r="S175" s="216"/>
      <c r="T175" s="217"/>
      <c r="AT175" s="212" t="s">
        <v>124</v>
      </c>
      <c r="AU175" s="212" t="s">
        <v>86</v>
      </c>
      <c r="AV175" s="210" t="s">
        <v>86</v>
      </c>
      <c r="AW175" s="210" t="s">
        <v>33</v>
      </c>
      <c r="AX175" s="210" t="s">
        <v>76</v>
      </c>
      <c r="AY175" s="212" t="s">
        <v>113</v>
      </c>
    </row>
    <row r="176" spans="1:65" s="218" customFormat="1">
      <c r="B176" s="219"/>
      <c r="D176" s="198" t="s">
        <v>124</v>
      </c>
      <c r="E176" s="220" t="s">
        <v>1</v>
      </c>
      <c r="F176" s="221" t="s">
        <v>126</v>
      </c>
      <c r="H176" s="222">
        <v>1</v>
      </c>
      <c r="I176" s="81"/>
      <c r="L176" s="219"/>
      <c r="M176" s="223"/>
      <c r="N176" s="224"/>
      <c r="O176" s="224"/>
      <c r="P176" s="224"/>
      <c r="Q176" s="224"/>
      <c r="R176" s="224"/>
      <c r="S176" s="224"/>
      <c r="T176" s="225"/>
      <c r="AT176" s="220" t="s">
        <v>124</v>
      </c>
      <c r="AU176" s="220" t="s">
        <v>86</v>
      </c>
      <c r="AV176" s="218" t="s">
        <v>127</v>
      </c>
      <c r="AW176" s="218" t="s">
        <v>33</v>
      </c>
      <c r="AX176" s="218" t="s">
        <v>84</v>
      </c>
      <c r="AY176" s="220" t="s">
        <v>113</v>
      </c>
    </row>
    <row r="177" spans="1:65" s="99" customFormat="1" ht="37.9" customHeight="1">
      <c r="A177" s="96"/>
      <c r="B177" s="97"/>
      <c r="C177" s="185">
        <v>9</v>
      </c>
      <c r="D177" s="185" t="s">
        <v>116</v>
      </c>
      <c r="E177" s="186" t="s">
        <v>159</v>
      </c>
      <c r="F177" s="226" t="s">
        <v>193</v>
      </c>
      <c r="G177" s="188" t="s">
        <v>118</v>
      </c>
      <c r="H177" s="189">
        <v>1</v>
      </c>
      <c r="I177" s="77"/>
      <c r="J177" s="190">
        <f>ROUND(I177*H177,2)</f>
        <v>0</v>
      </c>
      <c r="K177" s="187" t="s">
        <v>119</v>
      </c>
      <c r="L177" s="97"/>
      <c r="M177" s="191" t="s">
        <v>1</v>
      </c>
      <c r="N177" s="192" t="s">
        <v>41</v>
      </c>
      <c r="O177" s="193"/>
      <c r="P177" s="194">
        <f>O177*H177</f>
        <v>0</v>
      </c>
      <c r="Q177" s="194">
        <v>0</v>
      </c>
      <c r="R177" s="194">
        <f>Q177*H177</f>
        <v>0</v>
      </c>
      <c r="S177" s="194">
        <v>0</v>
      </c>
      <c r="T177" s="195">
        <f>S177*H177</f>
        <v>0</v>
      </c>
      <c r="U177" s="96"/>
      <c r="V177" s="96"/>
      <c r="W177" s="96"/>
      <c r="X177" s="96"/>
      <c r="Y177" s="96"/>
      <c r="Z177" s="96"/>
      <c r="AA177" s="96"/>
      <c r="AB177" s="96"/>
      <c r="AC177" s="96"/>
      <c r="AD177" s="96"/>
      <c r="AE177" s="96"/>
      <c r="AR177" s="196" t="s">
        <v>120</v>
      </c>
      <c r="AT177" s="196" t="s">
        <v>116</v>
      </c>
      <c r="AU177" s="196" t="s">
        <v>86</v>
      </c>
      <c r="AY177" s="89" t="s">
        <v>113</v>
      </c>
      <c r="BE177" s="197">
        <f>IF(N177="základní",J177,0)</f>
        <v>0</v>
      </c>
      <c r="BF177" s="197">
        <f>IF(N177="snížená",J177,0)</f>
        <v>0</v>
      </c>
      <c r="BG177" s="197">
        <f>IF(N177="zákl. přenesená",J177,0)</f>
        <v>0</v>
      </c>
      <c r="BH177" s="197">
        <f>IF(N177="sníž. přenesená",J177,0)</f>
        <v>0</v>
      </c>
      <c r="BI177" s="197">
        <f>IF(N177="nulová",J177,0)</f>
        <v>0</v>
      </c>
      <c r="BJ177" s="89" t="s">
        <v>84</v>
      </c>
      <c r="BK177" s="197">
        <f>ROUND(I177*H177,2)</f>
        <v>0</v>
      </c>
      <c r="BL177" s="89" t="s">
        <v>120</v>
      </c>
      <c r="BM177" s="196" t="s">
        <v>160</v>
      </c>
    </row>
    <row r="178" spans="1:65" s="99" customFormat="1">
      <c r="A178" s="96"/>
      <c r="B178" s="97"/>
      <c r="C178" s="96"/>
      <c r="D178" s="198" t="s">
        <v>122</v>
      </c>
      <c r="E178" s="96"/>
      <c r="F178" s="199" t="s">
        <v>123</v>
      </c>
      <c r="G178" s="96"/>
      <c r="H178" s="96"/>
      <c r="I178" s="78"/>
      <c r="J178" s="96"/>
      <c r="K178" s="96"/>
      <c r="L178" s="97"/>
      <c r="M178" s="200"/>
      <c r="N178" s="201"/>
      <c r="O178" s="193"/>
      <c r="P178" s="193"/>
      <c r="Q178" s="193"/>
      <c r="R178" s="193"/>
      <c r="S178" s="193"/>
      <c r="T178" s="202"/>
      <c r="U178" s="96"/>
      <c r="V178" s="96"/>
      <c r="W178" s="96"/>
      <c r="X178" s="96"/>
      <c r="Y178" s="96"/>
      <c r="Z178" s="96"/>
      <c r="AA178" s="96"/>
      <c r="AB178" s="96"/>
      <c r="AC178" s="96"/>
      <c r="AD178" s="96"/>
      <c r="AE178" s="96"/>
      <c r="AT178" s="89" t="s">
        <v>122</v>
      </c>
      <c r="AU178" s="89" t="s">
        <v>86</v>
      </c>
    </row>
    <row r="179" spans="1:65" s="203" customFormat="1" ht="22.5">
      <c r="B179" s="204"/>
      <c r="D179" s="198" t="s">
        <v>124</v>
      </c>
      <c r="E179" s="205" t="s">
        <v>1</v>
      </c>
      <c r="F179" s="206" t="s">
        <v>147</v>
      </c>
      <c r="H179" s="205" t="s">
        <v>1</v>
      </c>
      <c r="I179" s="79"/>
      <c r="L179" s="204"/>
      <c r="M179" s="207"/>
      <c r="N179" s="208"/>
      <c r="O179" s="208"/>
      <c r="P179" s="208"/>
      <c r="Q179" s="208"/>
      <c r="R179" s="208"/>
      <c r="S179" s="208"/>
      <c r="T179" s="209"/>
      <c r="AT179" s="205" t="s">
        <v>124</v>
      </c>
      <c r="AU179" s="205" t="s">
        <v>86</v>
      </c>
      <c r="AV179" s="203" t="s">
        <v>84</v>
      </c>
      <c r="AW179" s="203" t="s">
        <v>33</v>
      </c>
      <c r="AX179" s="203" t="s">
        <v>76</v>
      </c>
      <c r="AY179" s="205" t="s">
        <v>113</v>
      </c>
    </row>
    <row r="180" spans="1:65" s="203" customFormat="1" ht="22.5">
      <c r="B180" s="204"/>
      <c r="D180" s="198" t="s">
        <v>124</v>
      </c>
      <c r="E180" s="205" t="s">
        <v>1</v>
      </c>
      <c r="F180" s="206" t="s">
        <v>148</v>
      </c>
      <c r="H180" s="205" t="s">
        <v>1</v>
      </c>
      <c r="I180" s="79"/>
      <c r="L180" s="204"/>
      <c r="M180" s="207"/>
      <c r="N180" s="208"/>
      <c r="O180" s="208"/>
      <c r="P180" s="208"/>
      <c r="Q180" s="208"/>
      <c r="R180" s="208"/>
      <c r="S180" s="208"/>
      <c r="T180" s="209"/>
      <c r="AT180" s="205" t="s">
        <v>124</v>
      </c>
      <c r="AU180" s="205" t="s">
        <v>86</v>
      </c>
      <c r="AV180" s="203" t="s">
        <v>84</v>
      </c>
      <c r="AW180" s="203" t="s">
        <v>33</v>
      </c>
      <c r="AX180" s="203" t="s">
        <v>76</v>
      </c>
      <c r="AY180" s="205" t="s">
        <v>113</v>
      </c>
    </row>
    <row r="181" spans="1:65" s="203" customFormat="1" ht="22.5">
      <c r="B181" s="204"/>
      <c r="D181" s="198" t="s">
        <v>124</v>
      </c>
      <c r="E181" s="205" t="s">
        <v>1</v>
      </c>
      <c r="F181" s="206" t="s">
        <v>161</v>
      </c>
      <c r="H181" s="205" t="s">
        <v>1</v>
      </c>
      <c r="I181" s="79"/>
      <c r="L181" s="204"/>
      <c r="M181" s="207"/>
      <c r="N181" s="208"/>
      <c r="O181" s="208"/>
      <c r="P181" s="208"/>
      <c r="Q181" s="208"/>
      <c r="R181" s="208"/>
      <c r="S181" s="208"/>
      <c r="T181" s="209"/>
      <c r="AT181" s="205" t="s">
        <v>124</v>
      </c>
      <c r="AU181" s="205" t="s">
        <v>86</v>
      </c>
      <c r="AV181" s="203" t="s">
        <v>84</v>
      </c>
      <c r="AW181" s="203" t="s">
        <v>33</v>
      </c>
      <c r="AX181" s="203" t="s">
        <v>76</v>
      </c>
      <c r="AY181" s="205" t="s">
        <v>113</v>
      </c>
    </row>
    <row r="182" spans="1:65" s="210" customFormat="1">
      <c r="B182" s="211"/>
      <c r="D182" s="198" t="s">
        <v>124</v>
      </c>
      <c r="E182" s="212" t="s">
        <v>1</v>
      </c>
      <c r="F182" s="213" t="s">
        <v>84</v>
      </c>
      <c r="H182" s="214">
        <v>1</v>
      </c>
      <c r="I182" s="80"/>
      <c r="L182" s="211"/>
      <c r="M182" s="215"/>
      <c r="N182" s="216"/>
      <c r="O182" s="216"/>
      <c r="P182" s="216"/>
      <c r="Q182" s="216"/>
      <c r="R182" s="216"/>
      <c r="S182" s="216"/>
      <c r="T182" s="217"/>
      <c r="AT182" s="212" t="s">
        <v>124</v>
      </c>
      <c r="AU182" s="212" t="s">
        <v>86</v>
      </c>
      <c r="AV182" s="210" t="s">
        <v>86</v>
      </c>
      <c r="AW182" s="210" t="s">
        <v>33</v>
      </c>
      <c r="AX182" s="210" t="s">
        <v>76</v>
      </c>
      <c r="AY182" s="212" t="s">
        <v>113</v>
      </c>
    </row>
    <row r="183" spans="1:65" s="218" customFormat="1">
      <c r="B183" s="219"/>
      <c r="D183" s="198" t="s">
        <v>124</v>
      </c>
      <c r="E183" s="220" t="s">
        <v>1</v>
      </c>
      <c r="F183" s="221" t="s">
        <v>126</v>
      </c>
      <c r="H183" s="222">
        <v>1</v>
      </c>
      <c r="I183" s="81"/>
      <c r="L183" s="219"/>
      <c r="M183" s="223"/>
      <c r="N183" s="224"/>
      <c r="O183" s="224"/>
      <c r="P183" s="224"/>
      <c r="Q183" s="224"/>
      <c r="R183" s="224"/>
      <c r="S183" s="224"/>
      <c r="T183" s="225"/>
      <c r="AT183" s="220" t="s">
        <v>124</v>
      </c>
      <c r="AU183" s="220" t="s">
        <v>86</v>
      </c>
      <c r="AV183" s="218" t="s">
        <v>127</v>
      </c>
      <c r="AW183" s="218" t="s">
        <v>33</v>
      </c>
      <c r="AX183" s="218" t="s">
        <v>84</v>
      </c>
      <c r="AY183" s="220" t="s">
        <v>113</v>
      </c>
    </row>
    <row r="184" spans="1:65" s="99" customFormat="1" ht="37.9" customHeight="1">
      <c r="A184" s="96"/>
      <c r="B184" s="97"/>
      <c r="C184" s="185">
        <v>10</v>
      </c>
      <c r="D184" s="185" t="s">
        <v>116</v>
      </c>
      <c r="E184" s="186" t="s">
        <v>162</v>
      </c>
      <c r="F184" s="226" t="s">
        <v>183</v>
      </c>
      <c r="G184" s="188" t="s">
        <v>118</v>
      </c>
      <c r="H184" s="189">
        <v>1</v>
      </c>
      <c r="I184" s="77"/>
      <c r="J184" s="190">
        <f>ROUND(I184*H184,2)</f>
        <v>0</v>
      </c>
      <c r="K184" s="187" t="s">
        <v>119</v>
      </c>
      <c r="L184" s="97"/>
      <c r="M184" s="191" t="s">
        <v>1</v>
      </c>
      <c r="N184" s="192" t="s">
        <v>41</v>
      </c>
      <c r="O184" s="193"/>
      <c r="P184" s="194">
        <f>O184*H184</f>
        <v>0</v>
      </c>
      <c r="Q184" s="194">
        <v>0</v>
      </c>
      <c r="R184" s="194">
        <f>Q184*H184</f>
        <v>0</v>
      </c>
      <c r="S184" s="194">
        <v>0</v>
      </c>
      <c r="T184" s="195">
        <f>S184*H184</f>
        <v>0</v>
      </c>
      <c r="U184" s="96"/>
      <c r="V184" s="96"/>
      <c r="W184" s="96"/>
      <c r="X184" s="96"/>
      <c r="Y184" s="96"/>
      <c r="Z184" s="96"/>
      <c r="AA184" s="96"/>
      <c r="AB184" s="96"/>
      <c r="AC184" s="96"/>
      <c r="AD184" s="96"/>
      <c r="AE184" s="96"/>
      <c r="AR184" s="196" t="s">
        <v>120</v>
      </c>
      <c r="AT184" s="196" t="s">
        <v>116</v>
      </c>
      <c r="AU184" s="196" t="s">
        <v>86</v>
      </c>
      <c r="AY184" s="89" t="s">
        <v>113</v>
      </c>
      <c r="BE184" s="197">
        <f>IF(N184="základní",J184,0)</f>
        <v>0</v>
      </c>
      <c r="BF184" s="197">
        <f>IF(N184="snížená",J184,0)</f>
        <v>0</v>
      </c>
      <c r="BG184" s="197">
        <f>IF(N184="zákl. přenesená",J184,0)</f>
        <v>0</v>
      </c>
      <c r="BH184" s="197">
        <f>IF(N184="sníž. přenesená",J184,0)</f>
        <v>0</v>
      </c>
      <c r="BI184" s="197">
        <f>IF(N184="nulová",J184,0)</f>
        <v>0</v>
      </c>
      <c r="BJ184" s="89" t="s">
        <v>84</v>
      </c>
      <c r="BK184" s="197">
        <f>ROUND(I184*H184,2)</f>
        <v>0</v>
      </c>
      <c r="BL184" s="89" t="s">
        <v>120</v>
      </c>
      <c r="BM184" s="196" t="s">
        <v>163</v>
      </c>
    </row>
    <row r="185" spans="1:65" s="99" customFormat="1">
      <c r="A185" s="96"/>
      <c r="B185" s="97"/>
      <c r="C185" s="96"/>
      <c r="D185" s="198" t="s">
        <v>122</v>
      </c>
      <c r="E185" s="96"/>
      <c r="F185" s="199" t="s">
        <v>123</v>
      </c>
      <c r="G185" s="96"/>
      <c r="H185" s="96"/>
      <c r="I185" s="78"/>
      <c r="J185" s="96"/>
      <c r="K185" s="96"/>
      <c r="L185" s="97"/>
      <c r="M185" s="200"/>
      <c r="N185" s="201"/>
      <c r="O185" s="193"/>
      <c r="P185" s="193"/>
      <c r="Q185" s="193"/>
      <c r="R185" s="193"/>
      <c r="S185" s="193"/>
      <c r="T185" s="202"/>
      <c r="U185" s="96"/>
      <c r="V185" s="96"/>
      <c r="W185" s="96"/>
      <c r="X185" s="96"/>
      <c r="Y185" s="96"/>
      <c r="Z185" s="96"/>
      <c r="AA185" s="96"/>
      <c r="AB185" s="96"/>
      <c r="AC185" s="96"/>
      <c r="AD185" s="96"/>
      <c r="AE185" s="96"/>
      <c r="AT185" s="89" t="s">
        <v>122</v>
      </c>
      <c r="AU185" s="89" t="s">
        <v>86</v>
      </c>
    </row>
    <row r="186" spans="1:65" s="203" customFormat="1" ht="33.75">
      <c r="B186" s="204"/>
      <c r="D186" s="198" t="s">
        <v>124</v>
      </c>
      <c r="E186" s="205" t="s">
        <v>1</v>
      </c>
      <c r="F186" s="206" t="s">
        <v>164</v>
      </c>
      <c r="H186" s="205" t="s">
        <v>1</v>
      </c>
      <c r="I186" s="79"/>
      <c r="L186" s="204"/>
      <c r="M186" s="207"/>
      <c r="N186" s="208"/>
      <c r="O186" s="208"/>
      <c r="P186" s="208"/>
      <c r="Q186" s="208"/>
      <c r="R186" s="208"/>
      <c r="S186" s="208"/>
      <c r="T186" s="209"/>
      <c r="AT186" s="205" t="s">
        <v>124</v>
      </c>
      <c r="AU186" s="205" t="s">
        <v>86</v>
      </c>
      <c r="AV186" s="203" t="s">
        <v>84</v>
      </c>
      <c r="AW186" s="203" t="s">
        <v>33</v>
      </c>
      <c r="AX186" s="203" t="s">
        <v>76</v>
      </c>
      <c r="AY186" s="205" t="s">
        <v>113</v>
      </c>
    </row>
    <row r="187" spans="1:65" s="203" customFormat="1" ht="22.5">
      <c r="B187" s="204"/>
      <c r="D187" s="198" t="s">
        <v>124</v>
      </c>
      <c r="E187" s="205" t="s">
        <v>1</v>
      </c>
      <c r="F187" s="206" t="s">
        <v>165</v>
      </c>
      <c r="H187" s="205" t="s">
        <v>1</v>
      </c>
      <c r="I187" s="79"/>
      <c r="L187" s="204"/>
      <c r="M187" s="207"/>
      <c r="N187" s="208"/>
      <c r="O187" s="208"/>
      <c r="P187" s="208"/>
      <c r="Q187" s="208"/>
      <c r="R187" s="208"/>
      <c r="S187" s="208"/>
      <c r="T187" s="209"/>
      <c r="AT187" s="205" t="s">
        <v>124</v>
      </c>
      <c r="AU187" s="205" t="s">
        <v>86</v>
      </c>
      <c r="AV187" s="203" t="s">
        <v>84</v>
      </c>
      <c r="AW187" s="203" t="s">
        <v>33</v>
      </c>
      <c r="AX187" s="203" t="s">
        <v>76</v>
      </c>
      <c r="AY187" s="205" t="s">
        <v>113</v>
      </c>
    </row>
    <row r="188" spans="1:65" s="210" customFormat="1">
      <c r="B188" s="211"/>
      <c r="D188" s="198" t="s">
        <v>124</v>
      </c>
      <c r="E188" s="212" t="s">
        <v>1</v>
      </c>
      <c r="F188" s="213" t="s">
        <v>84</v>
      </c>
      <c r="H188" s="214">
        <v>1</v>
      </c>
      <c r="I188" s="80"/>
      <c r="L188" s="211"/>
      <c r="M188" s="215"/>
      <c r="N188" s="216"/>
      <c r="O188" s="216"/>
      <c r="P188" s="216"/>
      <c r="Q188" s="216"/>
      <c r="R188" s="216"/>
      <c r="S188" s="216"/>
      <c r="T188" s="217"/>
      <c r="AT188" s="212" t="s">
        <v>124</v>
      </c>
      <c r="AU188" s="212" t="s">
        <v>86</v>
      </c>
      <c r="AV188" s="210" t="s">
        <v>86</v>
      </c>
      <c r="AW188" s="210" t="s">
        <v>33</v>
      </c>
      <c r="AX188" s="210" t="s">
        <v>76</v>
      </c>
      <c r="AY188" s="212" t="s">
        <v>113</v>
      </c>
    </row>
    <row r="189" spans="1:65" s="218" customFormat="1">
      <c r="B189" s="219"/>
      <c r="D189" s="198" t="s">
        <v>124</v>
      </c>
      <c r="E189" s="220" t="s">
        <v>1</v>
      </c>
      <c r="F189" s="221" t="s">
        <v>126</v>
      </c>
      <c r="H189" s="222">
        <v>1</v>
      </c>
      <c r="I189" s="81"/>
      <c r="L189" s="219"/>
      <c r="M189" s="223"/>
      <c r="N189" s="224"/>
      <c r="O189" s="224"/>
      <c r="P189" s="224"/>
      <c r="Q189" s="224"/>
      <c r="R189" s="224"/>
      <c r="S189" s="224"/>
      <c r="T189" s="225"/>
      <c r="AT189" s="220" t="s">
        <v>124</v>
      </c>
      <c r="AU189" s="220" t="s">
        <v>86</v>
      </c>
      <c r="AV189" s="218" t="s">
        <v>127</v>
      </c>
      <c r="AW189" s="218" t="s">
        <v>33</v>
      </c>
      <c r="AX189" s="218" t="s">
        <v>84</v>
      </c>
      <c r="AY189" s="220" t="s">
        <v>113</v>
      </c>
    </row>
    <row r="190" spans="1:65" s="99" customFormat="1" ht="37.9" customHeight="1">
      <c r="A190" s="96"/>
      <c r="B190" s="97"/>
      <c r="C190" s="185">
        <v>11</v>
      </c>
      <c r="D190" s="185" t="s">
        <v>116</v>
      </c>
      <c r="E190" s="186" t="s">
        <v>166</v>
      </c>
      <c r="F190" s="227" t="s">
        <v>184</v>
      </c>
      <c r="G190" s="188" t="s">
        <v>118</v>
      </c>
      <c r="H190" s="189">
        <v>1</v>
      </c>
      <c r="I190" s="77"/>
      <c r="J190" s="190">
        <f>ROUND(I190*H190,2)</f>
        <v>0</v>
      </c>
      <c r="K190" s="187" t="s">
        <v>119</v>
      </c>
      <c r="L190" s="97"/>
      <c r="M190" s="191" t="s">
        <v>1</v>
      </c>
      <c r="N190" s="192" t="s">
        <v>41</v>
      </c>
      <c r="O190" s="193"/>
      <c r="P190" s="194">
        <f>O190*H190</f>
        <v>0</v>
      </c>
      <c r="Q190" s="194">
        <v>0</v>
      </c>
      <c r="R190" s="194">
        <f>Q190*H190</f>
        <v>0</v>
      </c>
      <c r="S190" s="194">
        <v>0</v>
      </c>
      <c r="T190" s="195">
        <f>S190*H190</f>
        <v>0</v>
      </c>
      <c r="U190" s="96"/>
      <c r="V190" s="96"/>
      <c r="W190" s="96"/>
      <c r="X190" s="96"/>
      <c r="Y190" s="96"/>
      <c r="Z190" s="96"/>
      <c r="AA190" s="96"/>
      <c r="AB190" s="96"/>
      <c r="AC190" s="96"/>
      <c r="AD190" s="96"/>
      <c r="AE190" s="96"/>
      <c r="AR190" s="196" t="s">
        <v>120</v>
      </c>
      <c r="AT190" s="196" t="s">
        <v>116</v>
      </c>
      <c r="AU190" s="196" t="s">
        <v>86</v>
      </c>
      <c r="AY190" s="89" t="s">
        <v>113</v>
      </c>
      <c r="BE190" s="197">
        <f>IF(N190="základní",J190,0)</f>
        <v>0</v>
      </c>
      <c r="BF190" s="197">
        <f>IF(N190="snížená",J190,0)</f>
        <v>0</v>
      </c>
      <c r="BG190" s="197">
        <f>IF(N190="zákl. přenesená",J190,0)</f>
        <v>0</v>
      </c>
      <c r="BH190" s="197">
        <f>IF(N190="sníž. přenesená",J190,0)</f>
        <v>0</v>
      </c>
      <c r="BI190" s="197">
        <f>IF(N190="nulová",J190,0)</f>
        <v>0</v>
      </c>
      <c r="BJ190" s="89" t="s">
        <v>84</v>
      </c>
      <c r="BK190" s="197">
        <f>ROUND(I190*H190,2)</f>
        <v>0</v>
      </c>
      <c r="BL190" s="89" t="s">
        <v>120</v>
      </c>
      <c r="BM190" s="196" t="s">
        <v>167</v>
      </c>
    </row>
    <row r="191" spans="1:65" s="99" customFormat="1">
      <c r="A191" s="96"/>
      <c r="B191" s="97"/>
      <c r="C191" s="96"/>
      <c r="D191" s="198" t="s">
        <v>122</v>
      </c>
      <c r="E191" s="96"/>
      <c r="F191" s="199" t="s">
        <v>123</v>
      </c>
      <c r="G191" s="96"/>
      <c r="H191" s="96"/>
      <c r="I191" s="78"/>
      <c r="J191" s="96"/>
      <c r="K191" s="96"/>
      <c r="L191" s="97"/>
      <c r="M191" s="200"/>
      <c r="N191" s="201"/>
      <c r="O191" s="193"/>
      <c r="P191" s="193"/>
      <c r="Q191" s="193"/>
      <c r="R191" s="193"/>
      <c r="S191" s="193"/>
      <c r="T191" s="202"/>
      <c r="U191" s="96"/>
      <c r="V191" s="96"/>
      <c r="W191" s="96"/>
      <c r="X191" s="96"/>
      <c r="Y191" s="96"/>
      <c r="Z191" s="96"/>
      <c r="AA191" s="96"/>
      <c r="AB191" s="96"/>
      <c r="AC191" s="96"/>
      <c r="AD191" s="96"/>
      <c r="AE191" s="96"/>
      <c r="AT191" s="89" t="s">
        <v>122</v>
      </c>
      <c r="AU191" s="89" t="s">
        <v>86</v>
      </c>
    </row>
    <row r="192" spans="1:65" s="203" customFormat="1" ht="33.75">
      <c r="B192" s="204"/>
      <c r="D192" s="198" t="s">
        <v>124</v>
      </c>
      <c r="E192" s="205" t="s">
        <v>1</v>
      </c>
      <c r="F192" s="206" t="s">
        <v>157</v>
      </c>
      <c r="H192" s="205" t="s">
        <v>1</v>
      </c>
      <c r="I192" s="79"/>
      <c r="L192" s="204"/>
      <c r="M192" s="207"/>
      <c r="N192" s="208"/>
      <c r="O192" s="208"/>
      <c r="P192" s="208"/>
      <c r="Q192" s="208"/>
      <c r="R192" s="208"/>
      <c r="S192" s="208"/>
      <c r="T192" s="209"/>
      <c r="AT192" s="205" t="s">
        <v>124</v>
      </c>
      <c r="AU192" s="205" t="s">
        <v>86</v>
      </c>
      <c r="AV192" s="203" t="s">
        <v>84</v>
      </c>
      <c r="AW192" s="203" t="s">
        <v>33</v>
      </c>
      <c r="AX192" s="203" t="s">
        <v>76</v>
      </c>
      <c r="AY192" s="205" t="s">
        <v>113</v>
      </c>
    </row>
    <row r="193" spans="1:65" s="203" customFormat="1" ht="22.5">
      <c r="B193" s="204"/>
      <c r="D193" s="198" t="s">
        <v>124</v>
      </c>
      <c r="E193" s="205" t="s">
        <v>1</v>
      </c>
      <c r="F193" s="206" t="s">
        <v>168</v>
      </c>
      <c r="H193" s="205" t="s">
        <v>1</v>
      </c>
      <c r="I193" s="79"/>
      <c r="L193" s="204"/>
      <c r="M193" s="207"/>
      <c r="N193" s="208"/>
      <c r="O193" s="208"/>
      <c r="P193" s="208"/>
      <c r="Q193" s="208"/>
      <c r="R193" s="208"/>
      <c r="S193" s="208"/>
      <c r="T193" s="209"/>
      <c r="AT193" s="205" t="s">
        <v>124</v>
      </c>
      <c r="AU193" s="205" t="s">
        <v>86</v>
      </c>
      <c r="AV193" s="203" t="s">
        <v>84</v>
      </c>
      <c r="AW193" s="203" t="s">
        <v>33</v>
      </c>
      <c r="AX193" s="203" t="s">
        <v>76</v>
      </c>
      <c r="AY193" s="205" t="s">
        <v>113</v>
      </c>
    </row>
    <row r="194" spans="1:65" s="210" customFormat="1">
      <c r="B194" s="211"/>
      <c r="D194" s="198" t="s">
        <v>124</v>
      </c>
      <c r="E194" s="212" t="s">
        <v>1</v>
      </c>
      <c r="F194" s="213" t="s">
        <v>84</v>
      </c>
      <c r="H194" s="214">
        <v>1</v>
      </c>
      <c r="I194" s="80"/>
      <c r="L194" s="211"/>
      <c r="M194" s="215"/>
      <c r="N194" s="216"/>
      <c r="O194" s="216"/>
      <c r="P194" s="216"/>
      <c r="Q194" s="216"/>
      <c r="R194" s="216"/>
      <c r="S194" s="216"/>
      <c r="T194" s="217"/>
      <c r="AT194" s="212" t="s">
        <v>124</v>
      </c>
      <c r="AU194" s="212" t="s">
        <v>86</v>
      </c>
      <c r="AV194" s="210" t="s">
        <v>86</v>
      </c>
      <c r="AW194" s="210" t="s">
        <v>33</v>
      </c>
      <c r="AX194" s="210" t="s">
        <v>76</v>
      </c>
      <c r="AY194" s="212" t="s">
        <v>113</v>
      </c>
    </row>
    <row r="195" spans="1:65" s="218" customFormat="1">
      <c r="B195" s="219"/>
      <c r="D195" s="198" t="s">
        <v>124</v>
      </c>
      <c r="E195" s="220" t="s">
        <v>1</v>
      </c>
      <c r="F195" s="221" t="s">
        <v>126</v>
      </c>
      <c r="H195" s="222">
        <v>1</v>
      </c>
      <c r="I195" s="81"/>
      <c r="L195" s="219"/>
      <c r="M195" s="223"/>
      <c r="N195" s="224"/>
      <c r="O195" s="224"/>
      <c r="P195" s="224"/>
      <c r="Q195" s="224"/>
      <c r="R195" s="224"/>
      <c r="S195" s="224"/>
      <c r="T195" s="225"/>
      <c r="AT195" s="220" t="s">
        <v>124</v>
      </c>
      <c r="AU195" s="220" t="s">
        <v>86</v>
      </c>
      <c r="AV195" s="218" t="s">
        <v>127</v>
      </c>
      <c r="AW195" s="218" t="s">
        <v>33</v>
      </c>
      <c r="AX195" s="218" t="s">
        <v>84</v>
      </c>
      <c r="AY195" s="220" t="s">
        <v>113</v>
      </c>
    </row>
    <row r="196" spans="1:65" s="161" customFormat="1" ht="22.9" customHeight="1">
      <c r="B196" s="162"/>
      <c r="D196" s="163"/>
      <c r="E196" s="183"/>
      <c r="F196" s="183"/>
      <c r="I196" s="76"/>
      <c r="J196" s="184"/>
      <c r="L196" s="162"/>
      <c r="M196" s="166"/>
      <c r="N196" s="167"/>
      <c r="O196" s="167"/>
      <c r="P196" s="168"/>
      <c r="Q196" s="167"/>
      <c r="R196" s="168"/>
      <c r="S196" s="167"/>
      <c r="T196" s="169"/>
      <c r="AR196" s="163"/>
      <c r="AT196" s="170"/>
      <c r="AU196" s="170"/>
      <c r="AY196" s="163"/>
      <c r="BK196" s="171"/>
    </row>
    <row r="197" spans="1:65" s="99" customFormat="1" ht="37.9" customHeight="1">
      <c r="A197" s="96"/>
      <c r="B197" s="97"/>
      <c r="C197" s="185">
        <v>12</v>
      </c>
      <c r="D197" s="185" t="s">
        <v>116</v>
      </c>
      <c r="E197" s="186" t="s">
        <v>169</v>
      </c>
      <c r="F197" s="187" t="s">
        <v>201</v>
      </c>
      <c r="G197" s="188" t="s">
        <v>118</v>
      </c>
      <c r="H197" s="189">
        <v>1</v>
      </c>
      <c r="I197" s="77"/>
      <c r="J197" s="190">
        <f>ROUND(I197*H197,2)</f>
        <v>0</v>
      </c>
      <c r="K197" s="187" t="s">
        <v>119</v>
      </c>
      <c r="L197" s="97"/>
      <c r="M197" s="191" t="s">
        <v>1</v>
      </c>
      <c r="N197" s="192" t="s">
        <v>41</v>
      </c>
      <c r="O197" s="193"/>
      <c r="P197" s="194">
        <f>O197*H197</f>
        <v>0</v>
      </c>
      <c r="Q197" s="194">
        <v>0</v>
      </c>
      <c r="R197" s="194">
        <f>Q197*H197</f>
        <v>0</v>
      </c>
      <c r="S197" s="194">
        <v>0</v>
      </c>
      <c r="T197" s="195">
        <f>S197*H197</f>
        <v>0</v>
      </c>
      <c r="U197" s="96"/>
      <c r="V197" s="96"/>
      <c r="W197" s="96"/>
      <c r="X197" s="96"/>
      <c r="Y197" s="96"/>
      <c r="Z197" s="96"/>
      <c r="AA197" s="96"/>
      <c r="AB197" s="96"/>
      <c r="AC197" s="96"/>
      <c r="AD197" s="96"/>
      <c r="AE197" s="96"/>
      <c r="AR197" s="196" t="s">
        <v>120</v>
      </c>
      <c r="AT197" s="196" t="s">
        <v>116</v>
      </c>
      <c r="AU197" s="196" t="s">
        <v>86</v>
      </c>
      <c r="AY197" s="89" t="s">
        <v>113</v>
      </c>
      <c r="BE197" s="197">
        <f>IF(N197="základní",J197,0)</f>
        <v>0</v>
      </c>
      <c r="BF197" s="197">
        <f>IF(N197="snížená",J197,0)</f>
        <v>0</v>
      </c>
      <c r="BG197" s="197">
        <f>IF(N197="zákl. přenesená",J197,0)</f>
        <v>0</v>
      </c>
      <c r="BH197" s="197">
        <f>IF(N197="sníž. přenesená",J197,0)</f>
        <v>0</v>
      </c>
      <c r="BI197" s="197">
        <f>IF(N197="nulová",J197,0)</f>
        <v>0</v>
      </c>
      <c r="BJ197" s="89" t="s">
        <v>84</v>
      </c>
      <c r="BK197" s="197">
        <f>ROUND(I197*H197,2)</f>
        <v>0</v>
      </c>
      <c r="BL197" s="89" t="s">
        <v>120</v>
      </c>
      <c r="BM197" s="196" t="s">
        <v>170</v>
      </c>
    </row>
    <row r="198" spans="1:65" s="99" customFormat="1">
      <c r="A198" s="96"/>
      <c r="B198" s="97"/>
      <c r="C198" s="96"/>
      <c r="D198" s="198" t="s">
        <v>122</v>
      </c>
      <c r="E198" s="96"/>
      <c r="F198" s="199" t="s">
        <v>123</v>
      </c>
      <c r="G198" s="96"/>
      <c r="H198" s="96"/>
      <c r="I198" s="78"/>
      <c r="J198" s="96"/>
      <c r="K198" s="96"/>
      <c r="L198" s="97"/>
      <c r="M198" s="200"/>
      <c r="N198" s="201"/>
      <c r="O198" s="193"/>
      <c r="P198" s="193"/>
      <c r="Q198" s="193"/>
      <c r="R198" s="193"/>
      <c r="S198" s="193"/>
      <c r="T198" s="202"/>
      <c r="U198" s="96"/>
      <c r="V198" s="96"/>
      <c r="W198" s="96"/>
      <c r="X198" s="96"/>
      <c r="Y198" s="96"/>
      <c r="Z198" s="96"/>
      <c r="AA198" s="96"/>
      <c r="AB198" s="96"/>
      <c r="AC198" s="96"/>
      <c r="AD198" s="96"/>
      <c r="AE198" s="96"/>
      <c r="AT198" s="89" t="s">
        <v>122</v>
      </c>
      <c r="AU198" s="89" t="s">
        <v>86</v>
      </c>
    </row>
    <row r="199" spans="1:65" s="203" customFormat="1" ht="45">
      <c r="B199" s="204"/>
      <c r="D199" s="198" t="s">
        <v>124</v>
      </c>
      <c r="E199" s="205" t="s">
        <v>1</v>
      </c>
      <c r="F199" s="206" t="s">
        <v>203</v>
      </c>
      <c r="H199" s="205" t="s">
        <v>1</v>
      </c>
      <c r="I199" s="79"/>
      <c r="L199" s="204"/>
      <c r="M199" s="207"/>
      <c r="N199" s="208"/>
      <c r="O199" s="208"/>
      <c r="P199" s="208"/>
      <c r="Q199" s="208"/>
      <c r="R199" s="208"/>
      <c r="S199" s="208"/>
      <c r="T199" s="209"/>
      <c r="AT199" s="205" t="s">
        <v>124</v>
      </c>
      <c r="AU199" s="205" t="s">
        <v>86</v>
      </c>
      <c r="AV199" s="203" t="s">
        <v>84</v>
      </c>
      <c r="AW199" s="203" t="s">
        <v>33</v>
      </c>
      <c r="AX199" s="203" t="s">
        <v>76</v>
      </c>
      <c r="AY199" s="205" t="s">
        <v>113</v>
      </c>
    </row>
    <row r="200" spans="1:65" s="203" customFormat="1" ht="22.5">
      <c r="B200" s="204"/>
      <c r="D200" s="198" t="s">
        <v>124</v>
      </c>
      <c r="E200" s="205" t="s">
        <v>1</v>
      </c>
      <c r="F200" s="206" t="s">
        <v>171</v>
      </c>
      <c r="H200" s="205" t="s">
        <v>1</v>
      </c>
      <c r="I200" s="79"/>
      <c r="L200" s="204"/>
      <c r="M200" s="207"/>
      <c r="N200" s="208"/>
      <c r="O200" s="208"/>
      <c r="P200" s="208"/>
      <c r="Q200" s="208"/>
      <c r="R200" s="208"/>
      <c r="S200" s="208"/>
      <c r="T200" s="209"/>
      <c r="AT200" s="205" t="s">
        <v>124</v>
      </c>
      <c r="AU200" s="205" t="s">
        <v>86</v>
      </c>
      <c r="AV200" s="203" t="s">
        <v>84</v>
      </c>
      <c r="AW200" s="203" t="s">
        <v>33</v>
      </c>
      <c r="AX200" s="203" t="s">
        <v>76</v>
      </c>
      <c r="AY200" s="205" t="s">
        <v>113</v>
      </c>
    </row>
    <row r="201" spans="1:65" s="210" customFormat="1">
      <c r="B201" s="211"/>
      <c r="D201" s="198" t="s">
        <v>124</v>
      </c>
      <c r="E201" s="212" t="s">
        <v>1</v>
      </c>
      <c r="F201" s="213" t="s">
        <v>84</v>
      </c>
      <c r="H201" s="214">
        <v>1</v>
      </c>
      <c r="I201" s="80"/>
      <c r="L201" s="211"/>
      <c r="M201" s="215"/>
      <c r="N201" s="216"/>
      <c r="O201" s="216"/>
      <c r="P201" s="216"/>
      <c r="Q201" s="216"/>
      <c r="R201" s="216"/>
      <c r="S201" s="216"/>
      <c r="T201" s="217"/>
      <c r="AT201" s="212" t="s">
        <v>124</v>
      </c>
      <c r="AU201" s="212" t="s">
        <v>86</v>
      </c>
      <c r="AV201" s="210" t="s">
        <v>86</v>
      </c>
      <c r="AW201" s="210" t="s">
        <v>33</v>
      </c>
      <c r="AX201" s="210" t="s">
        <v>76</v>
      </c>
      <c r="AY201" s="212" t="s">
        <v>113</v>
      </c>
    </row>
    <row r="202" spans="1:65" s="218" customFormat="1">
      <c r="B202" s="219"/>
      <c r="D202" s="198" t="s">
        <v>124</v>
      </c>
      <c r="E202" s="220" t="s">
        <v>1</v>
      </c>
      <c r="F202" s="221" t="s">
        <v>126</v>
      </c>
      <c r="H202" s="222">
        <v>1</v>
      </c>
      <c r="I202" s="81"/>
      <c r="L202" s="219"/>
      <c r="M202" s="223"/>
      <c r="N202" s="224"/>
      <c r="O202" s="224"/>
      <c r="P202" s="224"/>
      <c r="Q202" s="224"/>
      <c r="R202" s="224"/>
      <c r="S202" s="224"/>
      <c r="T202" s="225"/>
      <c r="AT202" s="220" t="s">
        <v>124</v>
      </c>
      <c r="AU202" s="220" t="s">
        <v>86</v>
      </c>
      <c r="AV202" s="218" t="s">
        <v>127</v>
      </c>
      <c r="AW202" s="218" t="s">
        <v>33</v>
      </c>
      <c r="AX202" s="218" t="s">
        <v>84</v>
      </c>
      <c r="AY202" s="220" t="s">
        <v>113</v>
      </c>
    </row>
    <row r="203" spans="1:65" s="99" customFormat="1" ht="37.9" customHeight="1">
      <c r="A203" s="96"/>
      <c r="B203" s="97"/>
      <c r="C203" s="185">
        <v>13</v>
      </c>
      <c r="D203" s="185" t="s">
        <v>116</v>
      </c>
      <c r="E203" s="186" t="s">
        <v>172</v>
      </c>
      <c r="F203" s="187" t="s">
        <v>195</v>
      </c>
      <c r="G203" s="188" t="s">
        <v>118</v>
      </c>
      <c r="H203" s="189">
        <v>1</v>
      </c>
      <c r="I203" s="77"/>
      <c r="J203" s="190">
        <f>ROUND(I203*H203,2)</f>
        <v>0</v>
      </c>
      <c r="K203" s="187" t="s">
        <v>119</v>
      </c>
      <c r="L203" s="97"/>
      <c r="M203" s="191" t="s">
        <v>1</v>
      </c>
      <c r="N203" s="192" t="s">
        <v>41</v>
      </c>
      <c r="O203" s="193"/>
      <c r="P203" s="194">
        <f>O203*H203</f>
        <v>0</v>
      </c>
      <c r="Q203" s="194">
        <v>0</v>
      </c>
      <c r="R203" s="194">
        <f>Q203*H203</f>
        <v>0</v>
      </c>
      <c r="S203" s="194">
        <v>0</v>
      </c>
      <c r="T203" s="195">
        <f>S203*H203</f>
        <v>0</v>
      </c>
      <c r="U203" s="96"/>
      <c r="V203" s="96"/>
      <c r="W203" s="96"/>
      <c r="X203" s="96"/>
      <c r="Y203" s="96"/>
      <c r="Z203" s="96"/>
      <c r="AA203" s="96"/>
      <c r="AB203" s="96"/>
      <c r="AC203" s="96"/>
      <c r="AD203" s="96"/>
      <c r="AE203" s="96"/>
      <c r="AR203" s="196" t="s">
        <v>120</v>
      </c>
      <c r="AT203" s="196" t="s">
        <v>116</v>
      </c>
      <c r="AU203" s="196" t="s">
        <v>86</v>
      </c>
      <c r="AY203" s="89" t="s">
        <v>113</v>
      </c>
      <c r="BE203" s="197">
        <f>IF(N203="základní",J203,0)</f>
        <v>0</v>
      </c>
      <c r="BF203" s="197">
        <f>IF(N203="snížená",J203,0)</f>
        <v>0</v>
      </c>
      <c r="BG203" s="197">
        <f>IF(N203="zákl. přenesená",J203,0)</f>
        <v>0</v>
      </c>
      <c r="BH203" s="197">
        <f>IF(N203="sníž. přenesená",J203,0)</f>
        <v>0</v>
      </c>
      <c r="BI203" s="197">
        <f>IF(N203="nulová",J203,0)</f>
        <v>0</v>
      </c>
      <c r="BJ203" s="89" t="s">
        <v>84</v>
      </c>
      <c r="BK203" s="197">
        <f>ROUND(I203*H203,2)</f>
        <v>0</v>
      </c>
      <c r="BL203" s="89" t="s">
        <v>120</v>
      </c>
      <c r="BM203" s="196" t="s">
        <v>173</v>
      </c>
    </row>
    <row r="204" spans="1:65" s="99" customFormat="1">
      <c r="A204" s="96"/>
      <c r="B204" s="97"/>
      <c r="C204" s="96"/>
      <c r="D204" s="198" t="s">
        <v>122</v>
      </c>
      <c r="E204" s="96"/>
      <c r="F204" s="199" t="s">
        <v>123</v>
      </c>
      <c r="G204" s="96"/>
      <c r="H204" s="96"/>
      <c r="I204" s="78"/>
      <c r="J204" s="96"/>
      <c r="K204" s="96"/>
      <c r="L204" s="97"/>
      <c r="M204" s="200"/>
      <c r="N204" s="201"/>
      <c r="O204" s="193"/>
      <c r="P204" s="193"/>
      <c r="Q204" s="193"/>
      <c r="R204" s="193"/>
      <c r="S204" s="193"/>
      <c r="T204" s="202"/>
      <c r="U204" s="96"/>
      <c r="V204" s="96"/>
      <c r="W204" s="96"/>
      <c r="X204" s="96"/>
      <c r="Y204" s="96"/>
      <c r="Z204" s="96"/>
      <c r="AA204" s="96"/>
      <c r="AB204" s="96"/>
      <c r="AC204" s="96"/>
      <c r="AD204" s="96"/>
      <c r="AE204" s="96"/>
      <c r="AT204" s="89" t="s">
        <v>122</v>
      </c>
      <c r="AU204" s="89" t="s">
        <v>86</v>
      </c>
    </row>
    <row r="205" spans="1:65" s="203" customFormat="1" ht="22.5">
      <c r="B205" s="204"/>
      <c r="D205" s="198" t="s">
        <v>124</v>
      </c>
      <c r="E205" s="205" t="s">
        <v>1</v>
      </c>
      <c r="F205" s="206" t="s">
        <v>174</v>
      </c>
      <c r="H205" s="205" t="s">
        <v>1</v>
      </c>
      <c r="I205" s="79"/>
      <c r="L205" s="204"/>
      <c r="M205" s="207"/>
      <c r="N205" s="208"/>
      <c r="O205" s="208"/>
      <c r="P205" s="208"/>
      <c r="Q205" s="208"/>
      <c r="R205" s="208"/>
      <c r="S205" s="208"/>
      <c r="T205" s="209"/>
      <c r="AT205" s="205" t="s">
        <v>124</v>
      </c>
      <c r="AU205" s="205" t="s">
        <v>86</v>
      </c>
      <c r="AV205" s="203" t="s">
        <v>84</v>
      </c>
      <c r="AW205" s="203" t="s">
        <v>33</v>
      </c>
      <c r="AX205" s="203" t="s">
        <v>76</v>
      </c>
      <c r="AY205" s="205" t="s">
        <v>113</v>
      </c>
    </row>
    <row r="206" spans="1:65" s="203" customFormat="1" ht="22.5">
      <c r="B206" s="204"/>
      <c r="D206" s="198" t="s">
        <v>124</v>
      </c>
      <c r="E206" s="205" t="s">
        <v>1</v>
      </c>
      <c r="F206" s="206" t="s">
        <v>175</v>
      </c>
      <c r="H206" s="205" t="s">
        <v>1</v>
      </c>
      <c r="I206" s="79"/>
      <c r="L206" s="204"/>
      <c r="M206" s="207"/>
      <c r="N206" s="208"/>
      <c r="O206" s="208"/>
      <c r="P206" s="208"/>
      <c r="Q206" s="208"/>
      <c r="R206" s="208"/>
      <c r="S206" s="208"/>
      <c r="T206" s="209"/>
      <c r="AT206" s="205" t="s">
        <v>124</v>
      </c>
      <c r="AU206" s="205" t="s">
        <v>86</v>
      </c>
      <c r="AV206" s="203" t="s">
        <v>84</v>
      </c>
      <c r="AW206" s="203" t="s">
        <v>33</v>
      </c>
      <c r="AX206" s="203" t="s">
        <v>76</v>
      </c>
      <c r="AY206" s="205" t="s">
        <v>113</v>
      </c>
    </row>
    <row r="207" spans="1:65" s="210" customFormat="1">
      <c r="B207" s="211"/>
      <c r="D207" s="198" t="s">
        <v>124</v>
      </c>
      <c r="E207" s="212" t="s">
        <v>1</v>
      </c>
      <c r="F207" s="213" t="s">
        <v>84</v>
      </c>
      <c r="H207" s="214">
        <v>1</v>
      </c>
      <c r="I207" s="80"/>
      <c r="L207" s="211"/>
      <c r="M207" s="215"/>
      <c r="N207" s="216"/>
      <c r="O207" s="216"/>
      <c r="P207" s="216"/>
      <c r="Q207" s="216"/>
      <c r="R207" s="216"/>
      <c r="S207" s="216"/>
      <c r="T207" s="217"/>
      <c r="AT207" s="212" t="s">
        <v>124</v>
      </c>
      <c r="AU207" s="212" t="s">
        <v>86</v>
      </c>
      <c r="AV207" s="210" t="s">
        <v>86</v>
      </c>
      <c r="AW207" s="210" t="s">
        <v>33</v>
      </c>
      <c r="AX207" s="210" t="s">
        <v>76</v>
      </c>
      <c r="AY207" s="212" t="s">
        <v>113</v>
      </c>
    </row>
    <row r="208" spans="1:65" s="218" customFormat="1">
      <c r="B208" s="219"/>
      <c r="D208" s="198" t="s">
        <v>124</v>
      </c>
      <c r="E208" s="220" t="s">
        <v>1</v>
      </c>
      <c r="F208" s="221" t="s">
        <v>126</v>
      </c>
      <c r="H208" s="222">
        <v>1</v>
      </c>
      <c r="I208" s="81"/>
      <c r="L208" s="219"/>
      <c r="M208" s="223"/>
      <c r="N208" s="224"/>
      <c r="O208" s="224"/>
      <c r="P208" s="224"/>
      <c r="Q208" s="224"/>
      <c r="R208" s="224"/>
      <c r="S208" s="224"/>
      <c r="T208" s="225"/>
      <c r="AT208" s="220" t="s">
        <v>124</v>
      </c>
      <c r="AU208" s="220" t="s">
        <v>86</v>
      </c>
      <c r="AV208" s="218" t="s">
        <v>127</v>
      </c>
      <c r="AW208" s="218" t="s">
        <v>33</v>
      </c>
      <c r="AX208" s="218" t="s">
        <v>84</v>
      </c>
      <c r="AY208" s="220" t="s">
        <v>113</v>
      </c>
    </row>
    <row r="209" spans="1:65" s="99" customFormat="1" ht="37.9" customHeight="1">
      <c r="A209" s="96"/>
      <c r="B209" s="97"/>
      <c r="C209" s="185">
        <v>14</v>
      </c>
      <c r="D209" s="185" t="s">
        <v>116</v>
      </c>
      <c r="E209" s="186" t="s">
        <v>176</v>
      </c>
      <c r="F209" s="226" t="s">
        <v>196</v>
      </c>
      <c r="G209" s="188" t="s">
        <v>118</v>
      </c>
      <c r="H209" s="189">
        <v>1</v>
      </c>
      <c r="I209" s="77"/>
      <c r="J209" s="190">
        <f>ROUND(I209*H209,2)</f>
        <v>0</v>
      </c>
      <c r="K209" s="187" t="s">
        <v>119</v>
      </c>
      <c r="L209" s="97"/>
      <c r="M209" s="191" t="s">
        <v>1</v>
      </c>
      <c r="N209" s="192" t="s">
        <v>41</v>
      </c>
      <c r="O209" s="193"/>
      <c r="P209" s="194">
        <f>O209*H209</f>
        <v>0</v>
      </c>
      <c r="Q209" s="194">
        <v>0</v>
      </c>
      <c r="R209" s="194">
        <f>Q209*H209</f>
        <v>0</v>
      </c>
      <c r="S209" s="194">
        <v>0</v>
      </c>
      <c r="T209" s="195">
        <f>S209*H209</f>
        <v>0</v>
      </c>
      <c r="U209" s="96"/>
      <c r="V209" s="96"/>
      <c r="W209" s="96"/>
      <c r="X209" s="96"/>
      <c r="Y209" s="96"/>
      <c r="Z209" s="96"/>
      <c r="AA209" s="96"/>
      <c r="AB209" s="96"/>
      <c r="AC209" s="96"/>
      <c r="AD209" s="96"/>
      <c r="AE209" s="96"/>
      <c r="AR209" s="196" t="s">
        <v>120</v>
      </c>
      <c r="AT209" s="196" t="s">
        <v>116</v>
      </c>
      <c r="AU209" s="196" t="s">
        <v>86</v>
      </c>
      <c r="AY209" s="89" t="s">
        <v>113</v>
      </c>
      <c r="BE209" s="197">
        <f>IF(N209="základní",J209,0)</f>
        <v>0</v>
      </c>
      <c r="BF209" s="197">
        <f>IF(N209="snížená",J209,0)</f>
        <v>0</v>
      </c>
      <c r="BG209" s="197">
        <f>IF(N209="zákl. přenesená",J209,0)</f>
        <v>0</v>
      </c>
      <c r="BH209" s="197">
        <f>IF(N209="sníž. přenesená",J209,0)</f>
        <v>0</v>
      </c>
      <c r="BI209" s="197">
        <f>IF(N209="nulová",J209,0)</f>
        <v>0</v>
      </c>
      <c r="BJ209" s="89" t="s">
        <v>84</v>
      </c>
      <c r="BK209" s="197">
        <f>ROUND(I209*H209,2)</f>
        <v>0</v>
      </c>
      <c r="BL209" s="89" t="s">
        <v>120</v>
      </c>
      <c r="BM209" s="196" t="s">
        <v>177</v>
      </c>
    </row>
    <row r="210" spans="1:65" s="99" customFormat="1">
      <c r="A210" s="96"/>
      <c r="B210" s="97"/>
      <c r="C210" s="96"/>
      <c r="D210" s="198" t="s">
        <v>122</v>
      </c>
      <c r="E210" s="96"/>
      <c r="F210" s="199" t="s">
        <v>123</v>
      </c>
      <c r="G210" s="96"/>
      <c r="H210" s="96"/>
      <c r="I210" s="78"/>
      <c r="J210" s="96"/>
      <c r="K210" s="96"/>
      <c r="L210" s="97"/>
      <c r="M210" s="200"/>
      <c r="N210" s="201"/>
      <c r="O210" s="193"/>
      <c r="P210" s="193"/>
      <c r="Q210" s="193"/>
      <c r="R210" s="193"/>
      <c r="S210" s="193"/>
      <c r="T210" s="202"/>
      <c r="U210" s="96"/>
      <c r="V210" s="96"/>
      <c r="W210" s="96"/>
      <c r="X210" s="96"/>
      <c r="Y210" s="96"/>
      <c r="Z210" s="96"/>
      <c r="AA210" s="96"/>
      <c r="AB210" s="96"/>
      <c r="AC210" s="96"/>
      <c r="AD210" s="96"/>
      <c r="AE210" s="96"/>
      <c r="AT210" s="89" t="s">
        <v>122</v>
      </c>
      <c r="AU210" s="89" t="s">
        <v>86</v>
      </c>
    </row>
    <row r="211" spans="1:65" s="203" customFormat="1" ht="33.75">
      <c r="B211" s="204"/>
      <c r="D211" s="198" t="s">
        <v>124</v>
      </c>
      <c r="E211" s="205" t="s">
        <v>1</v>
      </c>
      <c r="F211" s="206" t="s">
        <v>178</v>
      </c>
      <c r="H211" s="205" t="s">
        <v>1</v>
      </c>
      <c r="I211" s="79"/>
      <c r="L211" s="204"/>
      <c r="M211" s="207"/>
      <c r="N211" s="208"/>
      <c r="O211" s="208"/>
      <c r="P211" s="208"/>
      <c r="Q211" s="208"/>
      <c r="R211" s="208"/>
      <c r="S211" s="208"/>
      <c r="T211" s="209"/>
      <c r="AT211" s="205" t="s">
        <v>124</v>
      </c>
      <c r="AU211" s="205" t="s">
        <v>86</v>
      </c>
      <c r="AV211" s="203" t="s">
        <v>84</v>
      </c>
      <c r="AW211" s="203" t="s">
        <v>33</v>
      </c>
      <c r="AX211" s="203" t="s">
        <v>76</v>
      </c>
      <c r="AY211" s="205" t="s">
        <v>113</v>
      </c>
    </row>
    <row r="212" spans="1:65" s="203" customFormat="1" ht="22.5">
      <c r="B212" s="204"/>
      <c r="D212" s="198" t="s">
        <v>124</v>
      </c>
      <c r="E212" s="205" t="s">
        <v>1</v>
      </c>
      <c r="F212" s="206" t="s">
        <v>179</v>
      </c>
      <c r="H212" s="205" t="s">
        <v>1</v>
      </c>
      <c r="I212" s="79"/>
      <c r="L212" s="204"/>
      <c r="M212" s="207"/>
      <c r="N212" s="208"/>
      <c r="O212" s="208"/>
      <c r="P212" s="208"/>
      <c r="Q212" s="208"/>
      <c r="R212" s="208"/>
      <c r="S212" s="208"/>
      <c r="T212" s="209"/>
      <c r="AT212" s="205" t="s">
        <v>124</v>
      </c>
      <c r="AU212" s="205" t="s">
        <v>86</v>
      </c>
      <c r="AV212" s="203" t="s">
        <v>84</v>
      </c>
      <c r="AW212" s="203" t="s">
        <v>33</v>
      </c>
      <c r="AX212" s="203" t="s">
        <v>76</v>
      </c>
      <c r="AY212" s="205" t="s">
        <v>113</v>
      </c>
    </row>
    <row r="213" spans="1:65" s="210" customFormat="1">
      <c r="B213" s="211"/>
      <c r="D213" s="198" t="s">
        <v>124</v>
      </c>
      <c r="E213" s="212" t="s">
        <v>1</v>
      </c>
      <c r="F213" s="213" t="s">
        <v>84</v>
      </c>
      <c r="H213" s="214">
        <v>1</v>
      </c>
      <c r="I213" s="80"/>
      <c r="L213" s="211"/>
      <c r="M213" s="215"/>
      <c r="N213" s="216"/>
      <c r="O213" s="216"/>
      <c r="P213" s="216"/>
      <c r="Q213" s="216"/>
      <c r="R213" s="216"/>
      <c r="S213" s="216"/>
      <c r="T213" s="217"/>
      <c r="AT213" s="212" t="s">
        <v>124</v>
      </c>
      <c r="AU213" s="212" t="s">
        <v>86</v>
      </c>
      <c r="AV213" s="210" t="s">
        <v>86</v>
      </c>
      <c r="AW213" s="210" t="s">
        <v>33</v>
      </c>
      <c r="AX213" s="210" t="s">
        <v>76</v>
      </c>
      <c r="AY213" s="212" t="s">
        <v>113</v>
      </c>
    </row>
    <row r="214" spans="1:65" s="218" customFormat="1">
      <c r="B214" s="219"/>
      <c r="D214" s="198" t="s">
        <v>124</v>
      </c>
      <c r="E214" s="220" t="s">
        <v>1</v>
      </c>
      <c r="F214" s="221" t="s">
        <v>126</v>
      </c>
      <c r="H214" s="222">
        <v>1</v>
      </c>
      <c r="I214" s="81"/>
      <c r="L214" s="219"/>
      <c r="M214" s="230"/>
      <c r="N214" s="231"/>
      <c r="O214" s="231"/>
      <c r="P214" s="231"/>
      <c r="Q214" s="231"/>
      <c r="R214" s="231"/>
      <c r="S214" s="231"/>
      <c r="T214" s="232"/>
      <c r="AT214" s="220" t="s">
        <v>124</v>
      </c>
      <c r="AU214" s="220" t="s">
        <v>86</v>
      </c>
      <c r="AV214" s="218" t="s">
        <v>127</v>
      </c>
      <c r="AW214" s="218" t="s">
        <v>33</v>
      </c>
      <c r="AX214" s="218" t="s">
        <v>84</v>
      </c>
      <c r="AY214" s="220" t="s">
        <v>113</v>
      </c>
    </row>
    <row r="215" spans="1:65" s="243" customFormat="1" ht="37.9" customHeight="1">
      <c r="A215" s="233"/>
      <c r="B215" s="234"/>
      <c r="C215" s="235">
        <v>15</v>
      </c>
      <c r="D215" s="235" t="s">
        <v>116</v>
      </c>
      <c r="E215" s="236" t="s">
        <v>185</v>
      </c>
      <c r="F215" s="226" t="s">
        <v>187</v>
      </c>
      <c r="G215" s="228" t="s">
        <v>118</v>
      </c>
      <c r="H215" s="229">
        <v>9</v>
      </c>
      <c r="I215" s="77"/>
      <c r="J215" s="237">
        <f>ROUND(I215*H215,2)</f>
        <v>0</v>
      </c>
      <c r="K215" s="227" t="s">
        <v>119</v>
      </c>
      <c r="L215" s="234"/>
      <c r="M215" s="238" t="s">
        <v>1</v>
      </c>
      <c r="N215" s="239" t="s">
        <v>41</v>
      </c>
      <c r="O215" s="240"/>
      <c r="P215" s="241">
        <f>O215*H215</f>
        <v>0</v>
      </c>
      <c r="Q215" s="241">
        <v>0</v>
      </c>
      <c r="R215" s="241">
        <f>Q215*H215</f>
        <v>0</v>
      </c>
      <c r="S215" s="241">
        <v>0</v>
      </c>
      <c r="T215" s="242">
        <f>S215*H215</f>
        <v>0</v>
      </c>
      <c r="U215" s="233"/>
      <c r="V215" s="233"/>
      <c r="W215" s="233"/>
      <c r="X215" s="233"/>
      <c r="Y215" s="233"/>
      <c r="Z215" s="233"/>
      <c r="AA215" s="233"/>
      <c r="AB215" s="233"/>
      <c r="AC215" s="233"/>
      <c r="AD215" s="233"/>
      <c r="AE215" s="233"/>
      <c r="AR215" s="244" t="s">
        <v>120</v>
      </c>
      <c r="AT215" s="244" t="s">
        <v>116</v>
      </c>
      <c r="AU215" s="244" t="s">
        <v>86</v>
      </c>
      <c r="AY215" s="245" t="s">
        <v>113</v>
      </c>
      <c r="BE215" s="246">
        <f>IF(N215="základní",J215,0)</f>
        <v>0</v>
      </c>
      <c r="BF215" s="246">
        <f>IF(N215="snížená",J215,0)</f>
        <v>0</v>
      </c>
      <c r="BG215" s="246">
        <f>IF(N215="zákl. přenesená",J215,0)</f>
        <v>0</v>
      </c>
      <c r="BH215" s="246">
        <f>IF(N215="sníž. přenesená",J215,0)</f>
        <v>0</v>
      </c>
      <c r="BI215" s="246">
        <f>IF(N215="nulová",J215,0)</f>
        <v>0</v>
      </c>
      <c r="BJ215" s="245" t="s">
        <v>84</v>
      </c>
      <c r="BK215" s="246">
        <f>ROUND(I215*H215,2)</f>
        <v>0</v>
      </c>
      <c r="BL215" s="245" t="s">
        <v>120</v>
      </c>
      <c r="BM215" s="244" t="s">
        <v>177</v>
      </c>
    </row>
    <row r="216" spans="1:65" s="243" customFormat="1">
      <c r="A216" s="233"/>
      <c r="B216" s="234"/>
      <c r="C216" s="233"/>
      <c r="D216" s="247" t="s">
        <v>122</v>
      </c>
      <c r="E216" s="233"/>
      <c r="F216" s="248" t="s">
        <v>123</v>
      </c>
      <c r="G216" s="233"/>
      <c r="H216" s="233"/>
      <c r="I216" s="83"/>
      <c r="J216" s="233"/>
      <c r="K216" s="233"/>
      <c r="L216" s="234"/>
      <c r="M216" s="249"/>
      <c r="N216" s="250"/>
      <c r="O216" s="240"/>
      <c r="P216" s="240"/>
      <c r="Q216" s="240"/>
      <c r="R216" s="240"/>
      <c r="S216" s="240"/>
      <c r="T216" s="251"/>
      <c r="U216" s="233"/>
      <c r="V216" s="233"/>
      <c r="W216" s="233"/>
      <c r="X216" s="233"/>
      <c r="Y216" s="233"/>
      <c r="Z216" s="233"/>
      <c r="AA216" s="233"/>
      <c r="AB216" s="233"/>
      <c r="AC216" s="233"/>
      <c r="AD216" s="233"/>
      <c r="AE216" s="233"/>
      <c r="AT216" s="245" t="s">
        <v>122</v>
      </c>
      <c r="AU216" s="245" t="s">
        <v>86</v>
      </c>
    </row>
    <row r="217" spans="1:65" s="252" customFormat="1" ht="33.75">
      <c r="B217" s="253"/>
      <c r="D217" s="247" t="s">
        <v>124</v>
      </c>
      <c r="E217" s="254" t="s">
        <v>1</v>
      </c>
      <c r="F217" s="255" t="s">
        <v>204</v>
      </c>
      <c r="H217" s="254" t="s">
        <v>1</v>
      </c>
      <c r="I217" s="84"/>
      <c r="L217" s="253"/>
      <c r="M217" s="256"/>
      <c r="N217" s="257"/>
      <c r="O217" s="257"/>
      <c r="P217" s="257"/>
      <c r="Q217" s="257"/>
      <c r="R217" s="257"/>
      <c r="S217" s="257"/>
      <c r="T217" s="258"/>
      <c r="AT217" s="254" t="s">
        <v>124</v>
      </c>
      <c r="AU217" s="254" t="s">
        <v>86</v>
      </c>
      <c r="AV217" s="252" t="s">
        <v>84</v>
      </c>
      <c r="AW217" s="252" t="s">
        <v>33</v>
      </c>
      <c r="AX217" s="252" t="s">
        <v>76</v>
      </c>
      <c r="AY217" s="254" t="s">
        <v>113</v>
      </c>
    </row>
    <row r="218" spans="1:65" s="252" customFormat="1" ht="22.5">
      <c r="B218" s="253"/>
      <c r="D218" s="247" t="s">
        <v>124</v>
      </c>
      <c r="E218" s="254" t="s">
        <v>1</v>
      </c>
      <c r="F218" s="255" t="s">
        <v>188</v>
      </c>
      <c r="H218" s="254" t="s">
        <v>1</v>
      </c>
      <c r="I218" s="84"/>
      <c r="L218" s="253"/>
      <c r="M218" s="256"/>
      <c r="N218" s="257"/>
      <c r="O218" s="257"/>
      <c r="P218" s="257"/>
      <c r="Q218" s="257"/>
      <c r="R218" s="257"/>
      <c r="S218" s="257"/>
      <c r="T218" s="258"/>
      <c r="AT218" s="254" t="s">
        <v>124</v>
      </c>
      <c r="AU218" s="254" t="s">
        <v>86</v>
      </c>
      <c r="AV218" s="252" t="s">
        <v>84</v>
      </c>
      <c r="AW218" s="252" t="s">
        <v>33</v>
      </c>
      <c r="AX218" s="252" t="s">
        <v>76</v>
      </c>
      <c r="AY218" s="254" t="s">
        <v>113</v>
      </c>
    </row>
    <row r="219" spans="1:65" s="259" customFormat="1">
      <c r="B219" s="260"/>
      <c r="D219" s="247" t="s">
        <v>124</v>
      </c>
      <c r="E219" s="261" t="s">
        <v>1</v>
      </c>
      <c r="F219" s="262" t="s">
        <v>84</v>
      </c>
      <c r="H219" s="263">
        <v>9</v>
      </c>
      <c r="I219" s="85"/>
      <c r="L219" s="260"/>
      <c r="M219" s="264"/>
      <c r="N219" s="265"/>
      <c r="O219" s="265"/>
      <c r="P219" s="265"/>
      <c r="Q219" s="265"/>
      <c r="R219" s="265"/>
      <c r="S219" s="265"/>
      <c r="T219" s="266"/>
      <c r="AT219" s="261" t="s">
        <v>124</v>
      </c>
      <c r="AU219" s="261" t="s">
        <v>86</v>
      </c>
      <c r="AV219" s="259" t="s">
        <v>86</v>
      </c>
      <c r="AW219" s="259" t="s">
        <v>33</v>
      </c>
      <c r="AX219" s="259" t="s">
        <v>76</v>
      </c>
      <c r="AY219" s="261" t="s">
        <v>113</v>
      </c>
    </row>
    <row r="220" spans="1:65" s="267" customFormat="1">
      <c r="B220" s="268"/>
      <c r="D220" s="247" t="s">
        <v>124</v>
      </c>
      <c r="E220" s="269" t="s">
        <v>1</v>
      </c>
      <c r="F220" s="270" t="s">
        <v>126</v>
      </c>
      <c r="H220" s="271">
        <v>9</v>
      </c>
      <c r="I220" s="86"/>
      <c r="L220" s="268"/>
      <c r="M220" s="272"/>
      <c r="N220" s="273"/>
      <c r="O220" s="273"/>
      <c r="P220" s="273"/>
      <c r="Q220" s="273"/>
      <c r="R220" s="273"/>
      <c r="S220" s="273"/>
      <c r="T220" s="274"/>
      <c r="AT220" s="269" t="s">
        <v>124</v>
      </c>
      <c r="AU220" s="269" t="s">
        <v>86</v>
      </c>
      <c r="AV220" s="267" t="s">
        <v>127</v>
      </c>
      <c r="AW220" s="267" t="s">
        <v>33</v>
      </c>
      <c r="AX220" s="267" t="s">
        <v>84</v>
      </c>
      <c r="AY220" s="269" t="s">
        <v>113</v>
      </c>
    </row>
    <row r="221" spans="1:65" s="243" customFormat="1" ht="37.9" customHeight="1">
      <c r="A221" s="233"/>
      <c r="B221" s="234"/>
      <c r="C221" s="235">
        <v>16</v>
      </c>
      <c r="D221" s="235" t="s">
        <v>116</v>
      </c>
      <c r="E221" s="236" t="s">
        <v>186</v>
      </c>
      <c r="F221" s="226" t="s">
        <v>189</v>
      </c>
      <c r="G221" s="228" t="s">
        <v>118</v>
      </c>
      <c r="H221" s="229">
        <v>3</v>
      </c>
      <c r="I221" s="77"/>
      <c r="J221" s="237">
        <f>ROUND(I221*H221,2)</f>
        <v>0</v>
      </c>
      <c r="K221" s="227" t="s">
        <v>119</v>
      </c>
      <c r="L221" s="234"/>
      <c r="M221" s="238" t="s">
        <v>1</v>
      </c>
      <c r="N221" s="239" t="s">
        <v>41</v>
      </c>
      <c r="O221" s="240"/>
      <c r="P221" s="241">
        <f>O221*H221</f>
        <v>0</v>
      </c>
      <c r="Q221" s="241">
        <v>0</v>
      </c>
      <c r="R221" s="241">
        <f>Q221*H221</f>
        <v>0</v>
      </c>
      <c r="S221" s="241">
        <v>0</v>
      </c>
      <c r="T221" s="242">
        <f>S221*H221</f>
        <v>0</v>
      </c>
      <c r="U221" s="233"/>
      <c r="V221" s="233"/>
      <c r="W221" s="233"/>
      <c r="X221" s="233"/>
      <c r="Y221" s="233"/>
      <c r="Z221" s="233"/>
      <c r="AA221" s="233"/>
      <c r="AB221" s="233"/>
      <c r="AC221" s="233"/>
      <c r="AD221" s="233"/>
      <c r="AE221" s="233"/>
      <c r="AR221" s="244" t="s">
        <v>120</v>
      </c>
      <c r="AT221" s="244" t="s">
        <v>116</v>
      </c>
      <c r="AU221" s="244" t="s">
        <v>86</v>
      </c>
      <c r="AY221" s="245" t="s">
        <v>113</v>
      </c>
      <c r="BE221" s="246">
        <f>IF(N221="základní",J221,0)</f>
        <v>0</v>
      </c>
      <c r="BF221" s="246">
        <f>IF(N221="snížená",J221,0)</f>
        <v>0</v>
      </c>
      <c r="BG221" s="246">
        <f>IF(N221="zákl. přenesená",J221,0)</f>
        <v>0</v>
      </c>
      <c r="BH221" s="246">
        <f>IF(N221="sníž. přenesená",J221,0)</f>
        <v>0</v>
      </c>
      <c r="BI221" s="246">
        <f>IF(N221="nulová",J221,0)</f>
        <v>0</v>
      </c>
      <c r="BJ221" s="245" t="s">
        <v>84</v>
      </c>
      <c r="BK221" s="246">
        <f>ROUND(I221*H221,2)</f>
        <v>0</v>
      </c>
      <c r="BL221" s="245" t="s">
        <v>120</v>
      </c>
      <c r="BM221" s="244" t="s">
        <v>177</v>
      </c>
    </row>
    <row r="222" spans="1:65" s="243" customFormat="1">
      <c r="A222" s="233"/>
      <c r="B222" s="234"/>
      <c r="C222" s="233"/>
      <c r="D222" s="247" t="s">
        <v>122</v>
      </c>
      <c r="E222" s="233"/>
      <c r="F222" s="248" t="s">
        <v>123</v>
      </c>
      <c r="G222" s="233"/>
      <c r="H222" s="233"/>
      <c r="I222" s="83"/>
      <c r="J222" s="233"/>
      <c r="K222" s="233"/>
      <c r="L222" s="234"/>
      <c r="M222" s="249"/>
      <c r="N222" s="250"/>
      <c r="O222" s="240"/>
      <c r="P222" s="240"/>
      <c r="Q222" s="240"/>
      <c r="R222" s="240"/>
      <c r="S222" s="240"/>
      <c r="T222" s="251"/>
      <c r="U222" s="233"/>
      <c r="V222" s="233"/>
      <c r="W222" s="233"/>
      <c r="X222" s="233"/>
      <c r="Y222" s="233"/>
      <c r="Z222" s="233"/>
      <c r="AA222" s="233"/>
      <c r="AB222" s="233"/>
      <c r="AC222" s="233"/>
      <c r="AD222" s="233"/>
      <c r="AE222" s="233"/>
      <c r="AT222" s="245" t="s">
        <v>122</v>
      </c>
      <c r="AU222" s="245" t="s">
        <v>86</v>
      </c>
    </row>
    <row r="223" spans="1:65" s="252" customFormat="1">
      <c r="B223" s="253"/>
      <c r="D223" s="247" t="s">
        <v>124</v>
      </c>
      <c r="E223" s="254" t="s">
        <v>1</v>
      </c>
      <c r="F223" s="255" t="s">
        <v>190</v>
      </c>
      <c r="H223" s="254" t="s">
        <v>1</v>
      </c>
      <c r="I223" s="84"/>
      <c r="L223" s="253"/>
      <c r="M223" s="256"/>
      <c r="N223" s="257"/>
      <c r="O223" s="257"/>
      <c r="P223" s="257"/>
      <c r="Q223" s="257"/>
      <c r="R223" s="257"/>
      <c r="S223" s="257"/>
      <c r="T223" s="258"/>
      <c r="AT223" s="254" t="s">
        <v>124</v>
      </c>
      <c r="AU223" s="254" t="s">
        <v>86</v>
      </c>
      <c r="AV223" s="252" t="s">
        <v>84</v>
      </c>
      <c r="AW223" s="252" t="s">
        <v>33</v>
      </c>
      <c r="AX223" s="252" t="s">
        <v>76</v>
      </c>
      <c r="AY223" s="254" t="s">
        <v>113</v>
      </c>
    </row>
    <row r="224" spans="1:65" s="252" customFormat="1">
      <c r="B224" s="253"/>
      <c r="D224" s="247" t="s">
        <v>124</v>
      </c>
      <c r="E224" s="254" t="s">
        <v>1</v>
      </c>
      <c r="F224" s="255" t="s">
        <v>191</v>
      </c>
      <c r="H224" s="254" t="s">
        <v>1</v>
      </c>
      <c r="I224" s="84"/>
      <c r="L224" s="253"/>
      <c r="M224" s="256"/>
      <c r="N224" s="257"/>
      <c r="O224" s="257"/>
      <c r="P224" s="257"/>
      <c r="Q224" s="257"/>
      <c r="R224" s="257"/>
      <c r="S224" s="257"/>
      <c r="T224" s="258"/>
      <c r="AT224" s="254" t="s">
        <v>124</v>
      </c>
      <c r="AU224" s="254" t="s">
        <v>86</v>
      </c>
      <c r="AV224" s="252" t="s">
        <v>84</v>
      </c>
      <c r="AW224" s="252" t="s">
        <v>33</v>
      </c>
      <c r="AX224" s="252" t="s">
        <v>76</v>
      </c>
      <c r="AY224" s="254" t="s">
        <v>113</v>
      </c>
    </row>
    <row r="225" spans="1:51" s="259" customFormat="1">
      <c r="B225" s="260"/>
      <c r="D225" s="247" t="s">
        <v>124</v>
      </c>
      <c r="E225" s="261" t="s">
        <v>1</v>
      </c>
      <c r="F225" s="262" t="s">
        <v>84</v>
      </c>
      <c r="H225" s="263">
        <v>3</v>
      </c>
      <c r="I225" s="85"/>
      <c r="L225" s="260"/>
      <c r="M225" s="264"/>
      <c r="N225" s="265"/>
      <c r="O225" s="265"/>
      <c r="P225" s="265"/>
      <c r="Q225" s="265"/>
      <c r="R225" s="265"/>
      <c r="S225" s="265"/>
      <c r="T225" s="266"/>
      <c r="AT225" s="261" t="s">
        <v>124</v>
      </c>
      <c r="AU225" s="261" t="s">
        <v>86</v>
      </c>
      <c r="AV225" s="259" t="s">
        <v>86</v>
      </c>
      <c r="AW225" s="259" t="s">
        <v>33</v>
      </c>
      <c r="AX225" s="259" t="s">
        <v>76</v>
      </c>
      <c r="AY225" s="261" t="s">
        <v>113</v>
      </c>
    </row>
    <row r="226" spans="1:51" s="267" customFormat="1">
      <c r="B226" s="268"/>
      <c r="D226" s="247" t="s">
        <v>124</v>
      </c>
      <c r="E226" s="269" t="s">
        <v>1</v>
      </c>
      <c r="F226" s="270" t="s">
        <v>126</v>
      </c>
      <c r="H226" s="271">
        <v>3</v>
      </c>
      <c r="I226" s="86"/>
      <c r="L226" s="268"/>
      <c r="M226" s="272"/>
      <c r="N226" s="273"/>
      <c r="O226" s="273"/>
      <c r="P226" s="273"/>
      <c r="Q226" s="273"/>
      <c r="R226" s="273"/>
      <c r="S226" s="273"/>
      <c r="T226" s="274"/>
      <c r="AT226" s="269" t="s">
        <v>124</v>
      </c>
      <c r="AU226" s="269" t="s">
        <v>86</v>
      </c>
      <c r="AV226" s="267" t="s">
        <v>127</v>
      </c>
      <c r="AW226" s="267" t="s">
        <v>33</v>
      </c>
      <c r="AX226" s="267" t="s">
        <v>84</v>
      </c>
      <c r="AY226" s="269" t="s">
        <v>113</v>
      </c>
    </row>
    <row r="227" spans="1:51" s="99" customFormat="1" ht="6.95" customHeight="1">
      <c r="A227" s="96"/>
      <c r="B227" s="126"/>
      <c r="C227" s="127"/>
      <c r="D227" s="127"/>
      <c r="E227" s="127"/>
      <c r="F227" s="127"/>
      <c r="G227" s="127"/>
      <c r="H227" s="127"/>
      <c r="I227" s="286"/>
      <c r="J227" s="127"/>
      <c r="K227" s="127"/>
      <c r="L227" s="97"/>
      <c r="M227" s="96"/>
      <c r="O227" s="96"/>
      <c r="P227" s="96"/>
      <c r="Q227" s="96"/>
      <c r="R227" s="96"/>
      <c r="S227" s="96"/>
      <c r="T227" s="96"/>
      <c r="U227" s="96"/>
      <c r="V227" s="96"/>
      <c r="W227" s="96"/>
      <c r="X227" s="96"/>
      <c r="Y227" s="96"/>
      <c r="Z227" s="96"/>
      <c r="AA227" s="96"/>
      <c r="AB227" s="96"/>
      <c r="AC227" s="96"/>
      <c r="AD227" s="96"/>
      <c r="AE227" s="96"/>
    </row>
  </sheetData>
  <sheetProtection algorithmName="SHA-512" hashValue="2clDuCvD0KDzRm1dNwgTTorLZQyMcvu93lGK8gXgDVg1dOC0I7CHvNXQvfYvUQ3fQcMC07w2HSxK/cdfPf1XpA==" saltValue="j3eg7HmDl72S4ziSFk8kTw==" spinCount="100000" sheet="1" objects="1" scenarios="1"/>
  <autoFilter ref="C118:K214" xr:uid="{00000000-0009-0000-0000-000001000000}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0078740157483" right="0.39370078740157483" top="0.39370078740157483" bottom="0.39370078740157483" header="0" footer="0"/>
  <pageSetup paperSize="9" scale="72" fitToHeight="100" orientation="portrait" blackAndWhite="1" r:id="rId1"/>
  <headerFooter>
    <oddFooter>&amp;CStrana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Rekapitulace stavby</vt:lpstr>
      <vt:lpstr>3 - Vnitřní vybavení</vt:lpstr>
      <vt:lpstr>'3 - Vnitřní vybavení'!Názvy_tisku</vt:lpstr>
      <vt:lpstr>'Rekapitulace stavby'!Názvy_tisku</vt:lpstr>
      <vt:lpstr>'3 - Vnitřní vybavení'!Oblast_tisku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Víšková Veronika Ing.</dc:creator>
  <cp:lastModifiedBy>Fejtová Veronika Ing.</cp:lastModifiedBy>
  <cp:lastPrinted>2025-07-07T10:31:49Z</cp:lastPrinted>
  <dcterms:created xsi:type="dcterms:W3CDTF">2025-05-19T12:40:10Z</dcterms:created>
  <dcterms:modified xsi:type="dcterms:W3CDTF">2025-07-24T09:40:05Z</dcterms:modified>
</cp:coreProperties>
</file>